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ignac\Downloads\"/>
    </mc:Choice>
  </mc:AlternateContent>
  <xr:revisionPtr revIDLastSave="0" documentId="13_ncr:1_{D96FE819-40C6-4E32-B011-7BF0D7D2B126}" xr6:coauthVersionLast="47" xr6:coauthVersionMax="47" xr10:uidLastSave="{00000000-0000-0000-0000-000000000000}"/>
  <bookViews>
    <workbookView xWindow="-108" yWindow="-108" windowWidth="23256" windowHeight="12456" firstSheet="1" activeTab="7" xr2:uid="{0559D2B8-71B4-479A-8594-A7105CD36D36}"/>
  </bookViews>
  <sheets>
    <sheet name="Resumo_DPO " sheetId="13" r:id="rId1"/>
    <sheet name="Seguridad OK" sheetId="10" r:id="rId2"/>
    <sheet name="Gente OK" sheetId="2" r:id="rId3"/>
    <sheet name="Gestión OK" sheetId="7" r:id="rId4"/>
    <sheet name="Entrega OK" sheetId="11" r:id="rId5"/>
    <sheet name="Flota OK" sheetId="4" r:id="rId6"/>
    <sheet name="Almacén OK" sheetId="9" r:id="rId7"/>
    <sheet name="Planeamiento OK" sheetId="8" r:id="rId8"/>
  </sheets>
  <definedNames>
    <definedName name="_xlnm._FilterDatabase" localSheetId="1" hidden="1">'Seguridad OK'!$A$1:$R$87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4" i="8" l="1"/>
  <c r="M18" i="8"/>
  <c r="M13" i="8"/>
  <c r="M7" i="8"/>
  <c r="R4" i="8"/>
  <c r="Q4" i="8"/>
  <c r="M4" i="8"/>
  <c r="N4" i="8"/>
  <c r="O4" i="8"/>
  <c r="P4" i="8"/>
  <c r="M31" i="9"/>
  <c r="M26" i="9"/>
  <c r="M22" i="9"/>
  <c r="M18" i="9"/>
  <c r="M12" i="9"/>
  <c r="M7" i="9"/>
  <c r="M4" i="9"/>
  <c r="L4" i="9"/>
  <c r="M21" i="4"/>
  <c r="M20" i="4" s="1"/>
  <c r="M15" i="4"/>
  <c r="M10" i="4"/>
  <c r="M4" i="4"/>
  <c r="M3" i="4" s="1"/>
  <c r="P22" i="11"/>
  <c r="P21" i="11" s="1"/>
  <c r="P16" i="11"/>
  <c r="P13" i="11"/>
  <c r="P9" i="11"/>
  <c r="P4" i="11"/>
  <c r="L4" i="7"/>
  <c r="M3" i="2"/>
  <c r="M81" i="10"/>
  <c r="M69" i="10"/>
  <c r="M3" i="10"/>
  <c r="M26" i="2"/>
  <c r="M25" i="2" s="1"/>
  <c r="P22" i="2"/>
  <c r="M22" i="2"/>
  <c r="N16" i="2"/>
  <c r="N15" i="2" s="1"/>
  <c r="O16" i="2"/>
  <c r="P16" i="2"/>
  <c r="Q16" i="2"/>
  <c r="Q15" i="2" s="1"/>
  <c r="R16" i="2"/>
  <c r="M16" i="2"/>
  <c r="M10" i="2"/>
  <c r="M8" i="2"/>
  <c r="M6" i="2"/>
  <c r="M4" i="2"/>
  <c r="M82" i="10"/>
  <c r="M76" i="10"/>
  <c r="M70" i="10"/>
  <c r="M66" i="10"/>
  <c r="M60" i="10"/>
  <c r="M57" i="10"/>
  <c r="N53" i="10"/>
  <c r="O53" i="10"/>
  <c r="P53" i="10"/>
  <c r="Q53" i="10"/>
  <c r="R53" i="10"/>
  <c r="M53" i="10"/>
  <c r="P49" i="10"/>
  <c r="N49" i="10"/>
  <c r="O49" i="10"/>
  <c r="Q49" i="10"/>
  <c r="R49" i="10"/>
  <c r="M49" i="10"/>
  <c r="R40" i="10"/>
  <c r="P40" i="10"/>
  <c r="M40" i="10"/>
  <c r="N36" i="10"/>
  <c r="O36" i="10"/>
  <c r="P36" i="10"/>
  <c r="Q36" i="10"/>
  <c r="R36" i="10"/>
  <c r="M36" i="10"/>
  <c r="R33" i="10"/>
  <c r="P33" i="10"/>
  <c r="M33" i="10"/>
  <c r="R26" i="10"/>
  <c r="P26" i="10"/>
  <c r="M26" i="10"/>
  <c r="N22" i="10"/>
  <c r="O22" i="10"/>
  <c r="P22" i="10"/>
  <c r="Q22" i="10"/>
  <c r="R22" i="10"/>
  <c r="M22" i="10"/>
  <c r="R14" i="10"/>
  <c r="N14" i="10"/>
  <c r="O14" i="10"/>
  <c r="P14" i="10"/>
  <c r="Q14" i="10"/>
  <c r="M14" i="10"/>
  <c r="M9" i="10"/>
  <c r="M4" i="10"/>
  <c r="L5" i="2"/>
  <c r="L7" i="2"/>
  <c r="O54" i="10"/>
  <c r="O50" i="10"/>
  <c r="O37" i="10"/>
  <c r="O34" i="10"/>
  <c r="L6" i="10"/>
  <c r="L7" i="10"/>
  <c r="L8" i="10"/>
  <c r="L5" i="10"/>
  <c r="L10" i="10"/>
  <c r="L54" i="10"/>
  <c r="L50" i="10"/>
  <c r="L37" i="10"/>
  <c r="L34" i="10"/>
  <c r="N33" i="10"/>
  <c r="S16" i="13"/>
  <c r="Q16" i="13"/>
  <c r="N16" i="13"/>
  <c r="G16" i="13"/>
  <c r="N26" i="2"/>
  <c r="N25" i="2" s="1"/>
  <c r="P26" i="2"/>
  <c r="P25" i="2" s="1"/>
  <c r="Q26" i="2"/>
  <c r="Q25" i="2" s="1"/>
  <c r="N22" i="2"/>
  <c r="Q22" i="2"/>
  <c r="P10" i="2"/>
  <c r="N10" i="2"/>
  <c r="Q10" i="2"/>
  <c r="L14" i="2"/>
  <c r="O14" i="2"/>
  <c r="R14" i="2"/>
  <c r="N8" i="2"/>
  <c r="P8" i="2"/>
  <c r="Q8" i="2"/>
  <c r="L6" i="2"/>
  <c r="N6" i="2"/>
  <c r="P6" i="2"/>
  <c r="Q6" i="2"/>
  <c r="L4" i="2"/>
  <c r="N4" i="2"/>
  <c r="N3" i="2" s="1"/>
  <c r="P4" i="2"/>
  <c r="P3" i="2" s="1"/>
  <c r="Q4" i="2"/>
  <c r="Q3" i="2" s="1"/>
  <c r="N21" i="4"/>
  <c r="N20" i="4" s="1"/>
  <c r="P21" i="4"/>
  <c r="P20" i="4" s="1"/>
  <c r="Q21" i="4"/>
  <c r="Q20" i="4" s="1"/>
  <c r="N15" i="4"/>
  <c r="P15" i="4"/>
  <c r="Q15" i="4"/>
  <c r="N10" i="4"/>
  <c r="N9" i="4" s="1"/>
  <c r="P10" i="4"/>
  <c r="P9" i="4" s="1"/>
  <c r="Q10" i="4"/>
  <c r="Q9" i="4" s="1"/>
  <c r="Q1" i="4"/>
  <c r="N4" i="4"/>
  <c r="N3" i="4" s="1"/>
  <c r="N2" i="4" s="1"/>
  <c r="P4" i="4"/>
  <c r="P3" i="4" s="1"/>
  <c r="Q4" i="4"/>
  <c r="Q3" i="4" s="1"/>
  <c r="L5" i="4"/>
  <c r="O5" i="4"/>
  <c r="R5" i="4"/>
  <c r="L6" i="4"/>
  <c r="O6" i="4"/>
  <c r="R6" i="4"/>
  <c r="L7" i="4"/>
  <c r="O7" i="4"/>
  <c r="R7" i="4"/>
  <c r="L8" i="4"/>
  <c r="O8" i="4"/>
  <c r="R8" i="4"/>
  <c r="L11" i="4"/>
  <c r="O11" i="4"/>
  <c r="R11" i="4"/>
  <c r="L12" i="4"/>
  <c r="O12" i="4"/>
  <c r="R12" i="4"/>
  <c r="L13" i="4"/>
  <c r="O13" i="4"/>
  <c r="R13" i="4"/>
  <c r="L14" i="4"/>
  <c r="O14" i="4"/>
  <c r="R14" i="4"/>
  <c r="L16" i="4"/>
  <c r="O16" i="4"/>
  <c r="R16" i="4"/>
  <c r="L17" i="4"/>
  <c r="O17" i="4"/>
  <c r="R17" i="4"/>
  <c r="L18" i="4"/>
  <c r="O18" i="4"/>
  <c r="R18" i="4"/>
  <c r="L19" i="4"/>
  <c r="O19" i="4"/>
  <c r="R19" i="4"/>
  <c r="L22" i="4"/>
  <c r="O22" i="4"/>
  <c r="R22" i="4"/>
  <c r="L23" i="4"/>
  <c r="O23" i="4"/>
  <c r="R23" i="4"/>
  <c r="L24" i="4"/>
  <c r="O24" i="4"/>
  <c r="O21" i="4" s="1"/>
  <c r="O20" i="4" s="1"/>
  <c r="R24" i="4"/>
  <c r="M4" i="11"/>
  <c r="N4" i="11"/>
  <c r="Q4" i="11"/>
  <c r="L5" i="11"/>
  <c r="O5" i="11"/>
  <c r="R5" i="11"/>
  <c r="L6" i="11"/>
  <c r="O6" i="11"/>
  <c r="R6" i="11"/>
  <c r="L7" i="11"/>
  <c r="O7" i="11"/>
  <c r="R7" i="11"/>
  <c r="L8" i="11"/>
  <c r="O8" i="11"/>
  <c r="O4" i="11" s="1"/>
  <c r="R8" i="11"/>
  <c r="M9" i="11"/>
  <c r="N9" i="11"/>
  <c r="Q9" i="11"/>
  <c r="Q3" i="11" s="1"/>
  <c r="L10" i="11"/>
  <c r="O10" i="11"/>
  <c r="R10" i="11"/>
  <c r="L11" i="11"/>
  <c r="O11" i="11"/>
  <c r="O9" i="11" s="1"/>
  <c r="R11" i="11"/>
  <c r="M13" i="11"/>
  <c r="N13" i="11"/>
  <c r="Q13" i="11"/>
  <c r="L14" i="11"/>
  <c r="O14" i="11"/>
  <c r="R14" i="11"/>
  <c r="L15" i="11"/>
  <c r="O15" i="11"/>
  <c r="O13" i="11" s="1"/>
  <c r="R15" i="11"/>
  <c r="M16" i="11"/>
  <c r="N16" i="11"/>
  <c r="Q16" i="11"/>
  <c r="L17" i="11"/>
  <c r="O17" i="11"/>
  <c r="R17" i="11"/>
  <c r="L18" i="11"/>
  <c r="O18" i="11"/>
  <c r="R18" i="11"/>
  <c r="L19" i="11"/>
  <c r="O19" i="11"/>
  <c r="R19" i="11"/>
  <c r="L20" i="11"/>
  <c r="O20" i="11"/>
  <c r="O16" i="11" s="1"/>
  <c r="R20" i="11"/>
  <c r="M22" i="11"/>
  <c r="M21" i="11" s="1"/>
  <c r="N22" i="11"/>
  <c r="N21" i="11" s="1"/>
  <c r="Q22" i="11"/>
  <c r="Q21" i="11" s="1"/>
  <c r="L23" i="11"/>
  <c r="O23" i="11"/>
  <c r="R23" i="11"/>
  <c r="L24" i="11"/>
  <c r="O24" i="11"/>
  <c r="O22" i="11" s="1"/>
  <c r="O21" i="11" s="1"/>
  <c r="R24" i="11"/>
  <c r="L5" i="8"/>
  <c r="L6" i="8"/>
  <c r="L8" i="8"/>
  <c r="O9" i="2"/>
  <c r="O8" i="2" s="1"/>
  <c r="L9" i="2"/>
  <c r="O28" i="2"/>
  <c r="L28" i="2"/>
  <c r="R28" i="2" s="1"/>
  <c r="O27" i="2"/>
  <c r="O26" i="2" s="1"/>
  <c r="O25" i="2" s="1"/>
  <c r="L27" i="2"/>
  <c r="O24" i="2"/>
  <c r="L24" i="2"/>
  <c r="R24" i="2" s="1"/>
  <c r="O23" i="2"/>
  <c r="O22" i="2" s="1"/>
  <c r="L23" i="2"/>
  <c r="O21" i="2"/>
  <c r="L21" i="2"/>
  <c r="R21" i="2" s="1"/>
  <c r="O20" i="2"/>
  <c r="L20" i="2"/>
  <c r="R20" i="2" s="1"/>
  <c r="O19" i="2"/>
  <c r="L19" i="2"/>
  <c r="R19" i="2" s="1"/>
  <c r="O18" i="2"/>
  <c r="L18" i="2"/>
  <c r="R18" i="2" s="1"/>
  <c r="O17" i="2"/>
  <c r="L17" i="2"/>
  <c r="O13" i="2"/>
  <c r="L13" i="2"/>
  <c r="R13" i="2" s="1"/>
  <c r="O12" i="2"/>
  <c r="L12" i="2"/>
  <c r="R12" i="2" s="1"/>
  <c r="O11" i="2"/>
  <c r="O10" i="2" s="1"/>
  <c r="L11" i="2"/>
  <c r="O7" i="2"/>
  <c r="O5" i="2"/>
  <c r="N1" i="10"/>
  <c r="L4" i="10"/>
  <c r="N4" i="10"/>
  <c r="P4" i="10"/>
  <c r="Q4" i="10"/>
  <c r="O5" i="10"/>
  <c r="R5" i="10"/>
  <c r="O6" i="10"/>
  <c r="R6" i="10"/>
  <c r="O7" i="10"/>
  <c r="R7" i="10"/>
  <c r="O8" i="10"/>
  <c r="R8" i="10"/>
  <c r="N9" i="10"/>
  <c r="P9" i="10"/>
  <c r="Q9" i="10"/>
  <c r="O10" i="10"/>
  <c r="R10" i="10"/>
  <c r="L11" i="10"/>
  <c r="O11" i="10"/>
  <c r="R11" i="10"/>
  <c r="L12" i="10"/>
  <c r="O12" i="10"/>
  <c r="R12" i="10"/>
  <c r="L13" i="10"/>
  <c r="O13" i="10"/>
  <c r="R13" i="10"/>
  <c r="L15" i="10"/>
  <c r="O15" i="10"/>
  <c r="R15" i="10"/>
  <c r="L16" i="10"/>
  <c r="O16" i="10"/>
  <c r="R16" i="10"/>
  <c r="L17" i="10"/>
  <c r="O17" i="10"/>
  <c r="R17" i="10"/>
  <c r="L18" i="10"/>
  <c r="O18" i="10"/>
  <c r="R18" i="10"/>
  <c r="L19" i="10"/>
  <c r="O19" i="10"/>
  <c r="R19" i="10"/>
  <c r="L20" i="10"/>
  <c r="O20" i="10"/>
  <c r="R20" i="10"/>
  <c r="L21" i="10"/>
  <c r="O21" i="10"/>
  <c r="R21" i="10"/>
  <c r="L23" i="10"/>
  <c r="O23" i="10"/>
  <c r="R23" i="10"/>
  <c r="L24" i="10"/>
  <c r="O24" i="10"/>
  <c r="R24" i="10"/>
  <c r="L25" i="10"/>
  <c r="O25" i="10"/>
  <c r="R25" i="10"/>
  <c r="N26" i="10"/>
  <c r="Q26" i="10"/>
  <c r="L27" i="10"/>
  <c r="O27" i="10"/>
  <c r="R27" i="10"/>
  <c r="L28" i="10"/>
  <c r="O28" i="10"/>
  <c r="R28" i="10"/>
  <c r="L29" i="10"/>
  <c r="O29" i="10"/>
  <c r="R29" i="10"/>
  <c r="L30" i="10"/>
  <c r="O30" i="10"/>
  <c r="R30" i="10"/>
  <c r="L31" i="10"/>
  <c r="O31" i="10"/>
  <c r="R31" i="10"/>
  <c r="L32" i="10"/>
  <c r="O32" i="10"/>
  <c r="R32" i="10"/>
  <c r="Q33" i="10"/>
  <c r="R34" i="10"/>
  <c r="L35" i="10"/>
  <c r="L33" i="10" s="1"/>
  <c r="O35" i="10"/>
  <c r="O33" i="10" s="1"/>
  <c r="R35" i="10"/>
  <c r="R37" i="10"/>
  <c r="L38" i="10"/>
  <c r="L36" i="10" s="1"/>
  <c r="O38" i="10"/>
  <c r="R38" i="10"/>
  <c r="L39" i="10"/>
  <c r="O39" i="10"/>
  <c r="R39" i="10"/>
  <c r="N40" i="10"/>
  <c r="Q40" i="10"/>
  <c r="L41" i="10"/>
  <c r="O41" i="10"/>
  <c r="R41" i="10"/>
  <c r="L42" i="10"/>
  <c r="O42" i="10"/>
  <c r="R42" i="10"/>
  <c r="L43" i="10"/>
  <c r="O43" i="10"/>
  <c r="R43" i="10"/>
  <c r="L44" i="10"/>
  <c r="O44" i="10"/>
  <c r="R44" i="10"/>
  <c r="L45" i="10"/>
  <c r="O45" i="10"/>
  <c r="R45" i="10"/>
  <c r="L46" i="10"/>
  <c r="O46" i="10"/>
  <c r="R46" i="10"/>
  <c r="L47" i="10"/>
  <c r="O47" i="10"/>
  <c r="R47" i="10"/>
  <c r="L48" i="10"/>
  <c r="O48" i="10"/>
  <c r="R48" i="10"/>
  <c r="R50" i="10"/>
  <c r="L51" i="10"/>
  <c r="L49" i="10" s="1"/>
  <c r="O51" i="10"/>
  <c r="R51" i="10"/>
  <c r="L52" i="10"/>
  <c r="O52" i="10"/>
  <c r="R52" i="10"/>
  <c r="R54" i="10"/>
  <c r="L55" i="10"/>
  <c r="O55" i="10"/>
  <c r="R55" i="10"/>
  <c r="L56" i="10"/>
  <c r="O56" i="10"/>
  <c r="R56" i="10"/>
  <c r="N57" i="10"/>
  <c r="P57" i="10"/>
  <c r="Q57" i="10"/>
  <c r="L58" i="10"/>
  <c r="O58" i="10"/>
  <c r="R58" i="10"/>
  <c r="L59" i="10"/>
  <c r="O59" i="10"/>
  <c r="R59" i="10"/>
  <c r="N60" i="10"/>
  <c r="P60" i="10"/>
  <c r="Q60" i="10"/>
  <c r="L61" i="10"/>
  <c r="O61" i="10"/>
  <c r="R61" i="10"/>
  <c r="L62" i="10"/>
  <c r="O62" i="10"/>
  <c r="R62" i="10"/>
  <c r="L63" i="10"/>
  <c r="O63" i="10"/>
  <c r="R63" i="10"/>
  <c r="L64" i="10"/>
  <c r="O64" i="10"/>
  <c r="R64" i="10"/>
  <c r="L65" i="10"/>
  <c r="O65" i="10"/>
  <c r="R65" i="10"/>
  <c r="N66" i="10"/>
  <c r="P66" i="10"/>
  <c r="Q66" i="10"/>
  <c r="L67" i="10"/>
  <c r="O67" i="10"/>
  <c r="R67" i="10"/>
  <c r="L68" i="10"/>
  <c r="O68" i="10"/>
  <c r="R68" i="10"/>
  <c r="N70" i="10"/>
  <c r="P70" i="10"/>
  <c r="Q70" i="10"/>
  <c r="L71" i="10"/>
  <c r="O71" i="10"/>
  <c r="R71" i="10"/>
  <c r="L72" i="10"/>
  <c r="O72" i="10"/>
  <c r="R72" i="10"/>
  <c r="L73" i="10"/>
  <c r="O73" i="10"/>
  <c r="R73" i="10"/>
  <c r="L74" i="10"/>
  <c r="O74" i="10"/>
  <c r="R74" i="10"/>
  <c r="L75" i="10"/>
  <c r="O75" i="10"/>
  <c r="R75" i="10"/>
  <c r="N76" i="10"/>
  <c r="P76" i="10"/>
  <c r="Q76" i="10"/>
  <c r="L77" i="10"/>
  <c r="O77" i="10"/>
  <c r="R77" i="10"/>
  <c r="L78" i="10"/>
  <c r="O78" i="10"/>
  <c r="R78" i="10"/>
  <c r="L79" i="10"/>
  <c r="O79" i="10"/>
  <c r="R79" i="10"/>
  <c r="L80" i="10"/>
  <c r="O80" i="10"/>
  <c r="R80" i="10"/>
  <c r="N82" i="10"/>
  <c r="N81" i="10" s="1"/>
  <c r="P82" i="10"/>
  <c r="P81" i="10" s="1"/>
  <c r="Q82" i="10"/>
  <c r="Q81" i="10" s="1"/>
  <c r="L83" i="10"/>
  <c r="O83" i="10"/>
  <c r="R83" i="10"/>
  <c r="L84" i="10"/>
  <c r="O84" i="10"/>
  <c r="R84" i="10"/>
  <c r="L85" i="10"/>
  <c r="O85" i="10"/>
  <c r="R85" i="10"/>
  <c r="L86" i="10"/>
  <c r="O86" i="10"/>
  <c r="R86" i="10"/>
  <c r="L87" i="10"/>
  <c r="O87" i="10"/>
  <c r="R87" i="10"/>
  <c r="M9" i="4" l="1"/>
  <c r="M2" i="10"/>
  <c r="P15" i="2"/>
  <c r="P2" i="2" s="1"/>
  <c r="P9" i="13" s="1"/>
  <c r="M15" i="2"/>
  <c r="O15" i="2"/>
  <c r="M2" i="4"/>
  <c r="M12" i="13" s="1"/>
  <c r="P2" i="4"/>
  <c r="P12" i="13" s="1"/>
  <c r="O10" i="4"/>
  <c r="O4" i="4"/>
  <c r="O3" i="4" s="1"/>
  <c r="Q2" i="4"/>
  <c r="O15" i="4"/>
  <c r="O9" i="4"/>
  <c r="O2" i="4"/>
  <c r="R21" i="4"/>
  <c r="R20" i="4" s="1"/>
  <c r="L21" i="4"/>
  <c r="L20" i="4" s="1"/>
  <c r="R15" i="4"/>
  <c r="L15" i="4"/>
  <c r="R10" i="4"/>
  <c r="R9" i="4" s="1"/>
  <c r="L10" i="4"/>
  <c r="L9" i="4"/>
  <c r="R4" i="4"/>
  <c r="R3" i="4" s="1"/>
  <c r="L4" i="4"/>
  <c r="L3" i="4" s="1"/>
  <c r="P12" i="11"/>
  <c r="P3" i="11"/>
  <c r="O3" i="11"/>
  <c r="O12" i="11"/>
  <c r="Q12" i="11"/>
  <c r="Q2" i="11"/>
  <c r="R22" i="11"/>
  <c r="R21" i="11" s="1"/>
  <c r="L22" i="11"/>
  <c r="L21" i="11" s="1"/>
  <c r="R16" i="11"/>
  <c r="L16" i="11"/>
  <c r="M12" i="11"/>
  <c r="N12" i="11"/>
  <c r="R13" i="11"/>
  <c r="R12" i="11" s="1"/>
  <c r="L13" i="11"/>
  <c r="L12" i="11" s="1"/>
  <c r="R9" i="11"/>
  <c r="L9" i="11"/>
  <c r="N3" i="11"/>
  <c r="N2" i="11" s="1"/>
  <c r="M3" i="11"/>
  <c r="M2" i="11" s="1"/>
  <c r="M11" i="13" s="1"/>
  <c r="R4" i="11"/>
  <c r="R3" i="11" s="1"/>
  <c r="R2" i="11" s="1"/>
  <c r="I11" i="13" s="1"/>
  <c r="L4" i="11"/>
  <c r="L3" i="11" s="1"/>
  <c r="L2" i="11" s="1"/>
  <c r="C11" i="13"/>
  <c r="K11" i="13"/>
  <c r="R27" i="2"/>
  <c r="R26" i="2" s="1"/>
  <c r="R25" i="2" s="1"/>
  <c r="L26" i="2"/>
  <c r="L25" i="2" s="1"/>
  <c r="R23" i="2"/>
  <c r="R22" i="2" s="1"/>
  <c r="L22" i="2"/>
  <c r="Q2" i="2"/>
  <c r="N2" i="2"/>
  <c r="R11" i="2"/>
  <c r="R10" i="2" s="1"/>
  <c r="L10" i="2"/>
  <c r="R9" i="2"/>
  <c r="R8" i="2" s="1"/>
  <c r="L8" i="2"/>
  <c r="L3" i="2" s="1"/>
  <c r="R7" i="2"/>
  <c r="R6" i="2" s="1"/>
  <c r="O6" i="2"/>
  <c r="P3" i="10"/>
  <c r="Q3" i="10"/>
  <c r="Q2" i="10" s="1"/>
  <c r="N3" i="10"/>
  <c r="N2" i="10" s="1"/>
  <c r="R5" i="2"/>
  <c r="R4" i="2" s="1"/>
  <c r="R3" i="2" s="1"/>
  <c r="O4" i="2"/>
  <c r="O3" i="2" s="1"/>
  <c r="R2" i="4"/>
  <c r="I12" i="13" s="1"/>
  <c r="O2" i="11"/>
  <c r="L2" i="4"/>
  <c r="R17" i="2"/>
  <c r="R15" i="2" s="1"/>
  <c r="L16" i="2"/>
  <c r="L15" i="2" s="1"/>
  <c r="R82" i="10"/>
  <c r="R81" i="10" s="1"/>
  <c r="O82" i="10"/>
  <c r="O81" i="10" s="1"/>
  <c r="L82" i="10"/>
  <c r="L81" i="10" s="1"/>
  <c r="R76" i="10"/>
  <c r="O76" i="10"/>
  <c r="L76" i="10"/>
  <c r="R70" i="10"/>
  <c r="R69" i="10" s="1"/>
  <c r="O70" i="10"/>
  <c r="O69" i="10" s="1"/>
  <c r="L70" i="10"/>
  <c r="L69" i="10" s="1"/>
  <c r="Q69" i="10"/>
  <c r="P69" i="10"/>
  <c r="N69" i="10"/>
  <c r="R66" i="10"/>
  <c r="O66" i="10"/>
  <c r="L66" i="10"/>
  <c r="R60" i="10"/>
  <c r="O60" i="10"/>
  <c r="L60" i="10"/>
  <c r="R57" i="10"/>
  <c r="O57" i="10"/>
  <c r="L57" i="10"/>
  <c r="L53" i="10"/>
  <c r="O40" i="10"/>
  <c r="L40" i="10"/>
  <c r="O26" i="10"/>
  <c r="L26" i="10"/>
  <c r="L22" i="10" s="1"/>
  <c r="L14" i="10"/>
  <c r="R9" i="10"/>
  <c r="O9" i="10"/>
  <c r="L9" i="10"/>
  <c r="L3" i="10" s="1"/>
  <c r="L2" i="10" s="1"/>
  <c r="R4" i="10"/>
  <c r="O4" i="10"/>
  <c r="O3" i="10" s="1"/>
  <c r="P2" i="11" l="1"/>
  <c r="P11" i="13" s="1"/>
  <c r="M2" i="2"/>
  <c r="M9" i="13" s="1"/>
  <c r="O2" i="2"/>
  <c r="P2" i="10"/>
  <c r="P8" i="13" s="1"/>
  <c r="C12" i="13"/>
  <c r="K12" i="13"/>
  <c r="R2" i="2"/>
  <c r="I9" i="13" s="1"/>
  <c r="K9" i="13" s="1"/>
  <c r="L2" i="2"/>
  <c r="O2" i="10"/>
  <c r="R3" i="10"/>
  <c r="R2" i="10" s="1"/>
  <c r="I8" i="13" s="1"/>
  <c r="C8" i="13" s="1"/>
  <c r="M8" i="13"/>
  <c r="Q22" i="7"/>
  <c r="Q21" i="7" s="1"/>
  <c r="P22" i="7"/>
  <c r="P21" i="7" s="1"/>
  <c r="N22" i="7"/>
  <c r="N21" i="7" s="1"/>
  <c r="M22" i="7"/>
  <c r="M21" i="7" s="1"/>
  <c r="Q13" i="7"/>
  <c r="Q12" i="7" s="1"/>
  <c r="P13" i="7"/>
  <c r="P12" i="7" s="1"/>
  <c r="N13" i="7"/>
  <c r="N12" i="7" s="1"/>
  <c r="M13" i="7"/>
  <c r="M12" i="7" s="1"/>
  <c r="Q8" i="7"/>
  <c r="P8" i="7"/>
  <c r="N8" i="7"/>
  <c r="M8" i="7"/>
  <c r="O27" i="7"/>
  <c r="L27" i="7"/>
  <c r="R27" i="7" s="1"/>
  <c r="O26" i="7"/>
  <c r="L26" i="7"/>
  <c r="R26" i="7" s="1"/>
  <c r="O25" i="7"/>
  <c r="L25" i="7"/>
  <c r="O24" i="7"/>
  <c r="L24" i="7"/>
  <c r="R24" i="7" s="1"/>
  <c r="O23" i="7"/>
  <c r="O22" i="7" s="1"/>
  <c r="O21" i="7" s="1"/>
  <c r="L23" i="7"/>
  <c r="O20" i="7"/>
  <c r="L20" i="7"/>
  <c r="O19" i="7"/>
  <c r="L19" i="7"/>
  <c r="R19" i="7" s="1"/>
  <c r="O18" i="7"/>
  <c r="L18" i="7"/>
  <c r="R18" i="7" s="1"/>
  <c r="O17" i="7"/>
  <c r="L17" i="7"/>
  <c r="R17" i="7" s="1"/>
  <c r="O16" i="7"/>
  <c r="L16" i="7"/>
  <c r="O15" i="7"/>
  <c r="L15" i="7"/>
  <c r="R15" i="7" s="1"/>
  <c r="O14" i="7"/>
  <c r="O13" i="7" s="1"/>
  <c r="O12" i="7" s="1"/>
  <c r="L14" i="7"/>
  <c r="O11" i="7"/>
  <c r="L11" i="7"/>
  <c r="O10" i="7"/>
  <c r="L10" i="7"/>
  <c r="O9" i="7"/>
  <c r="L9" i="7"/>
  <c r="O7" i="7"/>
  <c r="L7" i="7"/>
  <c r="O6" i="7"/>
  <c r="L6" i="7"/>
  <c r="O5" i="7"/>
  <c r="L5" i="7"/>
  <c r="Q4" i="7"/>
  <c r="P4" i="7"/>
  <c r="N4" i="7"/>
  <c r="M4" i="7"/>
  <c r="C9" i="13" l="1"/>
  <c r="K8" i="13"/>
  <c r="AE13" i="13"/>
  <c r="R20" i="7"/>
  <c r="R7" i="7"/>
  <c r="L13" i="7"/>
  <c r="L12" i="7" s="1"/>
  <c r="L22" i="7"/>
  <c r="L21" i="7" s="1"/>
  <c r="R10" i="7"/>
  <c r="R16" i="7"/>
  <c r="R25" i="7"/>
  <c r="L8" i="7"/>
  <c r="L3" i="7" s="1"/>
  <c r="L2" i="7" s="1"/>
  <c r="R6" i="7"/>
  <c r="Q3" i="7"/>
  <c r="Q2" i="7" s="1"/>
  <c r="N3" i="7"/>
  <c r="N2" i="7" s="1"/>
  <c r="R11" i="7"/>
  <c r="M3" i="7"/>
  <c r="M2" i="7" s="1"/>
  <c r="M10" i="13" s="1"/>
  <c r="P3" i="7"/>
  <c r="P2" i="7" s="1"/>
  <c r="P10" i="13" s="1"/>
  <c r="O8" i="7"/>
  <c r="R5" i="7"/>
  <c r="R9" i="7"/>
  <c r="O4" i="7"/>
  <c r="R14" i="7"/>
  <c r="R23" i="7"/>
  <c r="R8" i="7" l="1"/>
  <c r="R13" i="7"/>
  <c r="R12" i="7" s="1"/>
  <c r="R22" i="7"/>
  <c r="R21" i="7" s="1"/>
  <c r="O3" i="7"/>
  <c r="O2" i="7" s="1"/>
  <c r="R4" i="7"/>
  <c r="R3" i="7" l="1"/>
  <c r="R2" i="7" s="1"/>
  <c r="I10" i="13" s="1"/>
  <c r="C10" i="13" s="1"/>
  <c r="N31" i="9"/>
  <c r="N30" i="9" s="1"/>
  <c r="M30" i="9"/>
  <c r="N26" i="9"/>
  <c r="N22" i="9"/>
  <c r="N18" i="9"/>
  <c r="N12" i="9"/>
  <c r="N7" i="9"/>
  <c r="N4" i="9"/>
  <c r="L34" i="9"/>
  <c r="O34" i="9" s="1"/>
  <c r="L33" i="9"/>
  <c r="O33" i="9" s="1"/>
  <c r="L32" i="9"/>
  <c r="O32" i="9" s="1"/>
  <c r="L29" i="9"/>
  <c r="O29" i="9" s="1"/>
  <c r="L28" i="9"/>
  <c r="O28" i="9" s="1"/>
  <c r="L27" i="9"/>
  <c r="O27" i="9" s="1"/>
  <c r="L25" i="9"/>
  <c r="O25" i="9" s="1"/>
  <c r="L24" i="9"/>
  <c r="O24" i="9" s="1"/>
  <c r="L23" i="9"/>
  <c r="O23" i="9" s="1"/>
  <c r="L21" i="9"/>
  <c r="O21" i="9" s="1"/>
  <c r="L20" i="9"/>
  <c r="O20" i="9" s="1"/>
  <c r="L19" i="9"/>
  <c r="O19" i="9" s="1"/>
  <c r="L16" i="9"/>
  <c r="O16" i="9" s="1"/>
  <c r="L15" i="9"/>
  <c r="O15" i="9" s="1"/>
  <c r="L14" i="9"/>
  <c r="O14" i="9" s="1"/>
  <c r="L13" i="9"/>
  <c r="O13" i="9" s="1"/>
  <c r="L11" i="9"/>
  <c r="O11" i="9" s="1"/>
  <c r="L10" i="9"/>
  <c r="O10" i="9" s="1"/>
  <c r="L9" i="9"/>
  <c r="O9" i="9" s="1"/>
  <c r="L8" i="9"/>
  <c r="O8" i="9" s="1"/>
  <c r="L6" i="9"/>
  <c r="O6" i="9" s="1"/>
  <c r="L5" i="9"/>
  <c r="O5" i="9" s="1"/>
  <c r="O6" i="8"/>
  <c r="O5" i="8"/>
  <c r="R5" i="8" s="1"/>
  <c r="M3" i="8"/>
  <c r="N7" i="8"/>
  <c r="N3" i="8" s="1"/>
  <c r="P7" i="8"/>
  <c r="P3" i="8" s="1"/>
  <c r="Q7" i="8"/>
  <c r="Q3" i="8" s="1"/>
  <c r="O8" i="8"/>
  <c r="R8" i="8" s="1"/>
  <c r="O11" i="8"/>
  <c r="L11" i="8"/>
  <c r="O10" i="8"/>
  <c r="L10" i="8"/>
  <c r="O9" i="8"/>
  <c r="L9" i="8"/>
  <c r="O27" i="8"/>
  <c r="L27" i="8"/>
  <c r="O26" i="8"/>
  <c r="L26" i="8"/>
  <c r="O25" i="8"/>
  <c r="L25" i="8"/>
  <c r="O22" i="8"/>
  <c r="L22" i="8"/>
  <c r="O21" i="8"/>
  <c r="L21" i="8"/>
  <c r="O20" i="8"/>
  <c r="L20" i="8"/>
  <c r="O19" i="8"/>
  <c r="L19" i="8"/>
  <c r="Q18" i="8"/>
  <c r="P18" i="8"/>
  <c r="N18" i="8"/>
  <c r="L15" i="8"/>
  <c r="O15" i="8"/>
  <c r="L16" i="8"/>
  <c r="O16" i="8"/>
  <c r="L17" i="8"/>
  <c r="O17" i="8"/>
  <c r="Q24" i="8"/>
  <c r="Q23" i="8" s="1"/>
  <c r="P24" i="8"/>
  <c r="P23" i="8" s="1"/>
  <c r="N24" i="8"/>
  <c r="N23" i="8" s="1"/>
  <c r="M23" i="8"/>
  <c r="L24" i="8"/>
  <c r="L23" i="8" s="1"/>
  <c r="Q13" i="8"/>
  <c r="P13" i="8"/>
  <c r="N13" i="8"/>
  <c r="O14" i="8"/>
  <c r="L14" i="8"/>
  <c r="K10" i="13" l="1"/>
  <c r="O18" i="8"/>
  <c r="R27" i="8"/>
  <c r="R21" i="8"/>
  <c r="R20" i="8"/>
  <c r="Q12" i="8"/>
  <c r="Q2" i="8" s="1"/>
  <c r="R19" i="8"/>
  <c r="P12" i="8"/>
  <c r="P2" i="8" s="1"/>
  <c r="P14" i="13" s="1"/>
  <c r="P16" i="13" s="1"/>
  <c r="O13" i="8"/>
  <c r="O12" i="8" s="1"/>
  <c r="R16" i="8"/>
  <c r="R15" i="8"/>
  <c r="R14" i="8"/>
  <c r="R11" i="8"/>
  <c r="R9" i="8"/>
  <c r="O7" i="8"/>
  <c r="O3" i="8" s="1"/>
  <c r="R26" i="8"/>
  <c r="R25" i="8"/>
  <c r="R24" i="8" s="1"/>
  <c r="R23" i="8" s="1"/>
  <c r="M12" i="8"/>
  <c r="M2" i="8" s="1"/>
  <c r="M14" i="13" s="1"/>
  <c r="R10" i="8"/>
  <c r="R7" i="8" s="1"/>
  <c r="M3" i="9"/>
  <c r="M17" i="9"/>
  <c r="N12" i="8"/>
  <c r="N2" i="8" s="1"/>
  <c r="L7" i="8"/>
  <c r="L4" i="8" s="1"/>
  <c r="L3" i="8" s="1"/>
  <c r="R6" i="8"/>
  <c r="N3" i="9"/>
  <c r="L13" i="8"/>
  <c r="L18" i="8"/>
  <c r="N17" i="9"/>
  <c r="R17" i="8"/>
  <c r="R13" i="8" s="1"/>
  <c r="L12" i="9"/>
  <c r="O12" i="9" s="1"/>
  <c r="L22" i="9"/>
  <c r="O22" i="9" s="1"/>
  <c r="L26" i="9"/>
  <c r="O26" i="9" s="1"/>
  <c r="L7" i="9"/>
  <c r="O7" i="9" s="1"/>
  <c r="L31" i="9"/>
  <c r="O4" i="9"/>
  <c r="L18" i="9"/>
  <c r="O18" i="9" s="1"/>
  <c r="O24" i="8"/>
  <c r="O23" i="8" s="1"/>
  <c r="R22" i="8"/>
  <c r="L30" i="9" l="1"/>
  <c r="O30" i="9" s="1"/>
  <c r="O31" i="9"/>
  <c r="R3" i="8"/>
  <c r="R18" i="8"/>
  <c r="R12" i="8" s="1"/>
  <c r="R2" i="8" s="1"/>
  <c r="I14" i="13" s="1"/>
  <c r="O2" i="8"/>
  <c r="M2" i="9"/>
  <c r="N2" i="9"/>
  <c r="L17" i="9"/>
  <c r="O17" i="9" s="1"/>
  <c r="L3" i="9"/>
  <c r="L12" i="8"/>
  <c r="L2" i="8" s="1"/>
  <c r="L2" i="9" l="1"/>
  <c r="O3" i="9"/>
  <c r="C14" i="13"/>
  <c r="K14" i="13"/>
  <c r="O2" i="9" l="1"/>
  <c r="I13" i="13" s="1"/>
  <c r="M13" i="13"/>
  <c r="M16" i="13" s="1"/>
  <c r="C13" i="13" l="1"/>
  <c r="K13" i="13"/>
  <c r="K16" i="13" s="1"/>
  <c r="I16"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tc={1DE00FAB-7DF4-485A-A2CF-18172E98E3D1}</author>
  </authors>
  <commentList>
    <comment ref="H41" authorId="0" shapeId="0" xr:uid="{1DE00FAB-7DF4-485A-A2CF-18172E98E3D1}">
      <text>
        <t>[Comentario encadenado]
Su versión de Excel le permite leer este comentario encadenado; sin embargo, las ediciones que se apliquen se quitarán si el archivo se abre en una versión más reciente de Excel. Más información: https://go.microsoft.com/fwlink/?linkid=870924
Comentario:
    El orden seria: 
8.1.3: requisito, pregunta y bloque</t>
      </text>
    </comment>
  </commentList>
</comments>
</file>

<file path=xl/sharedStrings.xml><?xml version="1.0" encoding="utf-8"?>
<sst xmlns="http://schemas.openxmlformats.org/spreadsheetml/2006/main" count="2162" uniqueCount="1216">
  <si>
    <t>DISTRIBUIDOR XXXXX</t>
  </si>
  <si>
    <t>H 2025</t>
  </si>
  <si>
    <t>Almacén</t>
  </si>
  <si>
    <t>Entrega</t>
  </si>
  <si>
    <t>MKTP</t>
  </si>
  <si>
    <t>PILARES</t>
  </si>
  <si>
    <t>META</t>
  </si>
  <si>
    <t>Enviado</t>
  </si>
  <si>
    <t>Disp.%</t>
  </si>
  <si>
    <t>DIST</t>
  </si>
  <si>
    <t>3PL</t>
  </si>
  <si>
    <t>Pilar Seguridad</t>
  </si>
  <si>
    <t>Pilar Gente</t>
  </si>
  <si>
    <t>Pilar Gestión</t>
  </si>
  <si>
    <t xml:space="preserve">Certificado </t>
  </si>
  <si>
    <t>Pilar Entrega</t>
  </si>
  <si>
    <t>Pilar Flota</t>
  </si>
  <si>
    <t>Pilar Almacén</t>
  </si>
  <si>
    <t>N/A</t>
  </si>
  <si>
    <t>Pilar Planeamiento</t>
  </si>
  <si>
    <t>TOTAL</t>
  </si>
  <si>
    <t>SKPIs</t>
  </si>
  <si>
    <t>KEY</t>
  </si>
  <si>
    <t>Bloque</t>
  </si>
  <si>
    <t>N° Preg</t>
  </si>
  <si>
    <t>Pregunta</t>
  </si>
  <si>
    <t>Mandatorio</t>
  </si>
  <si>
    <t>Peso</t>
  </si>
  <si>
    <t>Guía</t>
  </si>
  <si>
    <t>Requirimiento</t>
  </si>
  <si>
    <t>Puntaje</t>
  </si>
  <si>
    <t>Cómo verificar</t>
  </si>
  <si>
    <t>Comments</t>
  </si>
  <si>
    <t>WH - DDC</t>
  </si>
  <si>
    <t>WH - ABI</t>
  </si>
  <si>
    <t>DEL - DDC</t>
  </si>
  <si>
    <t>DEL - ABI</t>
  </si>
  <si>
    <t>DEL - 3PL</t>
  </si>
  <si>
    <t>DDC</t>
  </si>
  <si>
    <t>Total Pillar Score (Average of Question scores)</t>
  </si>
  <si>
    <t>FUNDAMENTALES</t>
  </si>
  <si>
    <t>SIF Y GESTIÓN DE INCIDENTES</t>
  </si>
  <si>
    <t>7_1_32_102</t>
  </si>
  <si>
    <t>1.1</t>
  </si>
  <si>
    <t>Reporte de incidentes/accidentes</t>
  </si>
  <si>
    <t>SÍ</t>
  </si>
  <si>
    <t>Propósito: Ingresar todos los datos en la herramienta nos permite realizar análisis de datos en varios niveles (distribuidor, región). Asegurar visibilidad y responsabilidad en nuestro rendimiento. 
Con el fin de reducir incidentes/accidentes, se debe implementar un proceso para registrar el entrenamiento y las condiciones inseguras. Asegurar que en el distribuidor exista un proceso y una herramienta para las condiciones inseguras y los comportamientos seguros/inseguros es fundamental para tener éxito en todas las preguntas de ejecución segura (OWD) que siguen en el pilar.
Ejemplos de herramientas para informar sobre condiciones inseguras y comportamientos seguros/inseguros en el distribuidor puede ser un formulario interno.</t>
  </si>
  <si>
    <t>R1.1.1 - El 100% de los Incidentes/accidentes Registrables Totales se documentan en la Herramienta de Informes. No existen brechas.
R1.1.2 - El 100% de los Incidentes de Casi Accidente y Primeros Auxilios se documentan en la Herramienta de Informes de Incidentes. No existen brechas.
R1.1.3 - Existe un proceso con una herramienta digital para registrar condiciones inseguras y entrenamiento conductual (seguro/insseguro) para permitir la recopilación de datos y el análisis de tendencias.
R1.1.4 - Existe una forma saludable en forma de pirámide de seguridad para el distribuidor. El forms de HSMA debe ser ídem al TRI reportado en los GKPIs mensualmente.</t>
  </si>
  <si>
    <r>
      <rPr>
        <sz val="8"/>
        <rFont val="Calibri"/>
        <family val="2"/>
        <scheme val="minor"/>
      </rPr>
      <t>Nivel 5 - Todos los requisitos cumplidos.
Nivel 3 - Se cumplen R1.1.1, R1.1.2 y R1.1.3, PERO no se cumple R1.1.4.</t>
    </r>
    <r>
      <rPr>
        <strike/>
        <sz val="8"/>
        <rFont val="Calibri"/>
        <family val="2"/>
        <scheme val="minor"/>
      </rPr>
      <t xml:space="preserve">
</t>
    </r>
    <r>
      <rPr>
        <sz val="8"/>
        <rFont val="Calibri"/>
        <family val="2"/>
        <scheme val="minor"/>
      </rPr>
      <t xml:space="preserve"> Nivel 1 - Se cumple R1.1.1 con brechas. </t>
    </r>
    <r>
      <rPr>
        <strike/>
        <sz val="8"/>
        <rFont val="Calibri"/>
        <family val="2"/>
        <scheme val="minor"/>
      </rPr>
      <t xml:space="preserve">
</t>
    </r>
    <r>
      <rPr>
        <sz val="8"/>
        <rFont val="Calibri"/>
        <family val="2"/>
        <scheme val="minor"/>
      </rPr>
      <t xml:space="preserve">
Nivel 0 - No se cumple R1.1.1.
</t>
    </r>
  </si>
  <si>
    <t xml:space="preserve">
1.-Verificar la herramienta de informes de incidentes en busca de posibles brechas en la notificación.
2.-Revisar el proceso y la herramienta de informes de entrenamiento conductual y condiciones inseguras.
3.-Revisar que los datos en la herramienta de entrenamiento conductual y condiciones inseguras estén registrados.
4.-Revisar la pirámide de seguridad del centro de distribución (Pirámide de Bird) para asegurar que exista una forma saludable de pirámide.</t>
  </si>
  <si>
    <t>7_1_32_103</t>
  </si>
  <si>
    <t>1.2</t>
  </si>
  <si>
    <t>Notificacion de incidentes/accidentes</t>
  </si>
  <si>
    <t>No</t>
  </si>
  <si>
    <t xml:space="preserve">Propósito: Las notificaciones de 24 horas están destinadas a notificar de inmediato el sitio, región a de los incidentes que se han producido. Esto nos permite responder rápidamente e implementar acciones correctivas en todas las ubicaciones. El intercambio de alertas de seguridad al final de nuestra investigación garantiza que la información completa de un caso se distribuya y que los aprendizajes completos sean posibles en todos nuestros sitios. </t>
  </si>
  <si>
    <t>R1.2.1 - Notificacion al EDV enviada dentro de las 24 horas para cada LTI, MDI, MTI , FAI, Incidentes y SIF actual y potencial. 
R1.2.2 - Investigación completa para cada LTI, MDI, MTI , FAI y SIF en Gestión de Incidentes dentro de los 7 días.
R1.2.3 - Alerta de seguridad publicada y comunicada para cada incidente, LTI, MDI, MTI,  FAI, Incidentes  SIF Actual y SIF Potencial  dentro de los 7 días.</t>
  </si>
  <si>
    <t>5 - Cumplimiento de todos los requisitos para el 100% de los casos aplicables 
3 - R1.2.1 y R1.2.2 para el 100% de los casos aplicables pero R1.2.3 para &lt;100% de los casos aplicables
1 - R1.2.1 para el 100% de los casos aplicables pero R1.2.2 para &lt;100% de los casos aplicables 
0 - R1.2.1 cumplido para &lt;100% de los casos aplicables</t>
  </si>
  <si>
    <t>1. Compruebe para el registro notificación de correo electrónico dentro de las 24 horas.
 2. Compruebe la herramienta de gestión de incidentes, asegúrese de que los campos de investigación se han completado. 
3. Compruebe la ficha de auditoría para verificar la puntualidad de la investigación y que se cierre en un plazo de 7 días. 
4. Comprobar si hay constancia de la alerta de seguridad comunicada por cada SIF actual y SIF potencial.</t>
  </si>
  <si>
    <t>7_1_32_104</t>
  </si>
  <si>
    <t>1.3</t>
  </si>
  <si>
    <t>Investigación de incidentes/accidentes y análisis de causa raíz</t>
  </si>
  <si>
    <t xml:space="preserve">Propósito: Debemos identificar una causa raíz para cada incidente para que podamos crear acciones correctivas que prevengan la recurrencia de ese incidente. El análisis de la causa raíz debe realizarse utilizando una metodología de resolución de problemas y las acciones correctivas deben administrarse hasta su finalización. </t>
  </si>
  <si>
    <t>R1.3.1 - Análisis de causa raíz para cada incidente. 
R1.3.2 - 5 Por qué u otra herramienta del sistema de gestión documentada para cada investigación. Analizar el historico de los involucrados
 R1.3.3 - Acciones correctivas - deben ser más de 1 acción correctiva.
 R1.3.4 - Evidencia de la gestión de la acción correctiva.
 R1.3.5 - Actualización de la evaluación de riesgos.</t>
  </si>
  <si>
    <t>5 - Cumplimiento de todos los requisitos para el 100% de los casos aplicables
 3 - R1.3.1, R1.3.2 y R1.3.3 para el 100% de los casos aplicables pero R1.3.4 &lt;100% de los casos aplicables 
1 - R1.3.3 para el 100% pero R1.3.2 para &lt;100% de los casos
 0 - R1.3.1 o R1.3.3 para &lt;100% de los casos cumplidos</t>
  </si>
  <si>
    <t>1. Compruebe la herramienta de notificación de incidentes y revise el análisis de causa raíz (Compruebe si el 5 por qué está documentado y si es de buena calidad).
2. Comprobar el instrumento de notificación de incidentes y revisar las medidas correctivas. Compruebe si hay varias acciones, que se relacionen con la causa raíz y que las acciones son más que simplemente el re-entrenamiento. 
3. Comprobar el registro de acciones correctivas para verificar que las medidas se hayan cerrado oportunamente.
4. Comprobar la evaluación de riesgo de las instalaciones y validar su actualización como consecuencia de la causa raiz.</t>
  </si>
  <si>
    <t>7_1_32_105</t>
  </si>
  <si>
    <t>1.4</t>
  </si>
  <si>
    <t>Proceso de revisión de rutina de gestión de incidentes/accidentes</t>
  </si>
  <si>
    <t>Propósito: Es crucial revisar los incidentes/accidentes individuales que ocurren, los detalles de esos casos, la causa raíz y las acciones individuales. Es igualmente importante analizar las tendencias de lo que está causando los incidentes, qué tipos de lesiones están ocurriendo, etc. Este análisis empoderará al sitio para seleccionar acciones correctivas que tengan el poder de impactar en múltiples lesiones y ayudará al sitio a priorizar qué acciones deben tomarse primero. 
El cascado de la información tiene que ser 100% presencial en las team room.</t>
  </si>
  <si>
    <t xml:space="preserve">R1.4.1 - Los incidentes/accidentes se integran en el proceso de revisión rutinario en todos los niveles (Evidencia de notificación de incidentes en salas de equipo, reuniones de entrega, reuniones de gerencia, etc.). El cascado de la información tiene que ser 100% presencial en las team room.
R1.4.2 - Análisis de tendencias de incidentes y datos de causa raíz disponibles.
R1.4.3 - Identificación de áreas con carteleras de piramide de seguridad. para mejorar la estrategia de conocimiento de los equipos. </t>
  </si>
  <si>
    <r>
      <t xml:space="preserve">Nivel 5 - Todos los requisitos cumplidos </t>
    </r>
    <r>
      <rPr>
        <strike/>
        <sz val="8"/>
        <rFont val="Calibri"/>
        <family val="2"/>
        <scheme val="minor"/>
      </rPr>
      <t xml:space="preserve"> </t>
    </r>
    <r>
      <rPr>
        <sz val="8"/>
        <rFont val="Calibri"/>
        <family val="2"/>
        <scheme val="minor"/>
      </rPr>
      <t>con acciones tomadas y ejecutadas que pueden resolver efectivamente el problema.
Nivel 3 - Todos los requisitos cumplidos.
Nivel 1 - Se cumplen R1.4.1 y R1.4.2.
Nivel 0 - No se cumple R1.4.1.</t>
    </r>
  </si>
  <si>
    <t>1. Verificar si los incidentes se analizan como el primer punto en las reuniones de rutina diaria, en el cambio de turno y en las reuniones semanales, y si se abordan de manera eficaz para impulsar el comportamiento de seguridad, generar conciencia y tomar medidas.
2. Verificar si existe un análisis de tendencias de los incidentes y si se identifican las causas fundamentales.
3. Verificar si se identifican áreas de enfoque estratégico para la instalación.</t>
  </si>
  <si>
    <t>GESTIÓN DE PROCESOS DE ALTO RIESGO</t>
  </si>
  <si>
    <t>7_1_33_106</t>
  </si>
  <si>
    <t>2.1</t>
  </si>
  <si>
    <t>Control y gestión de entornos con déficit de oxígeno</t>
  </si>
  <si>
    <t>Documente procedimiento de Gestión de procesos de alto riesgo y la supervisión de entornos con deficiencia de oxígeno.</t>
  </si>
  <si>
    <t>R2.1.1 - Evaluación del riesgo de la unidad realizada para identificar áreas con déficit de oxígeno. 
R2.1.2 - Áreas potencialmente deficientes de oxígeno equipadas con sistemas de detección y/o programas de monitoreo y gestión.
 R2.1.3 - Se han establecido controles para las áreas potencialmente deficientes de oxígeno. 
R2.1.4 - Cuando se utiliza un sistema de detección, es inspeccionado por los operadores con una intervención rutinaria debidamente documentada.</t>
  </si>
  <si>
    <t>5 - Todos los requisitos se cumplen 
3 - R 2.1.1, R 2.1.2 y R 2.1.3 cumple pero R2.1.4 no cumple
1 - R2.1.1 y R2.1.2 cumple 
0 - R2.1.1 no cumple</t>
  </si>
  <si>
    <t>1. Revisar la evaluación de riesgos para ver si se han identificado zonas. 
2. Comprobar si existen programas de seguimiento y gestión y un sistema de detección.
3. Compruebe si existen controles en su lugar. 
4. Hable con los operadores y pregunte sobre estas áreas y si siguen las rutinas de intervención.</t>
  </si>
  <si>
    <t>7_1_33_107</t>
  </si>
  <si>
    <t>2.2</t>
  </si>
  <si>
    <t>Monitoreo y gestión de sistemas de amoníaco</t>
  </si>
  <si>
    <t>Documente procedimiento de gestión de procesos de alto riesgo y la supervisión y gestión de los sistemas de amoníaco.</t>
  </si>
  <si>
    <t>R2.2.1 - Evaluación de riesgo de las instalaciones realizada para identificar áreas que utilizan el sistema de amoniaco.
R2.2.2 - Instalaciones de amoniaco equipadas con sistemas de detección y/o programas de monitoreo y gestión.
R2.2.3 - Existen controles para las áreas que utilizan amoniaco.
R2.2.4 - Cuando se utiliza un sistema de detección, es inspeccionado por los operadores con una intervención rutinaria debidamente documentada.</t>
  </si>
  <si>
    <t>5 - Todos los requisitos cumplieron 
3 - R2.2.1, R2.2.2 y R2.2.3 cumplieron pero R2.2.4 no cumplió
1 - R2.2.1 y R2.2.2 cumplió
0 - R2.2.1 no cumplió</t>
  </si>
  <si>
    <t>1. Examinar la evaluación de riesgo para ver si se han identificado zonas que utilizan amoniaco. 
2. Compruebe si existe un programa de seguimiento y gestión y un sistema de detección.
3. Compruebe si existen controles. 
4. Hable con los operadores y pregunte sobre estas áreas y si siguen las rutinas de intervención.</t>
  </si>
  <si>
    <t>7_1_33_108</t>
  </si>
  <si>
    <t>2.3</t>
  </si>
  <si>
    <t>Monitoreo y gestión de prevención de explosiones</t>
  </si>
  <si>
    <r>
      <t xml:space="preserve">Identificar áreas con potencial riesgo de explosión, dichas áreas deben estar equipadas con sistema de protección y detección de explosiones dentro del distribuidor. </t>
    </r>
    <r>
      <rPr>
        <sz val="8"/>
        <color rgb="FF00B050"/>
        <rFont val="Calibri"/>
        <family val="2"/>
        <scheme val="minor"/>
      </rPr>
      <t>(aplicable para GLP, Diesel, equipos eléctricos, baterias de litio, aceites, grasas y/o lubricantes)</t>
    </r>
  </si>
  <si>
    <r>
      <t>R2.3.1 - Evaluación de riesgo de la instalación realizada para identificar áreas con potencial riesgo de explosión.</t>
    </r>
    <r>
      <rPr>
        <b/>
        <sz val="8"/>
        <color rgb="FF00B050"/>
        <rFont val="Calibri"/>
        <family val="2"/>
        <scheme val="minor"/>
      </rPr>
      <t xml:space="preserve"> Se realizo carga de fuego que cubra todas áreas del distribuidor </t>
    </r>
    <r>
      <rPr>
        <sz val="8"/>
        <rFont val="Calibri"/>
        <family val="2"/>
        <scheme val="minor"/>
      </rPr>
      <t xml:space="preserve">
R2.3.2 - Áreas con potencial de explosión equipadas con sistema de detección y/o programas de monitoreo y gestión. 
R2.3.3 - Los controles están disponibles para áreas con potencial de explosión. 
R2.3.4 - Cuando se utiliza un sistema de detección, es inspeccionado por los operadores con una intervención rutinaria debidamente documentada.</t>
    </r>
  </si>
  <si>
    <t>5 - Todos los requisitos cumplieron 
3 - R2.3.1, R2.3.2 y R2.3.3 se cumplieron pero R2.3.4 no se cumplieron 
1 - R2.3.1 y R2.3.2 no se cumplieron 
0 - R2.3.1 no se cumplieron</t>
  </si>
  <si>
    <t>1. Revisar la evaluación de riesgo para comprobar si se han identificado zonas con potencial de explosión. 
2. Compruebe si existe un programa de seguimiento y gestión y un sistema de detección. 
3. Compruebe si existen controles. 
4. Hable con los operadores y pregunte sobre estas áreas y si siguen las rutinas de intervención.</t>
  </si>
  <si>
    <t>7_1_33_109</t>
  </si>
  <si>
    <t>2.4</t>
  </si>
  <si>
    <t>Gestión de sistemas eléctricos</t>
  </si>
  <si>
    <t>Documente gestión de sistemas eléctricos.</t>
  </si>
  <si>
    <t xml:space="preserve">R2.4.1 - No se observaron violaciones eléctricas - Sistemas/equipos eléctricos mantenidos en buenas condiciones y seguros. Plan de acción por el analisis de puesta a tierra, deben mirar las conclusiones identificadas en los resultados.
R2.4.2 - Permisos de trabajo eléctrico completados.
R2.4.3 - Todos los trabajos eléctricos completados por un empleado calificado propio o externo. </t>
  </si>
  <si>
    <t>5 - Todos los requisitos se cumplieron sin violaciones 
3 - R2.4.3 cumplió y 1 violación de R2.4.1 o R2.4.2 
1 - R2.4.3 cumplió y 2-3 violaciones totales de R2.4.1 o R2.4.2 
0 - R2.4.3 no cumplió o &gt;3 violaciones totales de R2.4.1 o R2.4.2</t>
  </si>
  <si>
    <t>1. Revisar las instalaciones y comprobar el estado de los sistemas/equipos eléctricos (conductos eléctricos, tapas de salida faltantes, cubiertas de paneles no aseguradas, cableado expuesto, etc).
 2. Revisar los permisos de trabajo y los proyectos, comprobar si se ha completado. 
3. Comprobar si hay trabajos eléctricos realizados por trabajadores no cualificados.</t>
  </si>
  <si>
    <t>SEGURIDAD EN EL TRANSPORTE EN EL LUGAR DE TRABAJO</t>
  </si>
  <si>
    <t>7_1_34_110</t>
  </si>
  <si>
    <t>3.1</t>
  </si>
  <si>
    <t>Gestión del plan de tráfico</t>
  </si>
  <si>
    <t>Finalidad: definir el flujo de tráfico y los controles dentro de las instalaciones y el patio de camiones y comunicarlo visualmente a todos los empleados. El plan de tráfico debe utilizarse como medio visual de resolución de problemas y actualizarse cuando se identifiquen nuevos riesgos..</t>
  </si>
  <si>
    <t>R3.1.1 - Plan de tráfico implementado.  Circulación clara, apilabilidad correspondiente, sendas perimetrales, reductores de velcidad en portones.
R3.1.2 - Layout con el plan de tráfico publicado en un área accesible. 
R3.1.3 - Operadores conscientes del plan de tráfico. 
R3.1.4 - Señalización suficiente de las normas de seguridad descritas en el plan de tráfico. Identificar zonas habilitadas para fumadores en caso de aplicar. 
R3.1.5 - Zona Cero al momento del ingreso al almacén, el mismo debe contar con carteleras acerca del layout y debe ser presentado por la operación al momento de una inducción para el ingreso de visitas, auditorias. (Cruzar con almacén)</t>
  </si>
  <si>
    <t>5 - Todos los requisitos cumplen 
3 - R3.1.1, R3.1.2 y R3.1.4 cumplen 
1 - R3.1.1 y R3.1.2 cumplen 
0 - R3.1.1 no cumplen</t>
  </si>
  <si>
    <t>1. Revise el plan de tráfico establecido por el sitio.
2. Compruebe si el diseño con el plan de tráfico está publicado en áreas donde la gente puede acceder. 
3. Hablar con los operadores para asegurarse de que conocen el plan y pueden consultar los detalles del mismo. 
4. Compruebe si hay señalización suficiente para cumplir las normas de seguridad establecidas en el plan general de tráfico.</t>
  </si>
  <si>
    <t>7_1_34_111</t>
  </si>
  <si>
    <t>3.2</t>
  </si>
  <si>
    <t>Carga y descarga de forma segura</t>
  </si>
  <si>
    <t xml:space="preserve">
Propósito: Un proceso escrito para la carga y descarga debe estar disponible para los empleados. La adhesión a este proceso debe mantenerse a través de nuestras rutinas de Observación del Trabajo Diario (OWD) y sesiones de entrenamiento. Un control que impide físicamente que el vehículo pueda moverse es el estilo de control más robusto. Un candado gladhand es un control simple y económico que impide físicamente que un camión se mueva durante la carga o descarga. </t>
  </si>
  <si>
    <r>
      <t xml:space="preserve">R3.2.1 - Procedimiento de carga/descarga escrito, completo y disponible para los empleados. </t>
    </r>
    <r>
      <rPr>
        <b/>
        <sz val="8"/>
        <color rgb="FF00B050"/>
        <rFont val="Calibri"/>
        <family val="2"/>
        <scheme val="minor"/>
      </rPr>
      <t>Dentro del procedimiento, se deben identificar la zona segura del chofer y se debe cumplor 100% (debe contar con segregación)</t>
    </r>
    <r>
      <rPr>
        <sz val="8"/>
        <rFont val="Calibri"/>
        <family val="2"/>
        <scheme val="minor"/>
      </rPr>
      <t xml:space="preserve">
R3.2.2 - Proceso de carga/descarga bien ejecutado (Los neumáticos están bloqueados/asegurados </t>
    </r>
    <r>
      <rPr>
        <b/>
        <sz val="8"/>
        <color theme="9"/>
        <rFont val="Calibri"/>
        <family val="2"/>
        <scheme val="minor"/>
      </rPr>
      <t>por trabaruedas que son colocados por autoelevadores</t>
    </r>
    <r>
      <rPr>
        <sz val="8"/>
        <rFont val="Calibri"/>
        <family val="2"/>
        <scheme val="minor"/>
      </rPr>
      <t xml:space="preserve">, las llaves están controladas, los operadores de vehículos están libres de interacción </t>
    </r>
    <r>
      <rPr>
        <b/>
        <sz val="8"/>
        <color theme="9"/>
        <rFont val="Calibri"/>
        <family val="2"/>
        <scheme val="minor"/>
      </rPr>
      <t xml:space="preserve">y los operadores de autoelevadores son dueños </t>
    </r>
    <r>
      <rPr>
        <sz val="8"/>
        <rFont val="Calibri"/>
        <family val="2"/>
        <scheme val="minor"/>
      </rPr>
      <t>del proceso). 
R3.2.3 - Los operadores de autoelevadores controlan completamente la operación de carga/descarga. 
R3.2.4 - Entrenamiento completo para asegurar que los operadores lleven a cabo la carga/descarga respetando el procedimiento. 
R3.2.5 - La dirección lleva a cabo los procedimientos de carga/descarga.</t>
    </r>
  </si>
  <si>
    <t>5 - Se cumplieron todos los requisitos y mejoró la tendencia en resultados de coaching/OWD 
3 - Todos los requisitos se cumplieron pero los resultados de coaching/OWD no mostraron tendencia de mejora 
1 - R3.2.1 y R3.2.3 se cumplieron pero R3.2.2 no se cumplió (un potencial SIF o SIF Actual relacionado con R3.2.2) 
0 - R3.1 o R3.3 no se cumplió</t>
  </si>
  <si>
    <t>1. Revisar el proceso de carga/descarga: comprobar si está documentado en un SOP. 
2. Observe el proceso de carga/descarga: compruebe si el proceso se ejecuta como está documentado (compruebe si el camión está asegurado mediante trabaruedas y control de llave). 3. Compruebe si existe la posibilidad de que el camión se mueva y que el conductor del camión o el conductor del autoelevador resulten heridos. 
4. Compruebe la Gestión de Incidentes: ¿ha habido un Potencial SIF o SIF Actual relacionado con reglas de operación seguras que no se siguen? 
5. Compruebe el registro de entrenamiento de la instalación - compruebe si hay entrenamiento en la carga/ descarga (positivo y correctivo). 
6. Comprobar las OWD de la instalación - comprobar si se están realizando diagnósticos sobre los procedimientos de carga/descarga.</t>
  </si>
  <si>
    <t>7_1_34_112</t>
  </si>
  <si>
    <t>3.3</t>
  </si>
  <si>
    <t>Utilización segura de equipos industriales motorizados</t>
  </si>
  <si>
    <t xml:space="preserve">Proposito: garantizar que los equipos funcionen de forma segura en nuestras operaciones. Los procedimientos de funcionamiento seguro deben recogerse en un procedimiento escrito y estar a disposición de los empleados. La adherencia a estos procedimientos debe mantenerse a través de nuestras rutinas de formación y OWD. </t>
  </si>
  <si>
    <r>
      <t xml:space="preserve">R3.3.1 - Reglas de operación seguras para equipos motorizados son seguidas por los conductores (usando bocinas, siguiendo los límites de velocidad, acercándose a las intersecciones con precaución, revisando espejos convexos, respetando los requisitos de segregacion, vehículos debidamente desactivados). </t>
    </r>
    <r>
      <rPr>
        <b/>
        <sz val="8"/>
        <color theme="9"/>
        <rFont val="Calibri"/>
        <family val="2"/>
        <scheme val="minor"/>
      </rPr>
      <t xml:space="preserve"> Los equipos , autoelevadores/apiladoras eléctricas cumplen con el estandar correctamente. y so conducidos correctamente, no circulan fuera del distribuidor</t>
    </r>
    <r>
      <rPr>
        <sz val="8"/>
        <rFont val="Calibri"/>
        <family val="2"/>
        <scheme val="minor"/>
      </rPr>
      <t xml:space="preserve">
R3.3.2 -Habilitaciones anuales del conductor completadas y documentadas. 
R3.3.3 - Entrenamiento completo para asegurar que los operadores operen equipos motorizados de acuerdo con las reglas de operación seguras. 
</t>
    </r>
    <r>
      <rPr>
        <b/>
        <sz val="8"/>
        <color theme="9"/>
        <rFont val="Calibri"/>
        <family val="2"/>
        <scheme val="minor"/>
      </rPr>
      <t>R3.3.4- Se realiza un chequeo por turno , diario del autoelevador.</t>
    </r>
    <r>
      <rPr>
        <sz val="8"/>
        <rFont val="Calibri"/>
        <family val="2"/>
        <scheme val="minor"/>
      </rPr>
      <t xml:space="preserve">
R3.3.5 - La gerencia conduce OWD para equipamientos motorizados de acuerdo con las reglas de operación seguras.</t>
    </r>
  </si>
  <si>
    <t xml:space="preserve">5 - Se cumplieron todos los requisitos y se mejoró la tendencia en resultados de coaching/OWD 
3 - Se cumplieron todos los requisitos pero no hay evolucion en los resultados de coaching/OWD 
1 - R3.3.2 cumplió pero R3.3.1 no cumplió (se produjo un SIF potencial o SIF real relacionado con R3.3.1)
0 - R3.3.2 y R3.3.1 no se cumplió
</t>
  </si>
  <si>
    <t>1.- Observar la operación de los Equipos de Transporte Industrial, autoelevadores. Verificar si los conductores operan de manera segura, utilizando bocinas, respetando los límites de velocidad, aproximándose a las intersecciones con precaución, verificando espejos, respetando los requisitos de separación y desactivando adecuadamente el vehículo.
2.- Revisar  la herramienta de Gestión de Incidentes: ¿se ha registrado algún Incidente Crítico Potencial (SIF Potential) o Incidente Crítico Real (SIF Actual) relacionado con el incumplimiento de las reglas de operación segura?
3.- Revisar la documentación de la revisión anual. La documentación debe estar cerrada dentro del año en curso o un máximo de 13 meses en relación con la emisión anterior.
4.- Verificar el registro de entrenamiento del centro: revisar si hay entrenamiento sobre las reglas seguras de operación de los equipos de transporte industrial (tanto positivo como correctivo).
5.- Revisar las Observaciones del Trabajo Diario (OWDs) del centro: verificar si se están realizando diagnósticos sobre las reglas seguras de operación de los equipos de transporte industrial.</t>
  </si>
  <si>
    <t>7_1_34_113</t>
  </si>
  <si>
    <t>3.4</t>
  </si>
  <si>
    <t>Gestión de seguridad de los peatones</t>
  </si>
  <si>
    <t xml:space="preserve">Propósito: Debemos eliminar la interacción con peatones en nuestros almacenes y patios. Esto incluye la interacción con peatones que se produce cuando alguien estaba en un equipo industrial motorizado y se bajó por cualquier motivo. Si va a haber acceso peatonal a una parte de nuestras operaciones, debemos implementar controles de ingeniería para separar a esos peatones de los equipos motorizados. También debemos asegurarnos de que nunca se permita que equipos diferentes interactúen entre sí. </t>
  </si>
  <si>
    <r>
      <rPr>
        <sz val="8"/>
        <color theme="1"/>
        <rFont val="Calibri"/>
        <scheme val="minor"/>
      </rPr>
      <t>R3.4.1 - Controles de ingeniería para eliminar la interacción potencial de peatones. (deben estar incluidas todas las áreas con potencial de riesgo en el distribuidor)</t>
    </r>
  </si>
  <si>
    <t>5 - Eliminación de la interacción peatonal mediante controles de ingeniería (barreras, puertas, sirenas, sistemas sonoros, semaforos).
3 - Interacción peatonal controlada con algunos controles de ingenieria PERO principalmente a traves de controles administrativos (proceso)
1 - Control de la interacción peatonal únicamente mediante medidas administrativas 
0 - Interacción peatonal incontrolada en el almacén o patio, se visualizan comportamientos criticos inseguros y se podrá cobrar y Anular la pregunta.</t>
  </si>
  <si>
    <t>Revisar el plan/sistemas de tráfico implementados en el área: Verificar si hay controles de ingeniería que lo hacen casi imposible/difícil de evitar (Comprobar si la interacción peatonal se ELIMINA siempre que sea posible. Verificar si hay barricadas significativas para evitar que los empleados sean golpeados en pasillos. Comprobar si las áreas de transición están protegidas por barreras para evitar la entrada de vehículos elevadores). Verificar si se observa a peatones dentro de los 5 metros de un montacargas en movimiento (interacción peatonal no controlada).</t>
  </si>
  <si>
    <t>7_1_34_114</t>
  </si>
  <si>
    <t>3.5</t>
  </si>
  <si>
    <t>Inspección previa al uso de equipos industriales motorizados y ejecucion segura</t>
  </si>
  <si>
    <t xml:space="preserve">Propósito: debemos definir el proceso para completar las inspecciones previas a los turnos de nuestros equipos industriales motorizados, proporcionar estos procedimientos a nuestros equipos y garantizar el cumplimiento de estos procedimientos mediante nuestras rutinas de formación y OWD. </t>
  </si>
  <si>
    <r>
      <t>R3.5.1 - Proceso establecido para evaluar equipos motorizados.
R3.5.2 - Identificación de elementos críticos en la inspección previa al uso.</t>
    </r>
    <r>
      <rPr>
        <b/>
        <sz val="8"/>
        <color rgb="FF00B050"/>
        <rFont val="Calibri"/>
        <family val="2"/>
        <scheme val="minor"/>
      </rPr>
      <t xml:space="preserve"> Se debe realizar un checklist previo al uso, por turno.</t>
    </r>
    <r>
      <rPr>
        <sz val="8"/>
        <rFont val="Calibri"/>
        <family val="2"/>
        <scheme val="minor"/>
      </rPr>
      <t xml:space="preserve">
R3.5.3 - El equipo se retira de servicio si se observan deficiencias y se corrigen antes del próximo uso.
R3.5.4 - Documentación de las inspecciones disponible para todos los equipos de transporte industrial </t>
    </r>
    <r>
      <rPr>
        <b/>
        <sz val="8"/>
        <color rgb="FF00B050"/>
        <rFont val="Calibri"/>
        <family val="2"/>
        <scheme val="minor"/>
      </rPr>
      <t>(zorras, paleteras, transpaletas)</t>
    </r>
    <r>
      <rPr>
        <sz val="8"/>
        <rFont val="Calibri"/>
        <family val="2"/>
        <scheme val="minor"/>
      </rPr>
      <t xml:space="preserve"> y mantenida según el protocolo.</t>
    </r>
    <r>
      <rPr>
        <b/>
        <sz val="8"/>
        <color rgb="FF00B050"/>
        <rFont val="Calibri"/>
        <family val="2"/>
        <scheme val="minor"/>
      </rPr>
      <t xml:space="preserve"> (Tener SOP y OPL)</t>
    </r>
    <r>
      <rPr>
        <sz val="8"/>
        <rFont val="Calibri"/>
        <family val="2"/>
        <scheme val="minor"/>
      </rPr>
      <t xml:space="preserve">
R3.5.5 - Capacitación completada para garantizar que los operadores utilicen equipos de transporte industrial motorizados de acuerdo con el proceso de inspección previa al uso.
R3.5.6 - La gerencia realiza Observaciones del Trabajo Diario (OWD) a los equipos de transporte industrial motorizados de acuerdo con el proceso de inspección previa al uso.
</t>
    </r>
  </si>
  <si>
    <t xml:space="preserve">
Nivel 5 - Todos los requisitos cumplidos Y tendencia positiva en los resultados de coaching/ (OWD).
Nivel 3 - Todos los requisitos cumplidos, PERO los resultados de coaching/OWD no muestran una tendencia positiva.
Nivel 1 - Se cumplen R3.5.1, R3.5.2 y R3.5.3, PERO no se cumple R3.5.4.
Nivel 0 - No se cumplen R3.5.1, R3.5.2 O R3.5.3.</t>
  </si>
  <si>
    <t>1.-Verificar si hay un proceso documentado de inspección previa al uso en marcha.
2.-Hablar con los operadores para asegurarse de que estén informados sobre los elementos críticos y que no operen si los elementos críticos no están en buen estado de funcionamiento.
3.-Verificar si hay deficiencias en los vehículos de transporte industrial/equipos y si se corrigen antes del próximo uso.
4.-Revisar documentos de inspección y verificar si están disponibles.
5.-Revisar el registro de entrenamiento del centro: verificar si hay entrenamiento sobre el proceso de inspección previa al uso (tanto positivo como correctivo).
6.-Revisar las Observaciones del Trabajo Diario (OWDs) del centro: verificar si se están realizando diagnósticos sobre el proceso de inspección previa al uso</t>
  </si>
  <si>
    <t>7_1_34_115</t>
  </si>
  <si>
    <t>3.6</t>
  </si>
  <si>
    <t xml:space="preserve">Ejecución Segura de control de llaves </t>
  </si>
  <si>
    <t xml:space="preserve">Proposito: debemos definir el proceso de control de llaves/acceso a vehículos para evitar movimientos inesperados. Estos procedimientos deben estar a disposición del equipo y debemos garantizar el cumplimiento del proceso a través de nuestras rutinas de OWD y coaching. </t>
  </si>
  <si>
    <t>R3.6.1 - Proceso de control de llaves escrito, completo y disponible para los empleados. 
R3.6.2 - Operadores que ejecutan el control de llaves en cumplimiento del proceso. 
R3.6.3 - Entrenamiento completo para asegurar que los operadores ejecuten el procedimiento de control de llaves. 
R3.6.4 - La gerencia conduce OWD a los procedimientos de control de llaves.</t>
  </si>
  <si>
    <t xml:space="preserve">5 - Se cumplieron todos los requisitos y se mejoró la tendencia en resultados de coaching/OWD 
3 - Se cumplieron todos los requisitos pero no hay mejora en los resultados de coaching/OWD 
1 - R3.6.1 cumplió pero R3.6.2 no cumplió (se produjo un SIF potencial o SIF real relacionado con R3.6.2)
0 - R3.6.1 no se cumple
</t>
  </si>
  <si>
    <t>1. Compruebe el proceso de control de llaves y si hay lagunas visibles en el procedimiento. Hable con los operadores para asegurarse de que entienden el proceso de control llave. 
2. Compruebe los vehículos estacionados para ver si las llaves están colocadas y controladas (compruebe si es posible que lleve una llave).
3. Compruebe el Herramienta de Gestión de Incidentes: ¿ha habido un SIF potencial o SIF actual relacionado con reglas de funcionamiento seguras que no se siguen? 
4. Compruebe el registro de entrenamiento de la instalación - compruebe si hay entrenamiento en el control de la llave (positivo y correctivo). 
5. Comprobar las OWD de las instalaciones - comprobar si se están realizando diagnósticos en procedimientos de control de llaves.</t>
  </si>
  <si>
    <t>7_1_34_116</t>
  </si>
  <si>
    <t>3.7</t>
  </si>
  <si>
    <t>Gestión de puertas muelles</t>
  </si>
  <si>
    <t>Documentar procedimiento de Seguridad en el Transporte Laboral.</t>
  </si>
  <si>
    <t>R3.7.1 - Todas las puertas de muelle se mantienen en buenas condiciones y cumplen con el protocolo.
R3.7.2 - Sistema de  anticaídas implementado o la puerta está diseñada para fallar abierta.
R3.7.3 - Rutina de mantenimiento preventivo implementada.</t>
  </si>
  <si>
    <t xml:space="preserve">
Nivel 5 - Todos los requisitos cumplidos Y todas las acciones actuales del Rutina de Mantenimiento Preventivo.
Nivel 3 - Todos los requisitos cumplidos PERO &lt;100% de las acciones actuales de la Rutina de Mantenimiento Preventivo.
Nivel 1 - Se cumplen R3.7.1 y R3.7.2, PERO no se cumple R3.7.3.
Nivel 0 - No se cumple R3.7.1.</t>
  </si>
  <si>
    <t xml:space="preserve">1.-Observar las puertas del muelle: verificar si están en buen estado.
2.-Verificar si están diseñadas para fallar abiertas o si existe la posibilidad de fallar y cerrarse sobre un operador.
3.-Verificar si hay una Rutina de Mantenimiento Preventivo implementada.
</t>
  </si>
  <si>
    <t>MANIPULACIÓN DE MATERIALES Y ERGONOMÍA</t>
  </si>
  <si>
    <t>7_1_35_118</t>
  </si>
  <si>
    <t>4.1</t>
  </si>
  <si>
    <t xml:space="preserve">Ejecución segura de manipulación manual de materiales </t>
  </si>
  <si>
    <t xml:space="preserve">Proposito: garantizar que se aplican las técnicas de elevación y la configuración del puesto de trabajo adecuadas para evitar lesiones. </t>
  </si>
  <si>
    <r>
      <t xml:space="preserve">R4.1.1 - Prácticas de elevación seguras implementadas durante la manipulación manual de materiales según lo definido. 
R4.1.2 - Estación de trabajo evaluada con controles/soluciones ergonómicas adecuadas identificadas.  </t>
    </r>
    <r>
      <rPr>
        <b/>
        <sz val="8"/>
        <color rgb="FF00B050"/>
        <rFont val="Calibri"/>
        <family val="2"/>
        <scheme val="minor"/>
      </rPr>
      <t>Resolución 886/15 (estudio de ergonomia)</t>
    </r>
    <r>
      <rPr>
        <sz val="8"/>
        <rFont val="Calibri"/>
        <family val="2"/>
        <scheme val="minor"/>
      </rPr>
      <t xml:space="preserve">
R4.1.3 - Plan de acción para cerrar las brechas en los controles ergonómicos de los puestos de trabajo.</t>
    </r>
  </si>
  <si>
    <t>5 - Todos los requisitos cumplen y 0 lesiones relacionadas con la manipulación manual de materiales 
3 - R4.1.2, R4.1.3 se cumplen y no más de 1 lesión relacionada con la manipulación manual de materiales 
1 - R4.1.2 se cumple pero R4.1.3 no está en proceso o &gt; 1 lesión relacionada con la manipulación manual de materiales 
0 - R4.1.2 no se cumple</t>
  </si>
  <si>
    <t>1. Comprobar si los operadores aplican prácticas de elevación seguras durante la manipulación manual de materiales tal como se define en el protocolo. 
2. Observar los puestos de trabajo para evaluar si cumplen los controles ergonómicos definidos en la evaluación de riesgos de instalaciones/zonas - con adecuaciones ergonomicas realizadas.
3. Compruebe la herramienta de notificación de incidentes - compruebe si hay lesiones relacionadas con la manipulación manual de materiales. Compruebe si hay un plan de acción para cerrar las brechas.</t>
  </si>
  <si>
    <t>7_1_35_119</t>
  </si>
  <si>
    <t>4.2</t>
  </si>
  <si>
    <t>Gestión de equipos de elevación mecánica, racks y estantes</t>
  </si>
  <si>
    <t xml:space="preserve">Proposito: garantizar que los equipos de elevación se inspeccionan y mantienen adecuadamente. Esto también garantiza que las estanterías de la instalación se inspeccionen, mantengan y utilicen adecuadamente. </t>
  </si>
  <si>
    <r>
      <t xml:space="preserve">R4.2.1 - Inspecciones anuales documentadas de todos los equipos de elevación. </t>
    </r>
    <r>
      <rPr>
        <b/>
        <sz val="8"/>
        <color rgb="FF00B050"/>
        <rFont val="Calibri"/>
        <family val="2"/>
        <scheme val="minor"/>
      </rPr>
      <t>(racks, estanterias)</t>
    </r>
    <r>
      <rPr>
        <sz val="8"/>
        <rFont val="Calibri"/>
        <family val="2"/>
        <scheme val="minor"/>
      </rPr>
      <t xml:space="preserve">
R4.2.2 - Registro de acciones para completar cualquier problema que se encuentre en la inspección anual. 
R4.2.3 Inspecciones trimestrales documentadas para todas las estanterías y racks. 
R4.2.4 Inspecciones anuales documentadas para todas las estanterías y racks. 
R4.2.5 Registro de acciones para completar cualquier problema como se encuentra en las inspecciones trimestrales y anuales. 
</t>
    </r>
    <r>
      <rPr>
        <b/>
        <sz val="8"/>
        <color rgb="FF00B050"/>
        <rFont val="Calibri"/>
        <family val="2"/>
        <scheme val="minor"/>
      </rPr>
      <t>R4.2.6 - Asegurar estandar de racks y estanterias (OPL, etiquetado con capacidad máxima, condiciones optimas, analisis de bastidores chocados, cobertores en los extremos de bastidores y transversales, red de contención para racks).</t>
    </r>
    <r>
      <rPr>
        <sz val="8"/>
        <rFont val="Calibri"/>
        <family val="2"/>
        <scheme val="minor"/>
      </rPr>
      <t xml:space="preserve">
R4.2.7 - Operadores conscientes de los puntos críticos y qué hacer si un punto crítico no está en condiciones de funcionar. 
R4.2.8 - Si se detectan problemas, el equipo de elevación se retira del servicio y se corrige antes del próximo uso.</t>
    </r>
  </si>
  <si>
    <t>5 - Todos los requisitos cumplieron 
3 - Todos los requisitos excepto 4.2.7 cumplieron 
1 - R4.2.1, R4.2.3, R4.2.4, R4.2.6 y R4.2.8 pero R4.2.2 o R4.2.5 no actualizados
0 - R4.2.1, R4.2.3, R4.2.4, R4.2.6 o R4.8 no cumplió</t>
  </si>
  <si>
    <t>1. Revisar los documentos de inspección anuales tanto para el equipo de elevación como para los racks y estantes; comprobar si la inspección ha sido completada por una parte cualificada según los requisitos legales locales. 
2. Examinar los documentos de inspección trimestrales para comprobar si el equipo está cualificado para hacerlo 
3. Comprobar si hay resultados en las inspecciones anuales, revisar el registro de medidas para cerrar las lagunas y comprobar si está actualizado. 
4. Hablar con los operadores: comprobar que puedan explicar el proceso de inspección previo al uso. 
5. Comprobar si los operadores conocen los puntos críticos y qué hacer si no funcionan. 
6. Comprobar si el aparato de elevación presenta deficiencias en los puntos críticos y si está en servicio.</t>
  </si>
  <si>
    <t>7_1_35_120</t>
  </si>
  <si>
    <t>4.3</t>
  </si>
  <si>
    <t>Ejecución segura de equipos de elevación mecánica</t>
  </si>
  <si>
    <t>Propósito: Garantizar que el equipo de elevación se utilice correctamente siguiendo un procedimiento escrito disponible para los empleados. El cumplimiento del protocolo debe mantenerse a través de nuestras rutinas de Observación del Trabajo Diario (OWD) y sesiones de entrenamiento. 
El término "equipo de elevación" se refiere de manera general a cualquier equipo que pueda utilizarse para levantar y bajar cargas (ejemplos: gato hidráulico, plataformas elevadoras y grúas). En esta solicitud, los elementos en la pregunta 3.5 no serán evaluados.</t>
  </si>
  <si>
    <t>R4.3.1 - Procedimientos de equipos de elevación escritos, completos y disponibles para los empleados.
R4.3.2 - Operadores ejecutan equipos de elevación siguiendo el procedimiento.
R4.3.3 - Coaching completado para garantizar que los operadores ejecuten equipos de elevación de acuerdo con el procedimiento.
R4.3.4 - La gerencia realiza Observaciones del Trabajo Diario (OWD) a los procedimientos de equipos de elevación.</t>
  </si>
  <si>
    <t xml:space="preserve">
Nivel 5 - Todos los requisitos cumplidos Y tendencia positiva en los resultados de coaching/Observaciones del Trabajo Diario (OWD).
Nivel 3 - Todos los requisitos cumplidos, PERO los resultados de coaching/OWD no muestran una tendencia positiva.
Nivel 1 - Se cumple R4.3.1, PERO no se cumple R4.3.2 (ha ocurrido un Incidente Crítico Potencial o Incidente Crítico Real relacionado con R4.3.2).
Nivel 0 - No se cumple R4.3.1.
</t>
  </si>
  <si>
    <t xml:space="preserve">
Verificar si los procedimientos de equipos de elevación están escritos, completos y disponibles para los empleados.
1.-Observar a los operadores utilizando equipos de elevación: verificar si los operadores siguen de manera segura los procedimientos de equipos de elevación.
2.-Revisar la Gestión de Incidentes: ¿ha habido un Incidente Crítico Potencial o Incidente Crítico Real relacionado con el incumplimiento de las reglas de operación segura?
3.-Verificar el registro de entrenamiento del centro: verificar si hay entrenamiento sobre la ejecución de equipos de elevación (tanto positivo como correctivo).
4.-Revisar las Observaciones del Trabajo Diario (OWDs) del centro: verificar si se están realizando diagnósticos sobre los procedimientos de equipos de elevación.
</t>
  </si>
  <si>
    <t>SUSTANCIAS PELIGROSAS</t>
  </si>
  <si>
    <t>7_1_36_121</t>
  </si>
  <si>
    <t>5.1</t>
  </si>
  <si>
    <t>Ejecucion segura de Carga de GLP</t>
  </si>
  <si>
    <t>Documentar SOP: sustancias peligrosas y  la ejecución segura del repostaje de GLP.</t>
  </si>
  <si>
    <t>R5.1.1 - Suministro de GLP incluido en la evaluación de riesgo de la unidad.
R5.1.2 - Procedimientos para estaciones de servicio de GLP a granel definidas y fijadas en el área de suministro.
R5.1.3 - Procedimientos para las estaciones de servicio de GLP a granel seguidos por los operadores y visible en el área.
R5.1.4 - Acceso controlado a la estación de GLP.
R5.1.5 - Lista fija de operadores autorizados y visible en el área.
R5.1.6 - Estaciones de servicio de GLP a granel en buen estado.
R5.1.7 - Capacitación completada para garantizar que los operadores realicen el suministro de GLP a granel de acuerdo con el procedimiento.
R5.1.8 - La Gerencia realizó procedimientos de OWD de suministro de GLP a granel.</t>
  </si>
  <si>
    <t>5 - Se cumplieron todos los requisitos y se mejoró la tendencia en resultados de coaching/OWD 
3 - Todos los requisitos se cumplieron pero los resultados de coaching/OWD no mostraron tendencia de mejora 
1 - R5.1.1, R5.1.2, R5.1.4, R5.1.5 y R5.1.6 se cumplieron pero R5.1.3 no se cumplió (un SIF potencial o SIF actual relacionado con R5.1.3) 
0 - R5.1.1, R5.1.2, R5.1.4, R5.1.5 o R5.1.6 no se cumplen</t>
  </si>
  <si>
    <t>1. Revise la evaluación de riesgos para la estación de GLP y observe el área. 
2. Compruebe si los procedimientos de las estaciones de llenado de GLP a granel están definidos/ publicados. 
3. Comprobar si se siguen las prácticas de trabajo seguras definidas en el protocolo. 
4. Comprobar si el acceso está controlado según lo definido en la evaluación del riesgo. 5. Comprobar si la zona está ocupada por personal autorizado. 
6. Comprobar si la zona se mantiene en buenas condiciones. 
7. Compruebe la Gestión de Incidentes: ¿ha habido un Potencial SIF o SIF actual relacionado con reglas de funcionamiento seguras que no se siguen? 
8. Compruebe el registro de entrenamiento de la instalación - compruebe si hay entrenamiento en el llenado a granel de GLP (positivo y correctivo). 
9. Compruebe las OWD de la instalación - compruebe si se están realizando diagnósticos en procedimientos de llenado masivo de GLP.</t>
  </si>
  <si>
    <t>7_1_36_122</t>
  </si>
  <si>
    <t>5.2</t>
  </si>
  <si>
    <t>Ejecucion segura de Carga de baterías</t>
  </si>
  <si>
    <t>Documente procedimiento sobre sustancias peligrosas y la ejecución segura de la carga de baterías.</t>
  </si>
  <si>
    <t>R5.2.1 - Proceso de carga de baterías incluido en la evaluación de riesgos de la instalación.
R5.2.2 - Procedimientos de las estaciones de carga de baterías definidos/publicados.
R5.2.3 - Procedimientos seguidos por los operadores en las estaciones de carga de baterías y visible en el área..
R5.2.4 - Lista de operadores autorizados publicados y visible en el área.
R5.2.5 - Lavaojos/ducha de seguridad en su lugar e inspeccionados.
R5.2.6 - Estaciones de carga de baterías mantenidas en buenas condiciones.
R5.2.7 - Capacitación completada para garantizar que los operadores realicen la carga/recarga de la batería de acuerdo con el procedimiento.
R5.2.8 - La gerencia lleva a cabo OWD para los procedimientos de carga/recarga de las baterías.</t>
  </si>
  <si>
    <t>5 - Se cumplieron todos los requisitos y la tendencia de mejora en los resultados de coaching/OWD
3 - Se cumplieron todos los requisitos pero los resultados de coaching/OWD no muestran una tendencia de mejora
1 - R5.2.1, R5.2.2, R5.2.4, R5.2.5 y R5.2.6 cumplieron pero R5.2.3 no cumplieron (se produjo un SIF potencial o SIF actual relacionado con R5.2.3)
0 - R5.2.1, R5.2.2, R5.2.4, R5.2.5 o R5.2.6 no cumplido</t>
  </si>
  <si>
    <t>1. Revisar la evaluación de riesgos para la estación de carga de baterías y observe el área.
2. Verifique si los procedimientos de las estaciones de carga de baterías están definidos/publicados.
3. Verificar si se están siguiendo las prácticas de trabajo seguras como se define en el protocolo.
4. Verificar si el área está señalizada con personal autorizado.
5. Verifique si el área se mantiene en buenas condiciones con lavaojos/ducha de seguridad presente e inspeccionada.
6. Verifique la gestión de incidentes: ¿ha habido un SIF potencial o un SIF actual relacionado con las reglas de operación segura que no se siguen?
7. Verifique el registro de entrenamiento de la instalación: verifique si hay entrenamiento sobre la carga/el riego de la batería (positivo y correctivo).
8. Verifique los OWD de las instalaciones: verifique si se están realizando diagnósticos en los procedimientos de carga/recarga de la batería.</t>
  </si>
  <si>
    <t>7_1_36_123</t>
  </si>
  <si>
    <t>5.3</t>
  </si>
  <si>
    <t>Ejecucion segura de carga de Diesel/Gasoil</t>
  </si>
  <si>
    <t>Documente procedimiento sobre sustancias peligrosas y la ejecución segura del gasoil y la gasolina.</t>
  </si>
  <si>
    <t>R5.3.1 - Proceso de abastecimiento de diésel/gasolina incluido en la evaluación de riesgos de las instalaciones.
R5.3.2 - Procedimientos de estaciones de  diésel/gasolina definidos y publicados en el área de llenado. 
R5.3.3 - Procedimientos de estaciones de servicio diésel/gasolina seguidos por los operadores y visible en el área.
R5.3.4 - Acceso controlado a la estación de diésel/gasolina y protección necesaria. 
R5.3.5 - Lista de operadores certificados publicados y visible en el área.
R5.3.6 - Estación de servicio diésel/gasolina mantenida en buenas condiciones. 
R5.3.7 - Entrenamiento completo para asegurar que los operadores realicen el reabastecimiento de gas/ diésel en cumplimiento del procedimiento. 
R5.3.8 - La dirección lleva a cabo OWD para asegurar los procedimientos de reabastecimiento de gas/diésel.</t>
  </si>
  <si>
    <t>5 - Se cumplieron todos los requisitos y se mejoró la tendencia en resultados de coaching/OWD 
3 - Todos los requisitos se cumplieron pero los resultados de coaching/OWD no mostraron tendencia de mejora 
1 - R5.3.1, R5.3.2, R5.3.4, R5.3.5 y R5.3.6 se cumplieron pero R5.3.3 no se cumplió (un potencial SIF o SIF actual relacionado con R5.3.3.3) 
0 - R5.3.1, R5.3.2, R5.3.4, R5.3.5 o R5.3.6 no se cumplen</t>
  </si>
  <si>
    <t>1. Revisar la evaluación de riesgos para la estación de diésel/gasolina y observar el área. 2. Verificar si los procedimientos de la estación de diésel/gasolina están definidos/publicados. 
3. Comprobar si se siguen las prácticas de trabajo seguras definidas en el protocolo. 
4. Compruebe si hay acceso controlado a la estación de diésel/gasolina y las protecciones necesarias. 
5. Comprobar si la zona está ocupada por personal autorizado. 
6. Comprobar si la zona se mantiene en buenas condiciones. 
7. Compruebe la Gestión de Incidentes: ¿ha habido un Potencial SIF o SIF Actual relacionado con reglas de funcionamiento seguras que no se siguen? 
8. Compruebe el registro de entrenamiento de la instalación - compruebe si hay entrenamiento en el reabastecimiento de gas/ diésel (positivo y correctivo). 
9. Compruebe las OWD de la instalación - compruebe si se están realizando diagnósticos en procedimientos de gas/ diésel.</t>
  </si>
  <si>
    <t>7_1_36_124</t>
  </si>
  <si>
    <t>5.4</t>
  </si>
  <si>
    <t>Almacenamiento y transporte seguro de tubos de gas comprimido</t>
  </si>
  <si>
    <t>Documente procedimiento sobre sustancias peligrosas y el almacenamiento y transporte de bombonas de gas comprimido.</t>
  </si>
  <si>
    <t>R5.4.1 - Cilindros de gas comprimido almacenados correctamente.
R5.4.2 - Cilindros de gas comprimido mantenidos en buen estado. 
R5.4.3 - Procedimientos de manipulación de cilindros de gas comprimido definidos y almacenados correctamente.
R5.4.4 - Transporte de cilindros alineados con el protocolo. 
R5.4.5 - Señalización y zonas de peligro identificadas dentro del almacen.
R5.4.6 - Entrenamiento completo para asegurar que los operadores lleven a cabo la manipulación de cilindros de gas comprimido de conformidad con el procedimiento. 
R5.4.7 - La dirección lleva a cabo procedimientos de OWD a la manipulacion de cilindros de gas comprimido.</t>
  </si>
  <si>
    <t>5 - Se cumplieron todos los requisitos y se mejoró la tendencia en los resultados de coaching/OWD 
3 - Todos los requisitos se cumplieron pero los resultados de coaching/OWD no mostraron tendencia de mejora 
1 - R5.4.1, R5.4.2, R5.4.3 y R5.4.5 cumplieron pero R5.4.4 no se cumplieron (un potencial SIF o SIF actual relacionado con R5.4.4) 
0 - R5.4.1, R5.4.2, R5.4.3 o R5.4.5 no se cumplen</t>
  </si>
  <si>
    <t>1. Observar las zonas de almacenamiento: observar si los cilindros de gas comprimido están almacenados según lo definido en el protocolo. 
2. Observe si están en buenas condiciones y adecuadamente protegidos. 
3. Compruebe si los procedimientos de manipulación de los cilindros de gas comprimido están definidos/fijados. 
4. Comprobar si el transporte de cilindros se gestiona según lo definido en el protocolo. 
5. Obsérvese si hay señalización y se comunican los peligros de la zona. 
6. Compruebe la Gestión de Incidentes: ¿ha habido un Potencial SIF o SIF actual relacionado con reglas de funcionamiento seguras que no se siguen? 
7. Compruebe el registro de entrenamiento de la instalación - compruebe si hay entrenamiento en el manejo de cilindros de gas comprimido (positivo y correctivo). 
8. Comprobar las OWD de la instalación - comprobar si se están realizando diagnósticos en procedimientos de manipulación de cilindros de gas comprimido.</t>
  </si>
  <si>
    <t>7_1_36_125</t>
  </si>
  <si>
    <t>5.5</t>
  </si>
  <si>
    <t>Almacenamiento de sustancias peligrosas</t>
  </si>
  <si>
    <t>Documente procedimiento sobre sustancias peligrosas y el almacenamiento de sustancias peligrosas.</t>
  </si>
  <si>
    <r>
      <t>R5.5.1 - Sustancias peligrosas debidamente almacenadas en contenedor secundario.</t>
    </r>
    <r>
      <rPr>
        <b/>
        <sz val="8"/>
        <color rgb="FF00B050"/>
        <rFont val="Calibri"/>
        <family val="2"/>
        <scheme val="minor"/>
      </rPr>
      <t xml:space="preserve"> (bateas de contención, según la capacidad)</t>
    </r>
    <r>
      <rPr>
        <sz val="8"/>
        <rFont val="Calibri"/>
        <family val="2"/>
        <scheme val="minor"/>
      </rPr>
      <t xml:space="preserve">
R5.5.2 - Productos incompatibles almacenados por separado. 
R5.5.3 - Ventilación adecuada en el área de almacenamiento. 
R5.5.4 - Área correctamente etiquetada y controlada con matriz de compatibilidad. 
R5.5.5 - Residuos eliminados correctamente de acuerdo con la reglamentación.</t>
    </r>
  </si>
  <si>
    <t>5 - Todos los requisitos cumplieron 
3 - R5.5.2, R5.5.3, R5.5.4 y R5.5.5 cumplieron pero 1 violación de R5.5.1 
1 - R5.5.5.2, R5.5.3, R5.5.5 y R5.5 - Se incumplieron &gt;1 violación de R5.5.1 
0 - R5.5.2, R5.5.3, R5.5.4 y R5.5.5 no cumplieron</t>
  </si>
  <si>
    <t>1. Observación de las zonas de almacenamiento de productos químicos: Comprobar si los productos químicos se almacenan en una batea secundaria para contener derrames. 
2. Observar si los productos incompatibles se almacenan por separado. 
3. Comprobar si existe una ventilación adecuada en la zona de almacenamiento. 
4. Obsérvese si la zona está debidamente etiquetada y controlada, incluida una matriz de compatibilidad. 
5. Comprobar si los residuos se eliminan correctamente en conformidad con las directrices reglamentarias.</t>
  </si>
  <si>
    <t>7_1_36_126</t>
  </si>
  <si>
    <t>5.6</t>
  </si>
  <si>
    <t>SDS Management</t>
  </si>
  <si>
    <t>Documente procedimiento sobre sustancias peligrosas y la gestión de FDS.</t>
  </si>
  <si>
    <t>R5.6.1 - Todos los productos etiquetados. 
R5.6.2 - Inventario químico con todos los productos químicos de la instalación. 
R5.6.3 - SDS actualizado para todos los productos químicos y disponible en todos los turnos. 
R5.6.4 - Proceso en marcha para la aprobación de todos los productos químicos nuevos.</t>
  </si>
  <si>
    <t>5 - Todos los requisitos cumplieron 
3 - R5.6.1 y R5.6.2 pero R5.6.3 no cumplió 
1 - R5.6.1 cumplió pero R5.6.2 no cumplió 
0 - R5.6.1 no cumplió</t>
  </si>
  <si>
    <t>1. Observar los productos químicos almacenados in situ: comprobar si los productos están etiquetados correctamente. 
2. Comprobar si los productos químicos figuran en el inventario. 
3. Compruebe si existe una FDS actualizada disponible para cada turno. 
4. Compruebe si existe un proceso para la aprobación de todos los nuevos productos químicos.</t>
  </si>
  <si>
    <t>ESPACIO CONFINADO</t>
  </si>
  <si>
    <t>7_1_37_127</t>
  </si>
  <si>
    <t>6.1</t>
  </si>
  <si>
    <t>Identificación, señalizacion e inventario de espacios confinados</t>
  </si>
  <si>
    <t>Documente procedimiento de espacios confinados y la identificación, el etiquetado y el inventario de espacios confinados.</t>
  </si>
  <si>
    <t>R6.1.1 - Todos los espacios confinados identificados. 
R6.1.2 - Todos los espacios confinados etiquetados. 
R6.1.3 - Inventario disponible para los empleados.</t>
  </si>
  <si>
    <t>5 - Todos los requisitos cumplieron 
3 - Todos los requisitos se cumplieron pero 1 espacio no identificado. 
1 - Todos los requisitos se cumplieron pero 2 espacios no identificados. 
0 - R6.1.1 no se cumplieron o &gt;2 espacios no identificados</t>
  </si>
  <si>
    <t>1. Comprobar si todos los espacios confinados están identificados.
2. Comprobar si todos los espacios confinados están etiquetados adecuadamente. 
3. Comprobar si los empleados disponen de un inventario de espacios confinados.</t>
  </si>
  <si>
    <t>7_1_37_128</t>
  </si>
  <si>
    <t>6.2</t>
  </si>
  <si>
    <t>Ejecucion segura de entrada en espacios confinados</t>
  </si>
  <si>
    <t>Documente procedimiento de espacios confinados y la ejecución segura de entradas en espacios confinados.</t>
  </si>
  <si>
    <t>R6.2.1 - Capacitación en el aula de entrenamiento para los empleados que realizan la entrada de espacio confinado.
R6.2.2 - Procedimientos de entrada en espacios confinados escritos y disponibles para los empleados y revisados. 
R6.2.3 - Procedimientos de entrada al espacio confinado seguidos por los empleados. 
R6.2.4 - Permisos en espacios confinados completos y firmados. 
R6.2.5 - Permisos de espacio confinado realizados antes del 100% de las entradas. 
R6.2.6 - Controles finales realizados a los permisos de espacio confinado. 
R6.2.7 - Dispositivos de entrada en espacios reducidos y equipos de monitoreo disponibles. 
R6.2.8 - Dispositivos de entrada al espacio confinado y equipo de monitoreo en buen estado. 
R6.2.9 - Equipo de rescate definido y entrenado en procedimientos de rescate.
R6.2.10 - Equipo de rescate disponible y en su lugar. 
R6.2.11 - Simulaciones realizadas.
R6.2.12 - Entrenamiento completo para asegurar que los operadores realicen la entrada al espacio confinado en conformidad con el procedimiento.
 R6.2.13 - La gerencia lleva a cabo OWD del procedimientos de entrada en espacios confinados.</t>
  </si>
  <si>
    <t>5 - Se cumplieron todos los requisitos y no se produjo SIF potencial o SIF actual relacionado con la entrada a espacios confinados y hay tendencia hacia la mejora en los resultados de entrenamiento y OWD
3 - Se cumplieron todos los requisitos y no se produjo SIF potencial o SIF actual relacionado con la entrada a espacios confinados pero los resultados de entrenamiento y OWD no muestran una tendencia de mejora
1 - Se cumplieron todos los requisitos pero se produjo un SIF potencial o SIF real relacionado con la entrada a espacios confinados
0 - Cualquier requisito no cumplido</t>
  </si>
  <si>
    <t>1. Verificar que la unidad califique a los empleados con capacitación en la sala y en el sitio de entrada antes de permitirles realizar la entrada.
2. Verificar que los procedimientos de entrada estén documentados y revisados, completos y cumplidos por los empleados.
3. Verificar que se hayan completado los permisos y que los campos estén completos antes de que la persona autorizada ingrese al espacio confinado y que se utilicen para todas las entradas.
4. Verificar que se haya realizado un control final previo a la autorización.
5. Asegúrese de que los dispositivos y equipos de monitoreo estén en buen estado de funcionamiento y disponibles para el personal antes de ingresar al espacio confinado.
6. Verificar que exista un equipo de rescate definido y capacitado en los procedimientos de rescate.
7. Asegúrese de que el personal esté disponible y notificado antes de la entrada al espacio confinado.
8. Verifique que se realicen los ejercicios.
9. Verifique La gestión de incidentes: ¿hubo un SIF potencial o un SIF actual relacionado con las reglas de operación segura que no se están siguiendo?
10. Revisar la herramienta de entrenamiento/informes de la unidad: verificar el entrenamiento de entrada a espacios confinados (positivo y correctivo).
11. Verifique las OWD de la unidad: verifique que se esté monitoreando los procedimientos de entrada a espacios confinados</t>
  </si>
  <si>
    <t>PREVENCIÓN DE VIOLENCIA</t>
  </si>
  <si>
    <t>7_1_38_129</t>
  </si>
  <si>
    <t>7.1</t>
  </si>
  <si>
    <t>Gestión de dinero efectivo en ruta</t>
  </si>
  <si>
    <t>Propósito: debemos eliminar el manejo de efectivo de nuestras operaciones. Hasta que hayamos conseguido eliminar el 100% del efectivo, debemos aplicar estrategias de control eficaces para evitar los robos y debemos asegurarnos de que todos los miembros de nuestro equipo se adhieren a dichas estrategias a través de nuestras rutinas de OWD y coaching. Documente procedimiento de Prevención de la Violencia para obtener orientación adicional.</t>
  </si>
  <si>
    <t>R7.1.1 - Estrategia de gestión de efectivo implementada con prioridad en eliminar el manejo de efectivo.
R7.1.2 - Plan de acción para la eliminación de efectivo.
R7.1.3 - Sistema implementado para revisión de camiones (caja fuerte) y caja unitaria.
R7.1.4 - Estrategia de comunicación efectiva implementada para minimizar el robo.
R7.1.5 - Si se maneja efectivo, existen medidas de seguridad para reducir los riesgos del manejo de efectivo en el mercado.
R7.1.6 - Procedimientos de manejo de efectivo seguidos por los empleados.
R7.1.7 - Capacitación completada para garantizar que los empleados realicen el manejo de efectivo de acuerdo con el procedimiento.
R7.1.8 - La gerencia instruye la OWD para los procedimientos de manejo de efectivo.</t>
  </si>
  <si>
    <t>5 - la unidad eliminó el efectivo o cumplió con todos los requisitos y mejoró la tendencia en los resultados de entrenamiento y OWD
3 - Se cumplieron todos los requisitos pero los resultados de entrenamiento y OWD no muestran una tendencia de mejora
1 - R7.1.1, R7.1.2, R7.1.3, R7.1.4 y R7.1.5 cumplieron pero R7.1.6 no cumplieron (ocurrió un SIF potencial o SIF real relacionado con R7.1.6)
0 - R7.1.1, R7.1.2, R7.1.3, R7.1.4 o R7.1.5 no cumplido</t>
  </si>
  <si>
    <t>1. Comprobar que existe una estrategia de gestión de efectivo con prioridad en eliminar el manejo de efectivo
2. Asegúrese de tener un plan de acción para eliminar el efectivo.
3. Verificar que exista un sistema de verificación de camiones (camiones equipados con caja fuerte y funcionando correctamente).
4. Verificar que exista un sistema de verificación de caja unitaria.
5. Verificar que se haya implementado la estrategia de comunicación.
6. Si se maneja efectivo, verifique que existan medidas de seguridad para reducir el riesgo del manejo de efectivo mientras se está en el negocio.
7. Verifique si hay incidentes de robo o violencia que involucren efectivo: verifique que se hayan seguido los procedimientos de manejo de efectivo.
8. Verifique la gestión de incidentes: ¿hubo un SIF potencial o un SIF actual relacionado con las reglas de operación segura que no se están siguiendo?
9. Verifique la herramienta de capacitación/informes de la unidad: verifique la capacitación sobre el manejo del dinero (positiva y correctiva).
10. Verificar las OWD de las unidades: asegurarse de que se lleve a cabo un seguimiento de los procedimientos de manejo de efectivo</t>
  </si>
  <si>
    <t>7_1_38_130</t>
  </si>
  <si>
    <t>7.2</t>
  </si>
  <si>
    <t>Ejecución segura de la prevención de la violencia</t>
  </si>
  <si>
    <t>Propósito: debemos identificar los procedimientos de trabajo seguros que los empleados deben ejecutar para prevenir la violencia. Estos procedimientos deben estar por escrito y a disposición de los empleados. El cumplimiento de estos procedimientos debe gestionarse a través de nuestro OWD y las rutinas de entrenamiento. Documente procedimiento de Prevención de la Violencia para obtener orientación adicional.</t>
  </si>
  <si>
    <t>R7.2.1 - Procedimientos de prevención de violencia escritos, completos y disponibles para los empleados.
R7.2.2 - Los operadores ejecutan procedimientos de prevención de violencia adheridos al programa.
R7.2.3 - Capacitación completa para garantizar que los operadores ejecuten procedimientos de prevención de violencia.
R7.2.4 - La dirección realiza OWD a los procedimientos de prevención de la violencia.</t>
  </si>
  <si>
    <t>5 - Se cumplieron todos los requisitos y la tendencia de mejora en los resultados de coaching/OWD
3 - Se cumplieron todos los requisitos pero los resultados de coaching/OWD no muestran una tendencia de mejora
1 - R7.2.1 cumplió pero R7.2.2 no cumplió (se produjo un SIF potencial o SIF actual relacionado con R7.2.2)
0 - R7.2.1 no cumplido</t>
  </si>
  <si>
    <t>1. Verificar si los procedimientos para la prevención de la violencia están escritos, completos y disponibles para los empleados.
2. Verificar si los operadores están ejecutando procedimientos de prevención de violencia y se adhieren al programa.
3. Verifique la gestión de incidentes: ¿ha habido un SIF potencial o un SIF actual relacionado con las reglas de operación segura que no se siguen?
4. Revisar la herramienta de coaching del establecimiento - verificar si hay coaching en prevención de violencia (positivo y correctivo).
5. Verifique las OWD de las instalaciones: verifique si se están realizando diagnósticos sobre los procedimientos de prevención de la violencia.</t>
  </si>
  <si>
    <t>7_1_38_132</t>
  </si>
  <si>
    <t xml:space="preserve">Toolkit Violence Prevention </t>
  </si>
  <si>
    <t>Propósito: la evaluación de riesgos y el kit de prevención de la violencia están diseñados para eliminar incidentes mortales relacionados con la violencia en nuestras operaciones. El sitio debe determinar su nivel de riesgo utilizando la herramienta de evaluación de riesgos, y luego implementar el kit según los requisitos de ese nivel de riesgo. Consulte el kit global de prevención de la violencia para obtener orientación adicional.</t>
  </si>
  <si>
    <t xml:space="preserve">
R7.431 - Evaluación del Nivel de Prevención de Violencia completada y precisa.
R7.3.2 - Kit de Prevención de Violencia implementado en el nivel correspondiente.
R7.3.3 - Logro del Kit de Prevención de Violencia superior al 90%.
R7.3.4 - Planes de acción en marcha para abordar las brechas en el logro del kit.
</t>
  </si>
  <si>
    <t xml:space="preserve">
5Nivel 5: Todos los requisitos cumplidos.
Nivel 3: Se cumplen R7.3.2, R7.3.1 y R7.3.3, pero no se cumple R7.3.4.
Nivel 1: Se cumple R7.3.2, pero no se cumple R7.3.1.
Nivel 0: No se cumple R7.3.2.</t>
  </si>
  <si>
    <t xml:space="preserve">
1.-Revisar el nivel del sitio: verificar cómo realizaron la evaluación y si su evaluación de nivel es precisa.
2.-Verificar la autoevaluación del sitio en relación con el logro del Kit de Prevención de Violencia y revisar el sitio/vehículos: verificar si la autoevaluación es precisa.
3.-Verificar si el sitio mantiene un plan de acción para cerrar las brechas en el logro del kit y si está actualizado.</t>
  </si>
  <si>
    <t>SEGURIDAD VIAL Y DE CONDUCCIÓN</t>
  </si>
  <si>
    <t>7_1_39_133</t>
  </si>
  <si>
    <t>8.1</t>
  </si>
  <si>
    <t>Gestión de la calificacion de los conductores</t>
  </si>
  <si>
    <r>
      <t xml:space="preserve">Propósito: La unidad debe definir lo que significa ser un conductor cualificado. Al definir las cualificaciones, asegúrese de tener en cuenta la diferencia en los requisitos de cualificación de los distintos tipos de vehículos.  </t>
    </r>
    <r>
      <rPr>
        <sz val="8"/>
        <color rgb="FFFF0000"/>
        <rFont val="Calibri"/>
        <family val="2"/>
        <scheme val="minor"/>
      </rPr>
      <t>Se</t>
    </r>
    <r>
      <rPr>
        <sz val="8"/>
        <rFont val="Calibri"/>
        <family val="2"/>
        <scheme val="minor"/>
      </rPr>
      <t xml:space="preserve"> deberá implantar un proceso que garantice que nadie conduce un vehículo si no está cualificado. </t>
    </r>
  </si>
  <si>
    <t>R8.1.1 - La unidad dispone de una definición de conductor cualificado que incorpora todos los requisitos reglamentarios locales.
R8.1.2 - Todos los conductores cualificados y autorizados.
R8.1.3 - Proceso proactivo para garantizar el cumplimiento.</t>
  </si>
  <si>
    <t xml:space="preserve"> 5 - Se cumplen todos los requisitos
3 - R8.1.1 y R8.1.2 cumplidas pero 1 violación de R8.1.3
1 - Se cumple R8.1.1 pero no se cumple R8.1.2
0 - R8.1.1 no se cumple</t>
  </si>
  <si>
    <t>1. Revisar la definición de la unidad de conductor cualificado: comprobar si contiene la licencia, habilitacion médico, el registro reglamentario, etc., según proceda.
2. Verificar que todos los conductores cumplen todos los requisitos establecidos en la definición de conductor cualificado de la unidad.
3. Comprobar que los conductores pueden presentar un permiso de conducción válido.
4. Verifique que existe un proceso proactivo para controlar el cumplimiento y garantizar que no hay GAPs en la autorización de los conductores.</t>
  </si>
  <si>
    <t>7_1_39_134</t>
  </si>
  <si>
    <t>8.2</t>
  </si>
  <si>
    <t>Gestión de rutas peligrosas</t>
  </si>
  <si>
    <r>
      <t xml:space="preserve">Propósito: Nuestro proceso de trazado de rutas críticas nos obliga a evaluar las rutas que recorrerán nuestros conductores y a identificar los riesgos presentes en esas rutas. A continuación, estos riesgos deben comunicarse a nuestros conductores, y los riesgos que identifiquen deben ser comunicados de vuelta y comunicados a los demás. La unidad debe asegurarse de que existe un registro de los riesgos identificados, utilizando la cartelera de la team room, para que los miembros </t>
    </r>
    <r>
      <rPr>
        <u/>
        <sz val="8"/>
        <rFont val="Calibri"/>
        <family val="2"/>
        <scheme val="minor"/>
      </rPr>
      <t>puedan consultar esta información .</t>
    </r>
  </si>
  <si>
    <t>R8.2.1 - Los conductores participan en la actualización de la ruta/área crítica en la sala de equipo en el momento de la entrega.
R8.2.2 - Proceso de evaluación y revisión de ruta/zona crítica implantado y expresado visualmente en el cuadro de mandos de seguridad de la sala del equipo de distribución.
R8.2.3 - Acciones en marcha para resolver los problemas identificados en la sala del equipo de distribución.</t>
  </si>
  <si>
    <t xml:space="preserve"> 5 - Se cumplen todos los requisitos
3 - R8.2.2 y R8.2.3 cumplidas, pero mala ejecución de R8.2.1
1 - Se cumple R8.2.2 pero no se aplica R8.2.3
0 - R8.2.2 no se cumple</t>
  </si>
  <si>
    <t xml:space="preserve"> 1. Revisar las rutas críticas definidas: verificar que los conductores están incluidos en el proceso y participan en la actualización de la ruta/zona crítica en la sala del equipo de reparto.
2. Comprobar que el tablero de rutas críticas está actualizado en la team room de entrega.
3. Comprobar que se han tomado medidas para resolver los problemas detectados en la team room de entrega.
</t>
  </si>
  <si>
    <t>7_1_39_135</t>
  </si>
  <si>
    <t>8.3</t>
  </si>
  <si>
    <t>Ejecución segura de la conducción</t>
  </si>
  <si>
    <t xml:space="preserve">Propósito: Garantizar que nuestros conductores siguen prácticas de conducción seguras utilizando nuestra formación y las rutinas OWD. </t>
  </si>
  <si>
    <t>R8.3.1 - Se describen, completan y ponen a disposición de los empleados prácticas seguras de conducción, ESTACIONAMIENTO y operación.
R8.3.2 - Los conductores respetan las políticas de ABI y las normas de conducción segura (uso del cinturón de seguridad entre cada parada, uso de dispositivos electrónicos cuando sea necesario y esté autorizado). En caso de que se verifiquen desvios en el uso de cinturón de seguridad, en campo o auditoria se deberá cobrar el puntaje y se podrá Anular la pregunta. 
R8.3.3 - Supervisión de la seguridad y seguimiento del entrenamiento para proporcionar retroalimentación correctiva y reconocimiento positivo según corresponda.
R8.3.4 - La dirección guía las OWD en la práctica de la conducción segura.</t>
  </si>
  <si>
    <t xml:space="preserve"> 5 - Se cumplen todos los requisitos y tendencia de mejora en los resultados de coaching y OWD
3 - Se cumplen todos los requisitos, pero los resultados de entrenamiento y OWD no muestran una tendencia de mejora.
1 - Se cumple R8.3.1 pero no se cumple R8.3.2 (se ha producido un SIF potencial o un SIF actual relacionado con R8.3.2)
0 - R8.3.1 no se cumple o el lugar tiene algún incidente mortal relacionado con el tráfico (Empleado propio, Contratista, Comunidad). En caso de que se verifiquen desvios en el no uso de cinturón de seguridad, en campo o auditoria se deberá cobrar el puntaje y se podrá Anular la pregunta. </t>
  </si>
  <si>
    <r>
      <t xml:space="preserve">1. Observe la salida del conductor, la llegada al PDV, hable con los conductores: verifique si los conductores se adhieren a las políticas de conducción segura (uso del cinturón de seguridad entre cada parada, dispositivo electrónico utilizado cuando sea necesario y autorizado).
</t>
    </r>
    <r>
      <rPr>
        <b/>
        <sz val="8"/>
        <rFont val="Calibri"/>
        <family val="2"/>
        <scheme val="minor"/>
      </rPr>
      <t xml:space="preserve">2. Verifique el formulario de reporte de incidentes: </t>
    </r>
    <r>
      <rPr>
        <sz val="8"/>
        <rFont val="Calibri"/>
        <family val="2"/>
        <scheme val="minor"/>
      </rPr>
      <t>¿ha habido un SIF potencial o un SIF real relacionado con las reglas de operación segura que no se siguen?
3. Verifique el registro de entrenamiento de la instalación: verifique si hay entrenamiento sobre prácticas de manejo seguro (positivo y correctivo).
4. Verifique las OWD de las instalaciones: verifique si se están realizando diagnósticos sobre prácticas de conducción segura.
5. Gestion del prontuario de choferes
6. Gestion de multas</t>
    </r>
  </si>
  <si>
    <t>7_1_39_136</t>
  </si>
  <si>
    <t>8.4</t>
  </si>
  <si>
    <t>Gestión de telemetría</t>
  </si>
  <si>
    <t>Propósito: garantizar que el comportamiento al conducir se monitoree en tiempo real para que los conductores cuenten con el conocimiento de cómo pueden cambiar su comportamiento para reducir el riesgo. La telemetría debe medirse y gestionarse.</t>
  </si>
  <si>
    <t xml:space="preserve">
R8.4.1 - Todos (MINORISTAS Y LARGA DISTANCIA, PROPIOS Y DE TERCEROS) los vehículos equipados con un sistema de telemetría/GPS, siendo rastreados y con controles adecuados en el total de la flota de los camiones.
R8.4.2 - La señal de telemetria del equipo es constante? Se puede evidenciar que el 100% de los camiones cuenta con telemetria activa. cumple con los kpis necesarias(uso de cinto, excesos de velocidad, frenada brusca, giro brusco) - conectividad.
R8.4.3 - Existe un analisis de telemetria, se evidencia control interno para evaluar a los choferes en cuanto a los KPIs de telemetria?
R8.4.4 - Programa de monitoreo/coaching implementado.
R8.4.5 - Reglas de conducción segura establecidas y cumplidas por los conductores (como circular a velocidades seguras, usar cinturones de seguridad, no acelerar/desacelerar demasiado rápidamente y no tomar curvas demasiado rápido).</t>
  </si>
  <si>
    <r>
      <t xml:space="preserve">
Nivel 5: Todos los requisitos cumplidos (si están bloqueados por cuestiones legales/laborales y no se pueden lograr).
Nivel 3: Todos los requisitos cumplidos, PERO no se cumple R8.4.3 (si están bloqueados por cuestiones legales/laborales y no se pueden lograr).
Nivel 1: Se cumplen R8.4.1, R8.4.2 y R8.4.4, A MENOS QUE estén bloqueados por problemas legales/laborales, en cuyo caso solo se cumple </t>
    </r>
    <r>
      <rPr>
        <strike/>
        <sz val="8"/>
        <rFont val="Calibri"/>
        <family val="2"/>
        <scheme val="minor"/>
      </rPr>
      <t>R8.4.3</t>
    </r>
    <r>
      <rPr>
        <sz val="8"/>
        <rFont val="Calibri"/>
        <family val="2"/>
        <scheme val="minor"/>
      </rPr>
      <t xml:space="preserve"> y R8.4.5.
Nivel 0: No se cumple R8.4.1, A MENOS QUE estén bloqueados por problemas legales/laborales, en cuyo caso tampoco se cumple R8.4.4.</t>
    </r>
  </si>
  <si>
    <t xml:space="preserve">
1.-Revisar el sistema de telemetría: verificar si hay un sistema de telemetría instalado en cada vehículo.
2.-Verificar si los datos se revisan y monitorean.
3.-Verificar si hay evidencia de que los conductores reciben coaching para mejorar su comportamiento y/o si existen procedimientos disciplinarios en marcha.</t>
  </si>
  <si>
    <t>7_1_39_137</t>
  </si>
  <si>
    <t>8.5</t>
  </si>
  <si>
    <t>Gestión de la jornada Laboral</t>
  </si>
  <si>
    <t xml:space="preserve">Propósito: Garantizar que nuestros conductores no estén fatigados mientras conducen. Los empleados no deben trabajar más de 12 horas, por lo que las rutas deben planificarse de forma que el trayecto completo de un empleado se complete en menos de 12 horas. Toda superación de esta norma debe gestionarse a través del proceso de investigación de anomalías/incidentes con medidas correctoras diseñadas para evitar que se repita. </t>
  </si>
  <si>
    <t>R8.5.1 - Las rutas no superan las 12 horas.
R8.5.2 - Investigación completa con acciones para evitar que se repita cuando cualquier ruta supere las 12 horas.</t>
  </si>
  <si>
    <t xml:space="preserve"> 5 - Cero violaciones de R8.5.1
3 - Se cumple R8.5.2, pero se incumple R8.5.1 en &lt;3% de las rutas.
1 - Se cumple R8.5.2, pero se infringe R8.5.1 en el 3-5% de las rutas.
0 - R8.5.2 no se cumple o R8.5.1 no se cumple en &gt;5% de las rutas</t>
  </si>
  <si>
    <t>1. Revisar los horarios de los conductores y hablar con ellos: comprobar que se cumplen las normas de itinerario y que los conductores no superan las 12 horas
.
2. Si se observan infracciones de las normas sobre horarios, comprueba que se ha llevado a cabo una investigación con medidas para evitar que se repitan.</t>
  </si>
  <si>
    <t>7_1_39_138</t>
  </si>
  <si>
    <t>8.6</t>
  </si>
  <si>
    <t>Gestión del control de pesos</t>
  </si>
  <si>
    <t>Propósito: Nunca debemos enviar un camión a una ruta con una carga que exceda la capacidad del camión o del carril por el que va a operar. Para más información, consulte el protocolo mundial de seguridad vial.</t>
  </si>
  <si>
    <t>R8.6.1 - Proceso implantado para impedir que se carguen camiones si la carga y las capacidades no coinciden. El distribuidor cuenta con ruteo centralizado
R8.6.2 - Camiones con capacidad de carga señalizada. - Maestro de flota actualizado, VTV, RTO al día.
R8.6.3 - Controles integrados en el proceso de carga para eliminar el sobrepeso.</t>
  </si>
  <si>
    <t xml:space="preserve"> 5 - Se cumplen todos los requisitos y 0 casos de sobrecarga
3 - Se cumplen todos los requisitos, pero 1 caso de sobrecarga
1 - 1 requisito no cumplido y 1 sobrecarga
0 - &gt;1 requisito no cumplido o &gt;1 caso de sobrecarga</t>
  </si>
  <si>
    <t>1. Compruebe que existe un proceso para impedir que se carguen camiones si la carga y las capacidades no coinciden.
2. Revisar la documentación de carga de los camiones: comprobar que la capacidad de los camiones está indicada en ellos e integrada en el proceso de carga.
3. Compruebe que hay un control integrado en el proceso de carga para eliminar el sobrepeso.</t>
  </si>
  <si>
    <t>7_1_39_139</t>
  </si>
  <si>
    <t>8.7</t>
  </si>
  <si>
    <t xml:space="preserve">Gestión de la seguridad en los desplazamientos/ IN ITINERES </t>
  </si>
  <si>
    <t>Propósito: Debemos garantizar que los miembros de nuestro equipo tengan los conocimientos necesarios para viajar con seguridad de su casa al trabajo y del trabajo a su casa. Para más información, consulte el toolkit de seguridad vial y el protocolo mundial de seguridad vial.</t>
  </si>
  <si>
    <t>R8.7.1 - Implementación de la seguridad en las rutas, evidenciada por una buena comunicación y material (carteles, vídeos, etc.).
R8.7.2 - Los empleados conocen el material y el programa de conducción segura.
R8.7.3 - Evaluación de riesgos de los tipos de viaje completada y revisada.
R8.7.4 - Cero víctimas mortales en los desplazamientos al trabajo (in itinere).</t>
  </si>
  <si>
    <t xml:space="preserve"> 5 - Se cumplen todos los requisitos
3 - Se cumplen todos los requisitos pero no se cumple R8.7.3
1 - R8.7.4 cumplida, pero violación de R8.7.1
0 - R8.7.4 no se cumple</t>
  </si>
  <si>
    <t>1. Comprobar que se llevan los EPP adecuados durante el viaje.
2. Revisar el material sobre rutas seguras y hablar con los empleados: comprobar que hay pruebas de una buena comunicación y material para mejorar las prácticas/programas de rutas y que pueden explicar cómo la seguridad de las rutas es relevante para ellos.
3. Compruebe que existe una evaluación de riesgos completa para revisar los tipos de viajes y que el programa se centra en estas áreas.
4. Comprueba en la herramienta de gestión de incidentes si hay víctimas mortales en la unidad.</t>
  </si>
  <si>
    <t>7_1_39_140</t>
  </si>
  <si>
    <t>8.8</t>
  </si>
  <si>
    <t>Toolkit seguridad vial</t>
  </si>
  <si>
    <t>Propósito: la eliminación de accidentes fatales en carreteras y durante la conducción requerirá que tomemos medidas significativas. Los controles avanzados y las medidas identificadas en nuestro kit están diseñados para eliminar accidentes fatales de nuestros representantes, así como de los miembros de la comunidad. La evaluación de riesgos determina qué nivel de protección es necesario para un sitio y el kit dicta la implementación. Consulte la evaluación global de riesgos y el kit de seguridad vial para obtener más información.</t>
  </si>
  <si>
    <r>
      <t xml:space="preserve">
R8.8.1 - El Kit de Seguridad Vial está completado para la instalación.
R8.8.2 -</t>
    </r>
    <r>
      <rPr>
        <strike/>
        <sz val="8"/>
        <rFont val="Calibri"/>
        <family val="2"/>
        <scheme val="minor"/>
      </rPr>
      <t xml:space="preserve"> </t>
    </r>
    <r>
      <rPr>
        <sz val="8"/>
        <rFont val="Calibri"/>
        <family val="2"/>
        <scheme val="minor"/>
      </rPr>
      <t xml:space="preserve">Hay un plan de acción en marcha y se gestiona para abordar las brechas en el kit.
R8.8.3 - Las preguntas fundamentales del kit para el centro de distribución están por encima del 80%.
R8.8.4 - Cero fatalidades ocupacionales o comunitarias en carreteras y durante la conducción.
</t>
    </r>
  </si>
  <si>
    <t xml:space="preserve">
Nivel 5: Todos los requisitos cumplidos.
Nivel 3: Todos los requisitos cumplidos, pero no se cumple R8.8.3.
Nivel 1: Se cumple R8.8.4 y R8.8.1.
Nivel 0: No se cumple R8.8.4.
</t>
  </si>
  <si>
    <t xml:space="preserve">
1.-Verificar si la evaluación de riesgos se ha completado para la ubicación y si el nivel de riesgo es comprendido por todos los miembros del equipo local.
2.-Revisar el kit, realizar verificaciones aleatorias en varias preguntas para garantizar una puntuación precisa y observar las brechas identificadas en la ejecución. Verificar que la puntuación de las preguntas fundamentales esté por encima del 80%.
3.-Revisar el registro de acciones para asegurarse de que haya acciones en marcha para todas las brechas de ejecución y que estas acciones estén en camino.
4.-Revisar el rendimiento del sitio: determinar si ha habido algún accidente fatal ocupacional o comunitario.
</t>
  </si>
  <si>
    <t>TRABAJO EN ALTURA</t>
  </si>
  <si>
    <t>7_1_40_141</t>
  </si>
  <si>
    <t>9.1</t>
  </si>
  <si>
    <t>Protección de Trabajos en Altura</t>
  </si>
  <si>
    <t>Identificar áreas con potencial de trabajo en altura y protección contra caídas y la Protección en Trabajos en Alturas.</t>
  </si>
  <si>
    <t xml:space="preserve">
R9.1.1 - No hay bordes expuestos sin protección en la instalación.
R9.1.2 - Métodos/equipos de protección adecuados en su lugar.
R9.1.3 - Métodos/equipos de protección adecuados inspeccionados antes de su uso y utilizados cuando se realiza trabajo en alturas.
R9.1.4 - Si está presente en la instalación, el sistema de línea de vida se inspecciona anualmente por una parte calificada.
R9.1.5 - Se implementan controles de ingeniería para eliminar el trabajo en alturas.
R9.1.6 - Si el trabajo en alturas no se elimina, se utiliza la jerarquía de controles para garantizar una protección adecuada.</t>
  </si>
  <si>
    <t xml:space="preserve">
Nivel 5: Todos los requisitos cumplidos.
Nivel 3: Se cumplen R9.1.1, R9.1.2, R9.1.3, R9.1.4 y R9.1.6, PERO no se cumple R9.1.5.
Nivel 1: Se cumplen R9.1.1, R9.1.2, R9.1.3 y R9.1.4, PERO no se cumple R9.1.6.
Nivel 0: No se cumplen R9.1.1, R9.1.2, R9.1.3 o R9.1.4.</t>
  </si>
  <si>
    <r>
      <t xml:space="preserve">
1.-Realizar un recorrido por la instalación: verificar si hay bordes expuestos sin protección.
2.-Verificar si hay métodos de protección adecuados en su lugar, inspeccionados (la documentación debe tener fecha del año en curso o un máximo de 3 meses en relación con la emisión anterior) y en uso (como barandas, líneas de vida, andamios portátiles, escaleras rodantes, etc.).</t>
    </r>
    <r>
      <rPr>
        <b/>
        <sz val="8"/>
        <rFont val="Calibri"/>
        <family val="2"/>
        <scheme val="minor"/>
      </rPr>
      <t xml:space="preserve">
</t>
    </r>
    <r>
      <rPr>
        <sz val="8"/>
        <rFont val="Calibri"/>
        <family val="2"/>
        <scheme val="minor"/>
      </rPr>
      <t xml:space="preserve">
3.-Verificar si se siguen y priorizan jerarquías de controles, centrándose primero en los controles de ingeniería y secundariamente en EPP/línea de vida.
</t>
    </r>
  </si>
  <si>
    <t>7_1_40_142</t>
  </si>
  <si>
    <t>9.2</t>
  </si>
  <si>
    <t>Ejecución Segura de Trabajos en Altura</t>
  </si>
  <si>
    <t>Existen los controles y procedimientos anticaídas en trabajos en altura y la ejecución segura de trabajos en altura.</t>
  </si>
  <si>
    <t>R9.2.1 - Procedimientos de trabajo en altura escritos, completos y puestos a disposición de los empleados.
R9.2.2 - Empleados realizan trabajos en altura de acuerdo con el procedimiento.
R9.2.3 - Entrenamiento completado para garantizar que los empleados realizan el trabajo en altura de acuerdo con el procedimiento.
R9.2.4 - La dirección lleva a cabo procedimientos de OWD para trabajos en altura.</t>
  </si>
  <si>
    <t>5 - Se cumplen todos los requisitos y tendencia de mejora en los resultados de coaching y OWD
3 - Si se cumplen todos los requisitos, pero los resultados de capacitación y OWD no muestran una tendencia de mejora.
1 - R9.2.1 se cumple pero R9.2.2 no se cumple (si se ha producido un SIF potencial o un SIF real relacionado con R9.2.2)
0 - R9.2.1 no se cumple</t>
  </si>
  <si>
    <t>1. Revisar el trabajo realizado en altura: comprobar que los procedimientos para este trabajo están escritos, son completos y están a disposición de los empleados.
2. Compruebe que los empleados realizan los trabajos en altura de acuerdo con el procedimiento.
3. Compruebe la gestión de incidentes: ¿se ha producido un SIF potencial o un SIF actual relacionado con el incumplimiento de las normas de seguridad operativa?
4. Comprobar la herramienta/los informes de formación de la unidad: comprobar si existe formación sobre el trabajo en altura (positiva y correctiva).
5. Comprueba las OWD de la unidad: comprueba que se está llevando a cabo un seguimiento de los procedimientos de trabajo en altura.</t>
  </si>
  <si>
    <t>7_1_40_143</t>
  </si>
  <si>
    <t>9.3</t>
  </si>
  <si>
    <t>Gestión de trabajos en techos</t>
  </si>
  <si>
    <t>Existen los controles y procedimientos protección en trabajos en altura y la ejecución segura de trabajos en altura.</t>
  </si>
  <si>
    <r>
      <t xml:space="preserve">
R9.3.1 - Plan/Procedimiento operativo estándar (SOP) de acceso a techos revisado y aprobado por el equipo de seguridad de la zona antes de acceder, según los requisitos estándar globales.
R9.3.2 - Permisos de trabajo en techos disponibles y completados en los  </t>
    </r>
    <r>
      <rPr>
        <sz val="8"/>
        <color rgb="FFFF0000"/>
        <rFont val="Calibri"/>
        <family val="2"/>
        <scheme val="minor"/>
      </rPr>
      <t>trabajos en altura,</t>
    </r>
    <r>
      <rPr>
        <sz val="8"/>
        <rFont val="Calibri"/>
        <family val="2"/>
        <scheme val="minor"/>
      </rPr>
      <t xml:space="preserve"> en el año actual.
R9.3.3 - Control de acceso a techos implementado.
</t>
    </r>
  </si>
  <si>
    <t xml:space="preserve">
Nivel 5: Todos los requisitos cumplidos.
Nivel 0: Cualquier requisito que no se cumpla.</t>
  </si>
  <si>
    <t xml:space="preserve">
1.- Verificar si hay evidencia de que los planes de acceso a techos fueron revisados y aprobados por el equipo de seguridad de la zona antes de acceder al techo.
2.- Verificar si el trabajo de techo aprobado tiene un procedimiento/Procedimiento Operativo Estándar (SOP) correspondiente.
3.- Revisar proyectos de trabajos anteriores en techos/planes de acceso a techos y permisos de trabajo en techos: verificar si los permisos de trabajo en techos están disponibles, completados y verificados por un gerente o especialista en el lugar para todas las áreas.
4.- Verificar si el acceso al techo está asegurado.</t>
  </si>
  <si>
    <t>LOTO/SAM</t>
  </si>
  <si>
    <t>7_1_41_144</t>
  </si>
  <si>
    <t>10.1</t>
  </si>
  <si>
    <t>Ejecución segura de SAM</t>
  </si>
  <si>
    <t>Existen controles de  LOTOTO y seguridad de las máquinas y los requisitos de SAM.</t>
  </si>
  <si>
    <t>R10.1.1 - Flujo de determinación de SAM utilizado correctamente.
R10.1.2 - Procedimiento SAM escrito y disponible para cada equipo.
R10.1.3 - Procedimiento SAM bien ejecutado para cada equipo.
R10.1.4 - Entrenamiento completado para asegurar que los operadores de SAM se adhieren al procedimiento.
R10.1.5 - La dirección lleva a cabo procedimientos OWD para SAM.</t>
  </si>
  <si>
    <t xml:space="preserve"> 5 - Se cumplen todos los requisitos y los resultados de coaching y OWD tienden a mejorar
3 - Se cumplen todos los requisitos, pero los resultados de entrenamiento y OWD no muestran una tendencia de mejora.
1 - Se cumplen R10.1.1 y R10.1.2 pero no se cumple R10.1.3 (se ha producido un SIF Potencial o un SIF Actual relacionado con R10.1.3)
0 - R10.1.1 o R10.1.2 no se cumple.</t>
  </si>
  <si>
    <t xml:space="preserve"> 1. Compruebe que el flujo de determinación SAM se utiliza correctamente.
2. Compruebe que los procedimientos SAM están escritos y disponibles para cada equipo.
3. Verificar que los procedimientos SAM se realizan correctamente para cada equipo.
4. Compruebe si en el formulario de reporte de incidentes: ¿se ha producido un SIF potencial o un SIF actual relacionado con el incumplimiento de las normas de seguridad operativa?
5. Comprobar la herramienta/los informes de coaching de la unidad - comprobar que hay coaching en el SAM (positivo y correctivo).
6. Compruebe los OWD de las instalaciones: verifique que se está realizando un seguimiento de los procedimientos SAM.</t>
  </si>
  <si>
    <t>7_1_41_145</t>
  </si>
  <si>
    <t>10.2</t>
  </si>
  <si>
    <t>Ejecución segura de LOTO</t>
  </si>
  <si>
    <t>Existe un protocolo de LOTOTO y seguridad de los equipos para obtener más detalles sobre los requisitos de LOTO.</t>
  </si>
  <si>
    <t>R10.2.1 - Flujograma de determinación de LOTO utilizado apropiadamente.
R10.2.2 - Procedimiento LOTO escrito y disponible para cada equipo.
R10.2.3 - Procedimiento LOTO bien ejecutado para cada equipo.
R10.2.4 - Entrenamiento completo para asegurar que los operadores cumplen con el procedimiento LOTO.
R10.2.5 - Los lideres realizan OWD a los procedimientos LOTO.</t>
  </si>
  <si>
    <t xml:space="preserve"> 5 - Se cumplen todos los requisitos y los resultados de coaching y OWD tienden a mejorar
3 - Se cumplen todos los requisitos, pero los resultados de entrenamiento y OWD no muestran una tendencia de mejora.
1 - Se cumplen R10.1.1 y R10.1.2 pero no se cumple R10.2.3 (se ha producido un SIF Potencial o un SIF Actual relacionado con R10.2.3)
0 - R10.2.1 o R10.2.2 no se cumple.</t>
  </si>
  <si>
    <t>1. Compruebe que el flujo de determinación LOTO se utiliza correctamente.
2. Revisar el trabajo que requiere LOTO: verificar que los procedimientos para este trabajo están escritos, completos y a disposición de los empleados para cada tipo de equipo.
3. Verifique que los procedimientos LOTO se realizan correctamente para cada pieza del equipo.
4. Compruebe si en el formulario de reporte de incidentes: ¿hubo un SIF potencial o un SIF actual relacionado con el incumplimiento de las normas de seguridad operativa?
5. Compruebe la herramienta/los informes de entrenamiento de la unidad: compruebe el entrenamiento LOTO (positivo y correctivo).
6. Compruebe las OWD de la unidad: compruebe que se está realizando un seguimiento de los procedimientos LOTO.</t>
  </si>
  <si>
    <t>7_1_41_146</t>
  </si>
  <si>
    <t>10.3</t>
  </si>
  <si>
    <t>Gestión de equipos LOTO</t>
  </si>
  <si>
    <t>Existe un protocolo para LOTOTO y la seguridad de los equipos y los requisitos de los equipos LOTO.</t>
  </si>
  <si>
    <r>
      <t xml:space="preserve">R10.3.1 - Equipo LOTO disponible. 
R10.3.2 - El equipo LOTO cumple con los requisitos del protocolo en cuanto a </t>
    </r>
    <r>
      <rPr>
        <sz val="8"/>
        <color rgb="FFFF0000"/>
        <rFont val="Calibri"/>
        <family val="2"/>
        <scheme val="minor"/>
      </rPr>
      <t>color</t>
    </r>
    <r>
      <rPr>
        <sz val="8"/>
        <rFont val="Calibri"/>
        <family val="2"/>
        <scheme val="minor"/>
      </rPr>
      <t xml:space="preserve"> y uso.
R10.3.3 - El equipo LOTO se mantiene en buenas condiciones de funcionamiento (cerraduras de llave única, cajas de cerraduras múltiples disponibles, etc.).</t>
    </r>
  </si>
  <si>
    <t xml:space="preserve"> 5 - Se cumplen todos los requisitos
3 - R10.3.1 y R10.3.2 se cumplen pero R10.3.3 no se cumple
1 - Se cumple R10.3.1 pero no se cumple R10.3.2
0 - R10.3.1 no se cumple</t>
  </si>
  <si>
    <t>1. Revise las zonas de almacenamiento del equipo LOTO: compruebe que el equipo LOTO está disponible de acuerdo con el protocolo._x000D_
2. Compruebe que los equipos LOTO se mantienen en buen estado de funcionamiento, accesibles y mantenidos/5S (los candados son de llave única; existen cajas de cerraduras múltiples).</t>
  </si>
  <si>
    <t>SALUD OCUPACIONAL</t>
  </si>
  <si>
    <t>7_1_42_147</t>
  </si>
  <si>
    <t>11.1</t>
  </si>
  <si>
    <t>Notificación, investigación y gestión de las causas de las enfermedades profesionales</t>
  </si>
  <si>
    <t xml:space="preserve">El propósito de la notificación e investigación de enfermedades es garantizar que los casos considerados no KPI desde el punto de vista de las lesiones se sigan investigando y se tomen medidas para evitar que se repitan. </t>
  </si>
  <si>
    <t>R11.1.1 - Proceso de notificación de enfermedades en marcha. Incluyendo a  los FAI con trastornos músculo-esqueléticos.
R11.1.2 - Enfermedades 100% documentadas en el sistema de gestión de incidentes (enfermedades por movimientos repetitivos, conservación de la audición).
R11.1.3 - Casos con investigación finalizada.                                                                                                                                                                                                                                                                                          R11.1.4 - Gestionar campañas preventivas (adicciones, nutrición, deporte, etc)</t>
  </si>
  <si>
    <t xml:space="preserve"> 5 - Se cumplen todos los requisitos
3 - R11.1.1 y R11.1.2 cumplidas, pero 1 violación de R11.1.3
1 - R11.1.1 cumplida pero 1 violación de R11.1.2
0 - R11.1.1 no se cumple o más de 2 violaciones de R11.1.2.</t>
  </si>
  <si>
    <t>1. Revisar los informes sobre enfermedades y el sistema de documentación.
2. Compruebe que hay pruebas que demuestren que se notifican todas las enfermedades.
3. Comprobar que se ha completado la investigación de todas las enfermedades notificadas.
4. Comprueba si hay fallos en el proceso del sistema.</t>
  </si>
  <si>
    <t>7_1_42_148</t>
  </si>
  <si>
    <t>11.2</t>
  </si>
  <si>
    <t>Gestión de Mediciones Iluminación y Ruido</t>
  </si>
  <si>
    <t xml:space="preserve">El Propósito es garantizar que, cuando proceda, se aplique y gestione un programa de conservación de la audición. Las pruebas para determinar los decibelios pueden ser realizadas por el personal del lugar y mediante un dosímetro o una aplicación en un smartphone. Si las lecturas son superiores a 85 dBa, el lugar debe trabajar con un especialista certificado para realizar una evaluación. </t>
  </si>
  <si>
    <t>R11.2.1 - Pruebas de decibelios, iluminación realizadas en zonas o tareas ruidosas dentro de la unidad. (no solo en depósito sino en camiónes, equipos, etc)
R11.2.2 - Si las pruebas de decibelios, iluminación superan los niveles establecidos, programa de conservación de la audición en su lugar. (generar PDA para las obsevaciones o recomendaciones realizadas por el profesional que llevó a cabo el protocolo de medición)
R11.2.3 - Programa de conservación de la audición bien gestionado, actualizado y que cubra todos los requisitos según el protocolo.
R11.2.4 - Cambios documentados de los límites estándar.</t>
  </si>
  <si>
    <t xml:space="preserve"> 5 - Se cumplen todos los requisitos
3 - Se cumplen R11.2.1 y R11.2.2 pero no se cumple R11.2.3
1 - Se cumple R11.2.1 pero no se cumple R11.2.2
0 - R11.2.1 no se cumple.</t>
  </si>
  <si>
    <t>1. Revisar la evaluación de ruido y observar el funcionamiento: comprobar si se ha realizado una prueba de decibelios en las zonas o tareas ruidosas de la instalación. 
2. Comprobar si existe un programa de conservación de la audición y si la prueba de decibelios supera los niveles definidos en el protocolo.
3. Comprobar si el programa está bien gestionado y cubre todos los requisitos según el protocolo.  
4. Comprobar si se realizan evaluaciones médicas y se documentan los cambios de umbral.</t>
  </si>
  <si>
    <t>RESPUESTA ANTE EMERGENCIAS</t>
  </si>
  <si>
    <t>7_1_43_149</t>
  </si>
  <si>
    <t>12.1</t>
  </si>
  <si>
    <t>Dispositivos médicos y botiquín de primeros auxilios</t>
  </si>
  <si>
    <r>
      <t xml:space="preserve">El propósito de los dispositivos médicos y los botiquines de primeros auxilios es proporcionar una respuesta médica inmediata en caso de enfermedad o lesión aguda de una persona hasta que se disponga de tratamiento médico profesional. Independientemente de los requisitos normativos locales, </t>
    </r>
    <r>
      <rPr>
        <sz val="8"/>
        <color rgb="FFFF0000"/>
        <rFont val="Calibri"/>
        <family val="2"/>
        <scheme val="minor"/>
      </rPr>
      <t>en los requisitos se recogen nuestros requisitos.</t>
    </r>
  </si>
  <si>
    <t>R12.1.1 - Desfibrilador externo automático (DEA) y botiquines de primeros auxilios disponibles y bien mantenidos.
R12.1.2 - Proceso establecido para supervisar el uso de los dispositivos.
R12.1.3 - Números de emergencia publicados y disponibles para todos los empleados.</t>
  </si>
  <si>
    <t>5 - Se cumplen todos los requisitos.
3- Se cumple con al menos 1 botiquin en deposito y todos los camiones tienen 1 botiquin y capacitación de primero auxilios para su uso
1- Se cumple con al menos 1 botiquin en deposito y todos los camiones tienen 1 botiquin
0 - No se cumple ningún requisito.</t>
  </si>
  <si>
    <t xml:space="preserve">1. Revisar los dispositivos médicos y los botiquines de primeros auxilios: Compruebe si los dispositivos (botiquines de primeros auxilios y DEA) están inspeccionados, bien mantenidos y a disposición de todos los empleados.
2. Comprobar si existe un sistema para controlar el uso del material de los botiquines de primeros auxilios.  
3. Compruebe si los números de emergencia están a disposición de los empleados dentro y fuera de las instalaciones. </t>
  </si>
  <si>
    <t>7_1_43_150</t>
  </si>
  <si>
    <t>12.2</t>
  </si>
  <si>
    <t>Gestión del sistema de prevención y protección contra incendios</t>
  </si>
  <si>
    <t xml:space="preserve">El propósito de la gestión de sistemas de protección contra incendios es garantizar que los sistemas y equipos existentes en una instalación para contener o prevenir un incendio sean funcionales si una situación de emergencia requiere su uso. </t>
  </si>
  <si>
    <t>R12.2.1 - Estrategia/sistema de prevención y protección contra incendios implantado. Señalización Gestión a la vista de cartelería ante emergencias.
R12.2.2 - Estrategia/sistema de prevención y protección contra incendios bien ejecutado (almacenamiento adecuado de inflamables, limpieza, rociadores contra incendios, extintores, mantenimiento de hidrantes, rutas sin obstáculos, etc.). Carga de Fuego
R12.2.3 - Comunicación de prevención colocada en las áreas necesarias.</t>
  </si>
  <si>
    <t>5 - Se cumplen todos los requisitos.
3 - Se cumplen todos los requisitos excepto 1 caso de problema de limpieza/5S que afecta a la prevención de incendios o a la salida de emergencia.
1 - Se cumplen todos los requisitos excepto 2 casos de problemas de limpieza/5S que afectan a la prevención de incendios o a la salida de emergencia.
0 - Cualquier requisito distinto de la limpieza que no se cumpla o &gt;2 casos de problemas de limpieza/5S que afecten a la prevención de incendios o a la salida.</t>
  </si>
  <si>
    <t>1. Revisar las zonas de almacenamiento de inflamables, las vías de evacuación y las zonas generales: Comprobar si existe una Estrategia/Sistema de Prevención y Protección contra Incendios. 
2. Comprobar si está bien ejecutada: los materiales inflamables están adecuadamente almacenados, las rutas no están obstruidas, se mantiene la limpieza, los rociadores contra incendios están colocados y con la separación adecuada, se accede adecuadamente a los extintores y a la boca de incendios y el equipo/sistema está dentro de la fecha de caducidad.
3. Compruebe si hay una comunicación de prevención colocada en las zonas necesarias.</t>
  </si>
  <si>
    <t>7_1_43_151</t>
  </si>
  <si>
    <t>12.3</t>
  </si>
  <si>
    <t>Plan de Respuesta a Emergencias</t>
  </si>
  <si>
    <t xml:space="preserve">Propósito: el propósito del Plan de Respuesta a Emergencias es identificar las emergencias y desastres naturales más probables que pueden ocurrir en la instalación y esbozar el procedimiento para manejar esas emergencias. </t>
  </si>
  <si>
    <t xml:space="preserve">
R12.3.1 - Plan de Respuesta a Emergencias en su lugar y revisado anualmente.
R12.3.2 - El Plan de Respuesta a Emergencias cubre todos los tipos de emergencias.
R12.3.3 - El Plan de Respuesta a Emergencias incluye un plan de prevención de enfermedades transmisibles en caso de presentarse alguna situación sanitaria de emergencia (pandemia). </t>
  </si>
  <si>
    <t xml:space="preserve">
Nivel 5: Todos los requisitos cumplidos.
Nivel 3: Se cumplen R12.3.1 y R12.3.2, PERO no se cumple R12.3.3.
Nivel 1: Se cumple R12.3.1, PERO no se cumple R12.3.2.
Nivel 0: No se cumple R12.3.1.</t>
  </si>
  <si>
    <t xml:space="preserve">
1.-Revisar los planes de respuesta a emergencias de la instalación.
2.-Verificar si el plan ha sido revisado en los últimos 12 meses del año actual o un máximo de 13 meses en relación con la revisión anterior.
3.-Verificar si se cubren todas las emergencias relevantes.
4.-Verificar si se aborda la prevención de enfermedades transmisibles.
</t>
  </si>
  <si>
    <t>7_1_43_152</t>
  </si>
  <si>
    <t>12.4</t>
  </si>
  <si>
    <t xml:space="preserve">Gestión especializada de Respuesta a Emergencias </t>
  </si>
  <si>
    <t xml:space="preserve">Propósito: En algunos lugares se necesitan equipos especializados de respuesta a emergencias debido a la falta de disponibilidad de respuesta inmediata a emergencias por parte de la administración local. Las personas que lleven a cabo estas actividades deben recibir una formación eficaz que garantice su preparación y eficacia. </t>
  </si>
  <si>
    <t>R12.4.1 - Equipo de respuesta a emergencias comunicado y expuesto visualmente para todos los empleados.
R12.4.2 - Equipo de respuesta a emergencias identificado.
R12.4.3 - Participación del equipo de respuesta de emergencias en los simulacros.</t>
  </si>
  <si>
    <t>5 - Se cumplen todos los requisitos
3 - R12.4.2 y R12.4.1 se cumplen pero R12.4.3 no se cumplen
1 - Se cumple R12.4.2 pero no se cumple R12.4.1
0 - No se cumple R12.4.2.</t>
  </si>
  <si>
    <t>1. Revise el procedimiento de respuesta ante emergencias, la señalización, la documentación y los paneles visuales: compruebe si los miembros del equipo de respuesta ante emergencias están señalizados visualmente para todos los empleados.
2. Compruebe si hay empleados que han sido identificados con responsabilidades específicas durante una emergencia.  
3. Compruebe si los equipos de respuesta participan activamente en los simulacros.</t>
  </si>
  <si>
    <t>7_1_43_153</t>
  </si>
  <si>
    <t>12.5</t>
  </si>
  <si>
    <t>Gestión de Simulacros de Respuesta a Emergencias</t>
  </si>
  <si>
    <r>
      <t>El propósito de los simulacros de respuesta ante emergencias es practicar la respuesta esperada ante una situación de emergencia, de modo que los equipos cuenten con las habilidades necesarias para responder a ella en caso de que se produzca. Cuando el bombero identifica GAPs en la ejecución de la respuesta, es crítico que la unidad gestione acciones para cerrar esos GAPs.</t>
    </r>
    <r>
      <rPr>
        <sz val="8"/>
        <color rgb="FFFF0000"/>
        <rFont val="Calibri"/>
        <family val="2"/>
        <scheme val="minor"/>
      </rPr>
      <t xml:space="preserve"> </t>
    </r>
  </si>
  <si>
    <r>
      <t xml:space="preserve">R12.5.1 - Simulacros documentados con detalle de tiempos desde que sonó el alerta hasta la pultima persona en llegar al punto de encuentro &amp; conclusiones con oportunidades de mejoras detectadas en caso de corresponder. 
R12.5.2 - </t>
    </r>
    <r>
      <rPr>
        <b/>
        <sz val="8"/>
        <color theme="1"/>
        <rFont val="Calibri"/>
        <family val="2"/>
        <scheme val="minor"/>
      </rPr>
      <t>Simulacros cubiertos/realizados para todos los empleados de almacén y distribución</t>
    </r>
    <r>
      <rPr>
        <sz val="8"/>
        <color theme="1"/>
        <rFont val="Calibri"/>
        <family val="2"/>
        <scheme val="minor"/>
      </rPr>
      <t>, cada tipo de emergencia y para todos los turnos/áreas. 90% de adherencia al simulacro por área (almacén y distribución)
R12.5.3 - Acciones en marcha para cerrar los GAPs identificadas durante el simulacro.</t>
    </r>
  </si>
  <si>
    <t xml:space="preserve">5 - Se cumplen todos los requisitos
3 - R12.5.2 y R12.5.1 cumplidas pero R12.5.3 implementada pero no actualizada
1 - R12.5.2 cumplida pero R12.5.1 no se cumple
0 -R12.5.2  no se cumple </t>
  </si>
  <si>
    <t xml:space="preserve">1. Revisar la documentación del simulacro.
2. Comprobar si se realizan simulacros para responder a cada tipo de emergencia y si se realizan para cada turno/área.  
3. Compruebe si se generan acciones claras para cerrar las deficiencias detectadas durante el simulacro. </t>
  </si>
  <si>
    <t>FORMACIÓN Y COMPETENCIA</t>
  </si>
  <si>
    <t>7_1_44_154</t>
  </si>
  <si>
    <t>13.1</t>
  </si>
  <si>
    <t>GESTION DE ENTRENAMIENTOS</t>
  </si>
  <si>
    <t xml:space="preserve">Propósito: el propósito de la capacitación anual en seguridad es asegurar que los miembros del equipo reciban un repaso sobre todos los temas relevantes de seguridad para su instalación. Los requisitos enumeran los requisitos mínimos mundialmente obligatorios. Cada sitio puede identificar requisitos de capacitación adicionales. La capacitación debe desarrollarse y entregarse de manera que maximice la comprensión de la audiencia. El objetivo de cualquier capacitación es que la persona que la recibe pueda recordarla y usarla cuando sea necesario. Asegúrese de que la capacitación se cree con este propósito en mente.
</t>
  </si>
  <si>
    <r>
      <rPr>
        <sz val="8"/>
        <color rgb="FF000000"/>
        <rFont val="Calibri"/>
        <scheme val="minor"/>
      </rPr>
      <t xml:space="preserve">
R13.1.1 - El contenido de la capacitación aborda los temas requeridos.
R13.1.2 - Se proporciona capacitación anual de conciencia a todos los empleados cubriendo AL MENOS los siguientes temas: (1. Reporte de Lesiones, 2. Definición de Situación de Peligro Significativo y Investigación de Incidentes; 3. Seguridad en el Transporte en el Lugar de Trabajo; 4. Manipulación Manual de Materiales; 5. Sustancias Peligrosas; 6. Espacios Confinados; 7. Prevención de la Violencia; 8. Conducción Segura/Conducción Defensiva;</t>
    </r>
    <r>
      <rPr>
        <sz val="8"/>
        <color rgb="FFFF0000"/>
        <rFont val="Calibri"/>
        <scheme val="minor"/>
      </rPr>
      <t xml:space="preserve"> 9. PRE IN ITINERES Seguridad en el Desplazamiento</t>
    </r>
    <r>
      <rPr>
        <sz val="8"/>
        <color rgb="FF000000"/>
        <rFont val="Calibri"/>
        <scheme val="minor"/>
      </rPr>
      <t>; 10. Trabajo en Alturas; 11. SAM / LOTO; 12. Monitoreo de Seguridad / Coaching (enfoque de la gerencia); 13. Conocimientos Básicos de Capa Fundamenta (enfoque de la gerencia); 14. Salud Ocupacional; 15. Respuesta a Emergencias).
R13.1.3 - Los empleados demuestran plena competencia en el contenido de la capacitación y pueden explicar cómo se aplica a ellos/relaciona con su trabajo. 90% adherencia al Gantt - por área (o simil formato del pac), 95% adherencia a la asistencia &amp; 80% adherencia a los test de validación conceptual para empleados
R13.1.4 - Los resultados del coaching en la instalación se utilizan para actualizar el contenido de la capacitación.</t>
    </r>
  </si>
  <si>
    <t>Nivel 5: Todos los temas de capacitación están incluidos con una tasa de finalización &gt;95% para todos los empleados, Y los empleados demuestran competencia al explicar cómo se aplica a su trabajo, Y las tendencias de coaching se utilizan para actualizar el material de capacitación.
Nivel 3: Todos los temas de capacitación están incluidos con una tasa de finalización &gt;95% para todos los empleados, Y los empleados demuestran competencia al explicar cómo se aplica a su trabajo.
Nivel 1: Todos los temas de capacitación están incluidos PERO 1-3 temas de capacitación tienen una tasa de finalización &lt;95% para todos los empleados O los empleados no demuestran competencia completa.
Nivel 0: Cualquier tema de capacitación no está incluido O &gt;3 temas de capacitación tienen una tasa de finalización &lt;95% para todos los empleados.</t>
  </si>
  <si>
    <r>
      <t xml:space="preserve">
1. Revisar el contenido de la capacitación: verificar si se abordan los temas requeridos.
2. Verificar si se ha extendido a todos los empleados / gerentes necesarios.
</t>
    </r>
    <r>
      <rPr>
        <b/>
        <sz val="8"/>
        <rFont val="Calibri"/>
        <family val="2"/>
        <scheme val="minor"/>
      </rPr>
      <t>3. Todas las capacitaciones deben tener una fecha dentro del año actual o un máximo de 13 meses en relación con la anterior.</t>
    </r>
    <r>
      <rPr>
        <sz val="8"/>
        <rFont val="Calibri"/>
        <family val="2"/>
        <scheme val="minor"/>
      </rPr>
      <t xml:space="preserve">
4. Hablar con empleados / gerentes para asegurarse de que puedan explicar el contenido y cómo se aplica a ellos/se relaciona con su trabajo.
5. Revisar los resultados del coaching: verificar si las tendencias del coaching se utilizan para actualizar el contenido / comunicación de la capacitación.</t>
    </r>
  </si>
  <si>
    <t>7_1_44_155</t>
  </si>
  <si>
    <t>13.2</t>
  </si>
  <si>
    <t>Gestión de Entrenamientos Calificados</t>
  </si>
  <si>
    <t>Propósito: el propósito de la capacitación de calificación es calificar a una persona para una tarea compleja o de otro modo regulada. En estas circunstancias, una persona debe estar preparada con capacitación especializada, ya sea según lo establecido por una agencia reguladora o según el diseño y la regulación del equipo . La capacitación de calificación debe incluir tanto elementos teóricos como prácticos, así como una prueba para demostrar competencia.</t>
  </si>
  <si>
    <t xml:space="preserve">
R13.2.1 - El contenido de la capacitación aborda los temas requeridos.
R13.2.2 - Se proporciona capacitación de conciencia de calificación a todos los empleados que realizarán tareas especiales que cubren AL MENOS las siguientes tareas: (1. Operación de Montacargas / Vehículo Industrial Motorizado; 2. Operación de Equipo de Elevación; 3. Suministro de Gas Licuado de Petróleo (GLP); 4. Carga / Riego de Baterías; 5. Suministro de Gasolina / Diesel; 6. Manipulación de Gas Comprimido; 7. Entrada a Espacios Confinados; 8. Rescate en Espacios Confinados; 9. Manejo de Efectivo; 10. Conducción Comercial; 11. Trabajo en Alturas; 12. SAM; 13. LOTO; 14. Primeros Auxilios / RCP / DEA; 15. Brigada contra Incendios; 16. Autorización de Permiso de Trabajo).
R13.2.3 - Los empleados demuestran plena competencia en el contenido de la capacitación y pueden explicar cómo se aplica a ellos/relaciona con su trabajo. 90% adherencia al Gantt - por área (o simil formato del pac), 100% adherencia a la asistencia &amp; 80% adherencia a los test de validación conceptual para empleados calificados
R13.2.4 - Cuando el protocolo requiere una validación anual documentada de la calificación, se completa.</t>
  </si>
  <si>
    <t xml:space="preserve">
5 - Todos los temas de calificación aplicables están incluidos con un 100% de finalización para todos los empleados Y los empleados demuestran plena competencia Y la validación anual se completa según lo requerido.
3 - Todos los temas de calificación aplicables están incluidos con un 100% de finalización para todos los empleados Y la validación anual se completa según lo requerido, PERO los empleados no demuestran plena competencia.
1 - Todos los temas de calificación aplicables están incluidos con un 100% de finalización para todos los empleados PERO falta 1 la capacotación de una persona.
0 - Falta cualquier tema de calificación y certificado, para los empleados, no hay gestión en curso para la capacitación.</t>
  </si>
  <si>
    <r>
      <t xml:space="preserve">
1. Revisar el contenido de la capacitación: verificar si se abordan los temas requeridos.
2. Verificar si se ha implementado para todos los empleados / gerentes requeridos.
</t>
    </r>
    <r>
      <rPr>
        <b/>
        <sz val="8"/>
        <rFont val="Calibri"/>
        <family val="2"/>
        <scheme val="minor"/>
      </rPr>
      <t>3. Todas las capacitaciones deben tener una fecha dentro del año actual o un máximo de 13 meses en relación con la revisión anterior.</t>
    </r>
    <r>
      <rPr>
        <sz val="8"/>
        <rFont val="Calibri"/>
        <family val="2"/>
        <scheme val="minor"/>
      </rPr>
      <t xml:space="preserve">
4. Hablar con los empleados / gerentes para asegurarse de que puedan explicar el contenido y cómo se aplica a ellos / se relaciona con su trabajo.
5. Revisar la validación anual documentada de la calificación según lo requerido por los protocolos.</t>
    </r>
  </si>
  <si>
    <t>GESTIÓN PARA MANTENER</t>
  </si>
  <si>
    <t>GESTIÓN DE LA SEGURIDAD OPERACIONAL</t>
  </si>
  <si>
    <t>7_2_45_156</t>
  </si>
  <si>
    <t>14.1</t>
  </si>
  <si>
    <t>Gestión de inventarios</t>
  </si>
  <si>
    <t xml:space="preserve">El propósito de los inventarios de seguridad es catalogar los riesgos conocidos, como los espacios confinados o los bastidores, así como las protecciones, como los procedimientos o los dispositivos LOTO. Estos inventarios nos permiten asegurarnos de que todo está contabilizado, actualizado y de que cualquier persona de la unidad puede acceder a esta información. </t>
  </si>
  <si>
    <t>R14.1.1 - Inventario de los activos (maquinas, herramientas, equipos industriales, equipos motorizados de almacén y distribución) necesarios definidos en los protocolos.
R14.1.2 - Inventario de bienes de la unidad bien mantenido y actualizado.</t>
  </si>
  <si>
    <t xml:space="preserve"> 5 - El inventario está disponible y completo y actualizado.
3 - El inventario de los activos de la instalación está disponible, pero 1 elemento obligatorio tiene un GAPs
1 - El inventario de activos de las instalaciones está disponible, pero 2 elementos obligatorios tiene un GAPs.
0 - El inventario de activos de la instalación no está disponible y completo o &gt;2 elementos obligatorios tiene un GAPs.</t>
  </si>
  <si>
    <t>1. Revisar los inventarios de activos y compararlos la unidad: comprobar que todos los activos están recogidos en el inventario tal y como exige el protocolo (por ejemplo, maquinaria, equipos, espacios confinados, EPP, escaleras, vehículos, etc.) y que el inventario está disponible.
2. Comprueba que el inventario de la unidad está bien mantenido y actualizado.</t>
  </si>
  <si>
    <t>7_2_45_157</t>
  </si>
  <si>
    <t>14.2</t>
  </si>
  <si>
    <t>Gestión de la evaluación de riesgos</t>
  </si>
  <si>
    <t>El propósito de nuestro proceso de evaluación de riesgos es acceder a todos los procesos a nivel de tarea, determinar qué riesgos existen y qué protecciones se aplican para mitigarlos. Las evaluaciones de riesgos deben realizarse con el empleado del área. Esto significa que los empleados del área deben participar en la creación de una evaluación de riesgos. Una evaluación de riesgos debe detallarse a nivel de tarea para que la persona que realiza el trabajo pueda ver qué riesgos existen en cada paso del proceso, así como qué proceso minimiza ese riesgo. A menudo confiamos en que el comportamiento de la persona que realiza el trabajo forme parte de lo que la mantiene a salvo; éste nunca es nuestro control más eficaz, pero no lo es en absoluto si los miembros del equipo no tienen acceso a cuál es exactamente su actuación.</t>
  </si>
  <si>
    <t>R14.2.1 - Evaluación de riesgos de áreas, puestos  y tareas completada para todas las áreas cubiertas y tareas realizadas en la unidad.
R14.2.2 - Se aplican controles jerárquicos con controles técnicos prioritarios y se definen controles para todas las áreas y tareas.
R14.2.3 - Dependencia mínima de los controles administrativos/EPP/Proceso.
R14.2.4 - Evaluación de riesgos de áreas y tareas actualizada para cada nuevo proceso y equipo añadido antes de su uso y si se modifican los procesos de las tareas.</t>
  </si>
  <si>
    <t>5 - Todos los requisitos cumplieron 
3 - R14.2.1 y R14.2.4 se cumplen pero 14.2.3 no cumple
1 - R14.2.1 se cumple pero R14.2.4 no cumple
 0 - R14.2.1 no cumple</t>
  </si>
  <si>
    <t>1. Compruebe que existe una evaluación de riesgos de áreas y tareas que cubre todas las áreas y tareas enumeradas en el mapa de procesos o que se llevan a cabo dentro/fuera de la unidad.
2. Comprobar que se han definido los controles adecuados, dando prioridad a los controles de eliminación/ingeniería.
3. Observe si la unidad depende en exceso de los EPP y de los controles administrativos.
4. Compruebe que la evaluación de riesgos se actualiza a medida que se añaden nuevos procesos y equipos y se modifican los procesos de las tareas, ANTES de su uso.</t>
  </si>
  <si>
    <t>7_2_45_158</t>
  </si>
  <si>
    <t>14.3</t>
  </si>
  <si>
    <t>Gestión de la evaluación del PDV</t>
  </si>
  <si>
    <t>Propósito: el propósito de nuestro proceso de evaluación de PDV es revisar los lugares que servimos e identificar los riesgos a los que nuestros equipos se enfrentan en estas instalaciones. Una vez que identificamos los riesgos en nuestros PDV, debemos implementar controles que eliminen esos riesgos. Cuando eso no sea posible, debemos dejar de prestar servicios a esas cuentas. Las evaluaciones dePDV no necesitan completarse anualmente en cada cuenta, sino que los equipos deben trabajar hacia tener evaluado el 100% de sus cuentas, y una vez hecho esto, actualizar esas evaluaciones de manera continua.</t>
  </si>
  <si>
    <t xml:space="preserve">
R14.3.1
 - Proceso establecido para evaluar los PDV 
R14.3.2
 - Lista priorizada de PDV con los riesgos más altos disponible.
R14.3.3
 - Controles implementados para mitigar los riesgos identificados.</t>
  </si>
  <si>
    <r>
      <t xml:space="preserve">
5 - Proceso establecido para evaluar los PDVy lista priorizada de PDV con los mayores peligros disponible, más del 75% de los PDV auditados y acciones cerradas para mitigar los peligros.
3 - Proceso establecido para evaluar PDV y acciones cerradas para mitigar peligros, pero entre el 50% y el 75% de los PDVauditados o tener la evaluación de PDV.
1 - Proceso establecido para evaluar PDV, pero no hay un enfoque sistemático para priorizar PDV, o acciones para mitigar peligros, </t>
    </r>
    <r>
      <rPr>
        <u/>
        <sz val="8"/>
        <rFont val="Calibri"/>
        <family val="2"/>
        <scheme val="minor"/>
      </rPr>
      <t xml:space="preserve"> menos del 25% </t>
    </r>
    <r>
      <rPr>
        <sz val="8"/>
        <rFont val="Calibri"/>
        <family val="2"/>
        <scheme val="minor"/>
      </rPr>
      <t xml:space="preserve"> de los PDVauditados
0 - No hay un proceso establecido para evaluar PDV, o menos del 25% de los PDV auditados, o no hay acciones para mitigar peligros, o tener la evaluación de PDV.
</t>
    </r>
  </si>
  <si>
    <t xml:space="preserve">
1. Verificar si hay un proceso establecido para evaluar y revisar los PDV 
2. Verificar si los PDV se están evaluando en busca de peligros y si se están priorizando según los peligros identificados y/o los incidentes reales que han ocurrido.
3. Verificar si se han definido acciones y se están rastreando para mitigar los peligros identificados.</t>
  </si>
  <si>
    <t>7_2_45_159</t>
  </si>
  <si>
    <t>14.4</t>
  </si>
  <si>
    <t>Gestión de elementos de protección personal</t>
  </si>
  <si>
    <t xml:space="preserve">Propósito: el equipo de protección personal es la última línea de defensa en la jerarquía de controles. Por lo tanto, es crucial no depender excesivamente del uso de EPP como el único método para controlar el riesgo y, cuando sea necesario utilizar EPP, identificarlo adecuadamente y gestionarlo de manera efectiva para garantizar su uso adecuado. </t>
  </si>
  <si>
    <t>R14.4.1 - Reglas claras para el uso de EPP en todas las actividades y áreas basadas en la evaluación de riesgos de la unidad.
R14.4.2 - Señalización adecuada para todas las tareas y áreas.
R14.4.3 – Revisión anual del EPP completada”.</t>
  </si>
  <si>
    <t>5 - Se cumplen todos los requisitos_x000D_
_x000D_
3 - Se cumplen R14.4.1 Y R14.4.3 PERO no se cumple R14.4.2_x000D_
_x000D_
1 - Se cumple R14.4.1 PERO no se cumple R14.4.3_x000D_
_x000D_
0 - R14.4.1 no se cumple</t>
  </si>
  <si>
    <r>
      <t xml:space="preserve">
1.-Verifique si existen reglas claras, basadas en la evaluación de riesgos de la instalación, para el uso de EPP.
2.-Verifique si hay señalización adecuada para todos los requisitos de EPP publicados para las tareas y áreas.
3.-Verifique si se ha realizado una revisión anual. </t>
    </r>
    <r>
      <rPr>
        <b/>
        <sz val="8"/>
        <rFont val="Calibri"/>
        <family val="2"/>
        <scheme val="minor"/>
      </rPr>
      <t>La revisión debe tener fecha dentro del año actual o un máximo de 13 meses en relación con la revisión anterior</t>
    </r>
    <r>
      <rPr>
        <sz val="8"/>
        <rFont val="Calibri"/>
        <family val="2"/>
        <scheme val="minor"/>
      </rPr>
      <t>.</t>
    </r>
  </si>
  <si>
    <t>7_2_45_160</t>
  </si>
  <si>
    <t>14.5</t>
  </si>
  <si>
    <t>Rutina de seguridad MCRS</t>
  </si>
  <si>
    <t xml:space="preserve">Propósito: el sitio debe llevar a cabo una revisión periódica para analizar su desempeño en seguridad y determinar en qué se enfocarán para mejorar dicho desempeño. Esta revisión periódica debe ser más que simplemente discutir el incidente de seguridad más reciente que haya ocurrido. En lugar de eso, la revisión debe centrarse en las tendencias del sitio y en lo que están haciendo para impactar en este desempeño. El MCRS - Rutina de liderazgo puede incorporarse a una rutina existente o ejecutarse de manera independiente, pero debe incluir los temas establecidos en los requisitos como MÍNIMO. </t>
  </si>
  <si>
    <t>R14.5.1
 - El sitio cubre AL MENOS los siguientes temas para impulsar la mejora:(1. Gestión en incidentes y SIF; 2. Tendencias y logros en el monitoreo y coaching de seguridad; 3. jornada laboral; 4. Resultados de telemetría). 
R14.5.2
 - Se tienen planes de acción para abordar tendencias negativas o el no logro de objetivos.
R14.5.3
 - Se identifican e implementan necesidades específicas del sitio."</t>
  </si>
  <si>
    <t xml:space="preserve">
5 - Todos los requisitos cumplidos Y tendencia de KPI/PI mejorando.
3 - Todos los requisitos cumplidos PERO la tendencia de KPI/PI no mejora. R14.5.1 cumplido PERO R14.5.2 no cumplido.
1 - R14.5.1 cumplido PERO R14.5.2 no cumplido.
0 - R14.5.1 no cumplido. Rutina no implementada.</t>
  </si>
  <si>
    <t xml:space="preserve">
1.-Revisar los Términos de Referencia (TORs) de las reuniones de gestión y validar si se abordan los elementos de seguridad requeridos y si los temas necesarios están cubiertos en las revisiones de rutinas de liderazgo .
2.-Verificar las acciones que el sitio está tomando para mejorar las tendencias o abordar fallas en el logro de objetivos.
3.-Comprobar si se han identificado y aplicado las necesidades específicas del sitio.</t>
  </si>
  <si>
    <t>GESTIÓN DEL TRABAJO NO ESTÁNDAR</t>
  </si>
  <si>
    <t>7_2_46_161</t>
  </si>
  <si>
    <t>15.1</t>
  </si>
  <si>
    <t>Gestión de inducción de visitantes</t>
  </si>
  <si>
    <t xml:space="preserve">El propósito de la incorporación de visitantes es garantizar que nadie pueda entrar en nuestras instalaciones sin un conocimiento básico de nuestras normas de seguridad, así como una comprensión de qué tipo de acciones requerirían que recibieran una formación más detallada antes de proceder. Diseñe el proceso de integración de visitantes para que tenga el mayor impacto. Considere una solución de software que permita a las personas revisar la formación antes de entrar en las instalaciones. Considere la posibilidad de crear un vídeo de integración en lugar de un powerpoint para que la gente se implique más. </t>
  </si>
  <si>
    <t>R15.1.1 - Proceso de integración de visitantes establecido para todos los visitantes y el personal.
R15.1.2 - 100% de los visitantes/empleados formados en el proceso antes de la entrada.
R15.1.3 - Registro/documentación de entrada de visitantes disponible.</t>
  </si>
  <si>
    <t>5 - Todos los requisitos se cumplieron
3 - R15.1.1 y R15.1.2 pero R15.1.3 no se cumplió 
1 - R15.1.1 se cumplió pero R15.1.2 no se cumplió
 0 - R15.1.1 no se cumplió</t>
  </si>
  <si>
    <t>1. Revisar el proceso de registro e incorporación de visitantes. Compruebe que existe un proceso de integración para todos los visitantes antes de su entrada.
2. Compruebe que todos los visitantes han completado la formación sobre el proceso de incorporación.
3. Verificar que se dispone de registro/documentación de entrada de visitantes.</t>
  </si>
  <si>
    <t>7_2_46_162</t>
  </si>
  <si>
    <t>15.2</t>
  </si>
  <si>
    <t>Gestión de inducción de contratistas</t>
  </si>
  <si>
    <t>El propósito del proceso de incorporación de contratistas es garantizar que los contratistas que vayan a realizar trabajos para nosotros comprendan nuestro programa de seguridad más a fondo que nuestros visitantes. La incorporación del contratista debe preparar a las personas que van a realizar el trabajo, qué programas cubren ese trabajo y cuáles lo permiten.</t>
  </si>
  <si>
    <t xml:space="preserve">R15.2.1 - Proceso de integración de contratistas establecido para todos y que cubra todos los riesgos del área.
R15.2.2 - El 100% de los contratistas reciben formación antes de entrar en la empresa.
R15.2.3 - Documento de presentación del contratista disponible.
</t>
  </si>
  <si>
    <t>5 - Todos los requisitos se cumplieron
3 - R15.2.1 y R15.2.2 pero R15.2.3 no se cumplió
 1 - R15.2.1 se cumplió pero R15.2.2 no se cumplió 
0 - R15.2.1 no se cumplió</t>
  </si>
  <si>
    <t xml:space="preserve"> 1. Revisar la documentación de incorporación de contratistas y compararla con los proyectos de la unidad. Comprobar que existe un proceso de incorporación de contratistas que cubre todos los riesgos del área.
2. Compruebe que todos los contratistas han completado la formación inicial.
3. Comprobar que se dispone de la documentación de incorporación de cada contratista identificado en la declaración de método.
4. Comprueba que la formación es lo suficientemente detallada como para abarcar todos los riesgos de la zona y los controles de seguridad.</t>
  </si>
  <si>
    <t>7_2_46_163</t>
  </si>
  <si>
    <t>15.3</t>
  </si>
  <si>
    <t>Gestión de grandes obras</t>
  </si>
  <si>
    <t xml:space="preserve">Propósito: Los programas de seguridad y las declaraciones de método son necesarios para las obras importantes. Se considerarán obras importantes las que se realicen en más de 2 días o las que requieran más de 2 tipos de permisos. Se utiliza un plan de seguridad para abordar obras complejas, normalmente para ampliar el almacén o poner un tejado nuevo. Los planes de seguridad deben ser revisados. </t>
  </si>
  <si>
    <t>R15.3.1 - Programa de seguridad disponible para todos los grandes proyectos.
R15.3.2 - programas  de seguridad revisadas y aprobadas por la persona competente en la unidad.
R15.3.3 - Las declaraciones de métodos de seguridad son un documento escrito. (programas de seguridad)</t>
  </si>
  <si>
    <t>5 - Se cumplen todos los requisitos
0 - No se cumple ningún requisito</t>
  </si>
  <si>
    <t>1. Revisar los proyectos recientes y la documentación relacionada: comprobar que se dispone de una declaración de método de seguridad para todos los proyectos importantes que defina las formas de seguridad laboral específicamente relacionadas con el tipo de trabajo que se está realizando.
2. Compruebe que ha sido revisado y aprobado por la persona competente de la unidad.
3. Comprueba que es un documento escrito.</t>
  </si>
  <si>
    <t>7_2_46_164</t>
  </si>
  <si>
    <t>15.4</t>
  </si>
  <si>
    <t>Gestión de permisos de trabajo</t>
  </si>
  <si>
    <t>Propósito: Los permisos de trabajo son nuestro método de control de los trabajos atípicos en nuestras obras. Todo el trabajo estándar se rige por Procedimientos Operativos Estándar, y el cumplimiento de estos procedimientos se valida a través de nuestros OWD y rutinas de formación. El trabajo no estándar no tiene un SOP que guíe a la persona que lo realiza, por lo que el permiso de trabajo es la herramienta que utilizamos para garantizar que se comprenden y tienen en cuenta los riesgos y que el trabajo se realiza como esperamos.</t>
  </si>
  <si>
    <t>R15.4.1 - La unidad ha implementado todos los permisos requeridos por los protocolos. 
R15.4.2 - Permisos de trabajo disponibles y completados 100% para todas las obras requeridas.
R15.4.3 - Permisos de trabajo firmados por persona autorizada para garantizar la exactitud de los controles definidos.
R15.4.4 - La lista de personas autorizadas está disponible.
R15.4.5 - Existe formación para empleados, contratistas y lideres sobre el proceso de permisos de trabajo.
R15.4.6 - Los directivos reciben formación sobre cómo expedir un permiso de trabajo.</t>
  </si>
  <si>
    <t>5 - Se cumplen todos los requisitos.
3 - Se cumplen todos los requisitos pero 1 permiso seleccionado tiene campos incompletos.
1 - Se cumplen todos los requisitos pero 2-3 permisos seleccionados tienen campos incompletos.
0 - No se cumple ningún requisito o &gt;3 permisos seleccionados con campos incompletos.</t>
  </si>
  <si>
    <t xml:space="preserve"> 1. Revise los permisos de trabajo relacionados con todos los trabajos que requieren una autorización (consulte los protocolos) y compruebe que la unidad la ha implementado._x000D_
2. Compruebe que se dispone de los permisos de trabajo necesarios para todas las obras._x000D_
3. Comprobar que los permisos de trabajo están firmados por la persona autorizada, con una verificación final antes del trabajo para garantizar la exactitud de los controles definidos._x000D_
4. Compruebe que dispone de una lista de personas autorizadas._x000D_
5. Compruebe que existe formación para empleados, contratistas y lideres sobre el proceso de obtención de permisos de trabajo._x000D_
6. Comprueba que los autorizados están formados para expedir un permiso de trabajo.</t>
  </si>
  <si>
    <t>GESTIÓN PARA MEJORAR</t>
  </si>
  <si>
    <t>GESTIÓN DEL COMPORTAMIENTO</t>
  </si>
  <si>
    <t>7_3_47_165</t>
  </si>
  <si>
    <t>16.1</t>
  </si>
  <si>
    <t>Preguntas de seguridad en la encuesta de engagement</t>
  </si>
  <si>
    <t xml:space="preserve">Propósito: utilizar las preguntas de la encuesta anual de compromiso para obtener información sobre la cultura de seguridad del centro. El centro debe identificar las acciones relacionadas con las lagunas y hacer un seguimiento de su realización, evaluando su progreso mediante encuestas de pulso. </t>
  </si>
  <si>
    <r>
      <t xml:space="preserve">R16.1.1 H1 Y H2 Según corresponda:
 - Pregunta de </t>
    </r>
    <r>
      <rPr>
        <u/>
        <sz val="8"/>
        <color theme="1"/>
        <rFont val="Calibri"/>
        <family val="2"/>
        <scheme val="minor"/>
      </rPr>
      <t xml:space="preserve">SERVICIOS GENERALES: entorno laboral y seguridad.
</t>
    </r>
    <r>
      <rPr>
        <sz val="8"/>
        <color theme="1"/>
        <rFont val="Calibri"/>
        <family val="2"/>
        <scheme val="minor"/>
      </rPr>
      <t xml:space="preserve">
R16.1.2
 - Se mejoran las puntuaciones.
R16.1.3
 - Plan de acción en marcha seguido hasta su finalización.
R16.1.4
 - Evaluación/análisis de seguimiento completo,  </t>
    </r>
    <r>
      <rPr>
        <strike/>
        <sz val="8"/>
        <color theme="1"/>
        <rFont val="Calibri"/>
        <family val="2"/>
        <scheme val="minor"/>
      </rPr>
      <t xml:space="preserve"> </t>
    </r>
    <r>
      <rPr>
        <sz val="8"/>
        <color theme="1"/>
        <rFont val="Calibri"/>
        <family val="2"/>
        <scheme val="minor"/>
      </rPr>
      <t>se desarrollan estrategias para abordar problemas de compromiso de mayor envergadura.</t>
    </r>
  </si>
  <si>
    <t xml:space="preserve">
5 - Se cumplen todos los requisitos
3 - R16.1.1 Y R16.1.3 cumplidas PERO R16.1.4 no cumplida
1 - Se cumple R16.1.1 PERO no se cumple R16.1.3
0 - No se cumple R16.1.1</t>
  </si>
  <si>
    <r>
      <rPr>
        <sz val="8"/>
        <color rgb="FF000000"/>
        <rFont val="Calibri"/>
        <family val="2"/>
        <scheme val="minor"/>
      </rPr>
      <t xml:space="preserve">1. Compruebe si se analizan las preguntas de encuesta de engagement. 
2. Comprobar si mejoran las puntuaciones.
3. Comprobar si existe un plan de acción para mejorar las puntuaciones seguido hasta su finalización.
4. 4. El plan de acción debe incluir una evaluación/análisis de seguimiento completado  </t>
    </r>
    <r>
      <rPr>
        <b/>
        <sz val="8"/>
        <color rgb="FF000000"/>
        <rFont val="Calibri"/>
        <family val="2"/>
        <scheme val="minor"/>
      </rPr>
      <t xml:space="preserve">para abordar problemas de compromiso mayores.   </t>
    </r>
    <r>
      <rPr>
        <sz val="8"/>
        <color rgb="FF000000"/>
        <rFont val="Calibri"/>
        <family val="2"/>
        <scheme val="minor"/>
      </rPr>
      <t xml:space="preserve">  </t>
    </r>
  </si>
  <si>
    <t>7_3_47_166</t>
  </si>
  <si>
    <t>16.2</t>
  </si>
  <si>
    <t>Liderazgo en seguridad conductual</t>
  </si>
  <si>
    <t>Propósito: garantizar que los líderes de todos los niveles de la organización dispongan de la formación, las competencias y los objetivos necesarios para influir en la seguridad de sus instalaciones. A la hora de seleccionar los objetivos en los que debe centrarse el equipo de gestión, el centro debe evaluar su rendimiento en materia de seguridad y seleccionar las acciones que repercutan en esas deficiencias de rendimiento. Por ejemplo, si el centro observa que ha notificado más incidentes de SIF Potencial que de SIF Precursor, podría asignar un objetivo de formación centrado en los comportamientos de SIF Precursor.</t>
  </si>
  <si>
    <t xml:space="preserve">
R16.2.1
 - Objetivos de desempeño de cultura de seguridad definidos y seguidos por el equipo liderazgo.
R16.2.2
 - Formación OLT/ completada al 100%.
R16.2.3
 - Plan de acción para completar la formación OLT/ con los nuevos directivos.
R16.2.4
- Disponer de al menos un empleado formado como formador de OLT</t>
  </si>
  <si>
    <t xml:space="preserve">
5 - Se cumplen todos los requisitos
3 - Se cumplen R16.2.1 Y R16.2.2 PERO NO SE CUMPLE R16.2.3
1 - Se cumple R16.2.2 PERO no se cumple R16.2.1
0 - No se cumple R16.2.1</t>
  </si>
  <si>
    <r>
      <t xml:space="preserve">
1. Revise los objetivos de gestión: Compruebe si el equipo directivo tiene establecidos objetivos de rendimiento en materia de seguridad.  
2. Comprobar si han completado la formación OLT. 
3. Comprobar si existe un plan de acción para completar la formación OLT con los nuevos directivos.
</t>
    </r>
    <r>
      <rPr>
        <b/>
        <sz val="8"/>
        <rFont val="Calibri"/>
        <family val="2"/>
        <scheme val="minor"/>
      </rPr>
      <t>4. El punto 16.2.4 debe evaluarse a partir de julio de 2024.</t>
    </r>
  </si>
  <si>
    <t>7_3_47_167</t>
  </si>
  <si>
    <t>16.3</t>
  </si>
  <si>
    <t>Campeones de seguridad</t>
  </si>
  <si>
    <t xml:space="preserve">Propósito: El programa Campeón de Seguridad tiene por objeto reconocer y elevar a los empleados de cada area a un liderazgo en materia de seguridad. Deben seleccionarse campeones de todos las areas. Considere la posibilidad de dirigirse a los miembros del equipo que tengan influencia. Dependiendo de la madurez de su cultura de seguridad, el estatus de campeón de seguridad puede considerarse una recompensa. Seleccione las tareas específicas que reciben los defensores para interactuar con los problemas de seguridad que resuelve el sitio. </t>
  </si>
  <si>
    <t>R16.3.1 - Programa activo de campeones de seguridad implementado (roles y actividades debidamente asignados y comunicados con frecuencia ANUAL). Con agendas definidas
R16.3.2 - Los empleados de las areas conocen a su campeón.
R16.3.3 - Campeones asignados para cada area y con agendas definidas.
R16.3.4 - Campeones formados y realizando tareas específicas para fomentar la cultura de seguridad.</t>
  </si>
  <si>
    <t>5 - Todos los requisitos cumplieron 
3 - R16.3.1 y R16.3.3 pero R16.3.4 no cumplió  
1 - R16.3.1 cumplió pero R16.3.3 no cumplió 
0 - R16.3.1 no cumplió</t>
  </si>
  <si>
    <t>1. Comprobar que existe y se aplica un programa de campeones de seguridad._x000D_
2. Revise la lista de campeones de seguridad y hable con los empleados: asegúrese de que saben quién es el campeón de seguridad._x000D_
3. Compruebe que hay un representante de cada area._x000D_
4. Comprueba que los campeones reciben formación especial y tienen rutinas fuera de su trabajo normal para centrarse en la seguridad.</t>
  </si>
  <si>
    <t>7_3_47_168</t>
  </si>
  <si>
    <t>16.4</t>
  </si>
  <si>
    <t>Comité de Seguridad</t>
  </si>
  <si>
    <t xml:space="preserve">El propósito del comité de seguridad es garantizar que todos los miembros del equipo dispongan de un lugar seguro para debatir sobre seguridad y recibir información detallada sobre las medidas relacionadas con las mejoras de la seguridad. Las personas que forman parte de la solución a un problema son mucho más  participativas en esa solución. Utiliza el comité de seguridad para resolver problemas en la unidad. Es fundamental que lo que ocurre en el comité se ponga a disposición de todos los miembros del equipo y empleados, así que asegúrate de que las actas se publican en algún lugar de fácil acceso para todos. </t>
  </si>
  <si>
    <t>R16.4.1 - Comité de seguridad creado y en funcionamiento, con frecuencia mensual  y aperturado del proceso CPR.
R16.4.2 - Participación adecuada de empleados y lideres en el comité.
R16.4.3 - Actas de las reuniones disponibles y actualizadas.
R16.4.4 - Empleados conscientes de las acciones y actividades definidas durante el Comité de Seguridad para mejorar el desempeño en seguridad.</t>
  </si>
  <si>
    <t>5 - Todos los requisitos se cumplieron 
3 - R16.4.1 y R16.4.3 pero R16.4.2 no se cumplió 
1 - R16.4.1 se cumplió pero R16.4.3 no se cumplió 
0 - R16.4.1 no se cumplió</t>
  </si>
  <si>
    <t xml:space="preserve">1. Revise las actas de las reuniones del comité de seguridad y hable con los empleados. Compruebe si el comité está establecido y funcionando con al menos una reunión en cada trimestre de los últimos 12 meses.
2. Compruebe si hay una representación adecuada de los empleados en el comité. 
3. Compruebe si las actas de las reuniones están disponibles y actualizadas. 
4. Compruebe si los empleados están al tanto de las acciones y actividades para mejorar los resultados en materia de seguridad. </t>
  </si>
  <si>
    <t>7_3_47_169</t>
  </si>
  <si>
    <t>16.5</t>
  </si>
  <si>
    <t>Semana Mundial de la Seguridad</t>
  </si>
  <si>
    <t xml:space="preserve">Propósito: el propósito de la Semana Mundial de la Seguridad es hacer que la seguridad sea divertida y vincularla a las pasiones de la gente. A lo largo del año, la seguridad se centra en el cumplimiento, en garantizar la forma correcta de hacer algo y en un buen número de normas. La Semana Mundial de la Seguridad debería ser un compromiso centrado en entusiasmar a la gente con la seguridad. La semana debe centrarse en los elementos del programa de seguridad que más hay que reforzar (basándose en el rendimiento). La semana debe ser mucho más que formación. La semana debe incluir juegos, comida, premios y otras actividades que sean emocionantes y sirvan para que los miembros del equipo conecten con el POR QUÉ la seguridad es fundamental. </t>
  </si>
  <si>
    <t>R16.5.1
 - Día de la Seguridad coordinado el 28 de abril (campañas de seguridad bajas por  HSMA/CMQ).
R16.5.2
 - Campañas y materiales de seguridad que cubran los temas alineados por HSMA/CMQ.
R16.5.3
 - Participación mínima del 80% o superior en el Día de la Seguridad planificado.</t>
  </si>
  <si>
    <t xml:space="preserve">
5 - Se cumplen todos los requisitos
3 - Se cumplen R16.5.1 Y R16.5.2 PERO NO SE CUMPLE R16.5.3
1 - Se cumple R16.5.1 PERO no se cumple R16.5.2
0 - No se cumple R16.5.1</t>
  </si>
  <si>
    <r>
      <t xml:space="preserve">
1. Revise el material de la campaña de seguridad: Compruebe si el centro está llevando a cabo una campaña de seguridad con un Día de la Seguridad coordinado. </t>
    </r>
    <r>
      <rPr>
        <b/>
        <sz val="8"/>
        <rFont val="Calibri"/>
        <family val="2"/>
        <scheme val="minor"/>
      </rPr>
      <t xml:space="preserve">Antes del 28 de abril se debe revisar la campaña del año anterior. 
</t>
    </r>
    <r>
      <rPr>
        <sz val="8"/>
        <rFont val="Calibri"/>
        <family val="2"/>
        <scheme val="minor"/>
      </rPr>
      <t xml:space="preserve">
2. Comprobar si se están cubriendo los temas requeridos. 
3. Compruebe si los operarios pueden hacer referencia a las campañas de seguridad y su contenido.</t>
    </r>
  </si>
  <si>
    <t>Block</t>
  </si>
  <si>
    <t>N°</t>
  </si>
  <si>
    <t>PREGUNTA</t>
  </si>
  <si>
    <t>Mandatory</t>
  </si>
  <si>
    <t>Weight</t>
  </si>
  <si>
    <t>GUIA</t>
  </si>
  <si>
    <t>Requirement</t>
  </si>
  <si>
    <t xml:space="preserve">PUNTAJE </t>
  </si>
  <si>
    <t>How To Check</t>
  </si>
  <si>
    <t>WH - 3PL</t>
  </si>
  <si>
    <t> </t>
  </si>
  <si>
    <t>CULTURA</t>
  </si>
  <si>
    <t>1,1</t>
  </si>
  <si>
    <t>El distribuidor cuenta con Principios desarrollados? ¿Los Principios de Cultura del DISTRIBUIDOR son incorporados y comprendidos?</t>
  </si>
  <si>
    <t>NO</t>
  </si>
  <si>
    <t>Es importante discutir y vivir la cultura a diario y no sólo en momentos puntuales. Los Principios de cultura del DISTRIBUIDOR deben gestionarse a la vista (Carteleras/Flyers) y entenderse en todos los niveles de la cadena de valor (desde lideres hasta personal operativo) y no podemos tener personas que no puedan establecer un vínculo claro entre su función y los principios del DISTRIBUIDOR.</t>
  </si>
  <si>
    <t>R1. 1. 1.El distribuidor muestra avances del trabajo que esta realizando con los principios de cultura PROPIOS.
R1. 1. 2.El distribuidor cuenta con los principios de Cultura PRIOPIOS finalizados y comunicados al personal.
R1. 1. 3.El Distribuidor realiza reconocimientos rutinarios ligados a los principios de Cultura en todas sus áreas/ intra-area (Embajador Cultural)
R1. 1. 4.Los Principios de Cultura del Distribuidor se presentan visualmente en al menos un lugar del centro de trabajo de alto tránsito.
R1. 1. 5.Los Principios de Cultura del Distribuidor se incorporan a las rutinas a través del Liderazgo (entrenamientos)
R1. 1. 6.Se comparten y/o presentan internamente ejemplos específicos de cómo los Líderes y Miembros del Equipo viven Principios de Cultura del Distribuidor .
R1. 1. 7.Los miembros del equipo del Distribuidor pueden hablar de los Principios de Cultura y como su trabajo diario impactan en ellos.</t>
  </si>
  <si>
    <t>5 - Todos los requisitos son alcanzados
3 - Ademas, R1.1.2., R1.1.3 son alcanzados
1 - R1.1.1. es alcanzado.
0 - R1.1.1. no es alcanzado</t>
  </si>
  <si>
    <t>1: Comprender dónde se presentan los  Principios de Cultura del Distribuidor a todos los miembros del equipo y los diferentes mecanismos, confirmando la Sensibilización.
2: Comprender los diferentes rituales y rutinas existentes que incluyen los Principios de Cultura del Distribuidor, incluyendo también la coherencia.
4: Hablar con los miembros del equipo para confirmar que pueden dar ejemplos específicos de los Principios de Cultura del Distribuidor en su trabajo diario. Confirme la evidencia de que los ejemplos específicos se comparten internamente.
5: Hable con un miembro del equipo para confirmar que puede vincular su éxito y/o el del equipo con los Principios de Cultura del Distribuidor.
6: Confirmar que existe una estrategia clara para asociar los Principios de Cultura del Distribuidor al Sistema de Gestión y Plan de Comunicación y que existe un ciclo de retroalimentación para mejorarlo continuamente.</t>
  </si>
  <si>
    <t>RECLUTAMIENTO Y SELECCIÓN</t>
  </si>
  <si>
    <t>2_1_5_19</t>
  </si>
  <si>
    <t>2,1</t>
  </si>
  <si>
    <t>¿Qué tan efectivo es el DISTRIBUIDOR  para atraer talento diverso?</t>
  </si>
  <si>
    <t>Es vital contar con el talento adecuado, en el puesto adecuado en el momento adecuado. Para lograrlo, debemos tener un plan de demanda preciso, descripciones de puestos actualizadas, un proceso de contratación estandarizado y libre de sesgos y un enfoque en el talento diverso. Todos los datos deben mantenerse actualizados en las comunicaciones internas (HUMAND, capus BAP, revistas, plataformas, etc)</t>
  </si>
  <si>
    <t>R2.1.1. EXISTE UNA POLITICA DEI Y Todas las personas que participaron en el proceso de la entrevista (entrevistadores) tuvieron la capacitación de Sesgos Inconscientes.
R2.1.2. Cada función que se contrata tiene una descripción del puesto alineada con las funciones y responsabilidades (Job Descriptions (descripción de puestos) - APLICA PARA NIVELES OPERATIVOs. Situar UBICACIÓN de puesto EN ORGANIGRAMA &amp; EPPS A UTILIZAR para la totalidad de sus tareas). Existen inducciones documentadas para nuevos ingresos y rotación interna.
R2.1.3. El equipo de RRHH tiene un Plan de Demanda como parte de su rutina de liderazgo, para revisar cada estado del proceso de Selección. El distri cuenta con un inventario apropiado para otorgar Kit de bienvenida.
R2.1.4. Las proyecciones del Plan de Demanda se revisan y actualizan periódicamente (pto dotación aperturando colaboradores fijos y eventuales/contratados en casos que lo requiera).
R2.1.5. Se realiza un seguimiento de los datos históricos para identificar los cambios en las tendencias de la fuerza laboral (nueva contratación, causa raíz de la salida, etc.). (Analisis de Turn Over/rotación del personal)
R2.1.6. Se debe realizar un seguimiento del tiempo para cubrir las vacantes abiertas y permanecer por debajo de los (55-60) días. El DISTRIBUIDOR  realiza un seguimiento de los datos de diversidad desde la solicitud hasta la contratación (es decir, género, antecedentes, educación, etc.)
R2.1.7. La efectividad del plan de demanda/ presupuesto dotación, se evalúa de manera rutinaria y se toman acciones, para mejorar el proceso de adquisición de talento.
R2.1.8. El DISTRIBUIDOR  cuenta con un plan de acción para mejorar la diversidad de los candidatos.
R2.1.9. La planificación de la demanda local es predictiva y existe una estrategia para seleccionar el talento de forma proactiva. (Base de Datos interna)
R2.1.10 El Distribuidor tiene gestión de Marca Empleadora &amp; Existen asociaciones de talentos locales con universidades, escuelas y grupos comunitarios para apoyar un grupo de candidatos diverso. Los compromisos con estas asociaciones se miden para determinar qué activaciones son las más efectivas. Además el distri posee un perfil Linkedin Activo con publicaciones constantes (hace menos de 15 días)</t>
  </si>
  <si>
    <t>5 - Se cumplen todos los requisitos
3 - Además se cumplen R2.1.3, R2.1.4, R2.1.5 y R2.1.6
1 - R2.1.1. y R2.1.2. se cumplen
0 - R2.1.1. o R2.1.2. no se cumple</t>
  </si>
  <si>
    <t>1. Puntuación cero: ve que el proceso de Reclutamiento y Selección no está estandarizado o no se siguen las pautas.
2. Verifique al azar un par de descripciones de puestos (tanto puestos de líder como de miembros del equipo) y comprenda cómo se usan en el DISTRIBUIDOR , quién las actualiza y con qué frecuencia.
3. Hable con el gerente del DISTRIBUIDOR  y los gerentes de departamento para comprender cómo participan en el proceso de contratación, incluido su conocimiento y comprensión de la propuesta de valor del empleador (Imagen de Marca). Comprender cuándo pasaron por el último entrenamiento de Sesgos Inconscientes y cómo lo aplican
4. Discutir el plan de demanda del DISTRIBUIDOR  con el Gerente y el Gerente de RRHH, incluida la visibilidad que tienen del plan de demanda de la Zona, así como comprender qué rutina existe para utilizar la planificación de demanda para anticiparse a las vacantes. Comprender la lógica de MCRS:  CONTROL DE GESTIÓN Y SISTEMA DE INFORMES.
5. Verifique el análisis y las prioridades de D&amp;I</t>
  </si>
  <si>
    <t>RECOMPENSAS Y RECONOCIMIENTO</t>
  </si>
  <si>
    <t>2_1_6_20</t>
  </si>
  <si>
    <t>3,1</t>
  </si>
  <si>
    <t>¿Qué tan efectiva es la Estrategia de Recompensas y Reconocimientos del DISTRIBUIDOR ?</t>
  </si>
  <si>
    <t>“El sistema y los criterios de Recompensas y Reconocimientos deben ser claros para todos los empleados, porque es un factor fundamental que influye en el compromiso, la productividad, el buen trabajo en equipo y la autonomía. La equidad y la transparencia son fundamentales para que el programa de Reconocimiento sea motivador, por eso los programas también debe basarse en la retroalimentación.
El concepto 3R (RECURSOS, RECOMPENSAS Y RECONOCIMIENTOS) como impulsor de la mejora continua y la autonomía debe ser claro para todos, y debe basarse en la comunicación de Recompensas y Reconocimientos".</t>
  </si>
  <si>
    <t>3.1.1. Existe un Programa de Reconocimiento, politica salarial y esquema de bandas, claros, documentados y cascadeados a la operación. Los criterios para tener éxito  están claros y/o no se comunican de forma efectiva.
R3.1.2. Los miembros del equipo entienden claramente sus PACK de compensación y beneficios, incluida la compensación variable (en almacén sólo aplica para mandos medios) y los objetivos (ej. RMD, WQI, etc).
R3.1.3. El DISTRIBUIDOR  sigue el proceso de establecimiento de objetivos/targets y cascadeo dentro del ciclo de gente para mandos medios. El concepto de la metodología 3R es claro para todos los miembros del equipo operativo.
R3.1.4. Los criterios/cascadeo del programa de Reconocimiento son claros y comunicados.
R3.1.5. El reconocimiento ocurre de manera rutinaria, formal y/o informalmente. Se mide la eficacia del programa de reconocimiento.
R3.1.6. Los miembros del DISTRIBUIDOR  tienen rutinas establecidas para muestran los logros de los miembros del equipo (reconocimientos).
R3.1.7. Se implementa la Metodología 3R y conduce a mejores resultados en el DISTRIBUIDOR . Los miembros del equipo pueden hablar sobre los resultados operativos y/o comportamientos impulsados ​​por 3R (RECURSOS, RECONOCIMIENTOS Y RECOMPENSAS)
R3.2.8. Existe un plan de acción con roles y responsabilidades claros para cerrar las brechas en la Metodología 3R en el DISTRIBUIDOR .
R3.1.9. Según los comentarios de los miembros del DISTRIBUIDOR , el programa de reconocimiento se actualiza correctamente y es personalizado.
R3.1.10. El Bloque de Recompensas y Reconocimiento en la Encuesta Anual de Engagement está mejorando (vs Ciclo anterior o Año anterior según corresponda)</t>
  </si>
  <si>
    <t>5 - Se cumplen todos los requisitos
3 - Además R3.1.4.3, R3.1.5., R3.1.6., R3.1.7 y R3.1.8. se cumplen
1 - R3.1.1. y R3.1.2. y R3.1.3. se cumplen
0 - R3.1.1. o R3.1.2. o R3.1.3. no se cumple</t>
  </si>
  <si>
    <t>1. Puntuación cero: ve que no existe un marco de reconocimiento establecido. No hay conocimiento de los Paquetes de Compensación y/o el concepto de Metodología 3R. - REQUERIR LA CAPACITACIÓN DE COMPENSACIÓN EN ALMACÉN Y DISTRIBUCIÓN
2. Comprender los diversos mecanismos de reconocimiento disponibles - VALIDACION EN ENTREVISTA
3. Hable con el gerente del DISTRIBUIDOR  sobre cómo se alinean la configuración de objetivos y cualquier programa de recompensas.
4. Hable con los miembros del equipo en el DISTRIBUIDOR  sobre su paquete de compensación (fijo, variable/bonificación y beneficios, según corresponda), así como sobre la comprensión de sus objetivos.
5. Hable con los miembros del equipo para comprender si el vínculo entre el logro de sus objetivos (Responsabilidades) , las recompensas y las herramientas disponibles es claro Recursos).
6. Revisar los criterios del programa de reconocimiento y si es inclusivo para todos.
7. Comprender el estado de logro de los objetivos y las acciones que están tomando los miembros del equipo en varios niveles del DISTRIBUIDOR  para cerrar cualquier brecha. Hable con los miembros del equipo sobre lo que significan las 3R para ellos.
8. Hable con los miembros del equipo para saber si saben cuáles son sus objetivos, obtenga suficiente información actualizada sobre los logros y comprenda cómo pueden mejorar individualmente y como equipo.
9. Verifique el contenido de las reuniones del equipo para obtener información si verifican el programa reconocimiento/3R.
10. Hable con el equipo para averiguar si entienden que al solicitar/usar los recursos correctos pueden tener un impacto positivo y (sobre) cumplir con las responsabilidades y esto se vinculará directamente con el reconocimiento (recompensas financieras, nominación para capacitaciones especiales, ser asignado) roles especiales (deseados) / trayectorias profesionales aceleradas, cerveza extra, ropa, etc.)
11. Comprender qué mecanismos de reconocimiento existen, cómo se han diseñado según los comentarios recibidos (p. ej., introducir nuevos/cambiar los actuales) y comprender cómo se garantiza la objetividad en los premios de reconocimiento.
12. Pregúntele a un miembro del equipo acerca de un ejemplo en el que, al solicitar las herramientas correctas/usar las herramientas disponibles, pudieron entregar resultados superadores y fueron reconocidos en consecuencia.
13. Hable con los miembros del equipo para ver cómo el concepto de 3R ha mejorado el compromiso, la moral, el propósito y el significado a medida que las personas son dueñas de su propio desarrollo.
14. Revise los resultados de la encuesta de Engagement relacionado a Reconocimientos y Recompensas                                15. Realizar y documentar un análisis sobre la evolución de los resultados obtenidos en bloque Recompensas y Reconocimientos, de las encuestas pertinentes, vs año anterior.</t>
  </si>
  <si>
    <t>APRENDIZAJE Y DESARROLLO</t>
  </si>
  <si>
    <t>2_1_7_21</t>
  </si>
  <si>
    <t>PAC</t>
  </si>
  <si>
    <t>4,1</t>
  </si>
  <si>
    <t>¿La Estrategia de Aprendizaje está conectada con la Estrategia de Negocio y activa una Cultura Activa de Aprendizaje?</t>
  </si>
  <si>
    <t>SI</t>
  </si>
  <si>
    <t>"El Aprendizaje Activo debe estar respaldado por el liderazgo a través de la comunicación y la revisión activa del progreso (rutinas de liderazgo, Comité de Gente, etc.) y la priorización del aprendizaje para que suceda de manera consistente y tenga la relevancia que merece.</t>
  </si>
  <si>
    <t>R4.1.1. Algunos líderes apoyan activamente el aprendizaje a través de sus acciones y Reuniones de Equipo (Action log provenientes de reuniones de liderazgo)
R4.1.2. Las capacitaciones están programadas para los operarios y mandos medios. (GANTT de PAC)
R4.1.3. Algunos líderes apoyan las iniciativas de aprendizaje asociándose con los siguientes Sitios de Aprendizaje: Humand, Campus BAP y similares; en Equipo para identificar la brecha de conocimientos y habilidades.
R4.1.4. El aprendizaje es parte de las rutinas de liderazgo, donde los planes, los resultados y el apoyo de liderazgo para la capacitación se comparten con todo el DISTRIBUIDOR  al menos trimestralmente.
R4.1.5. La Adherencia al GANTT (Calendarizado YTD) por área es de 90%, 90% Asistencia y 80% de Adherencia al test de validación conceptual.
R4.1.6. Los estudiantes tienen acceso al aprendizaje que está alineado con la estrategia y pueden re-verlo.
R4.1.7. Los líderes buscan activamente oportunidades de aprendizaje para los miembros de su equipo en consonancia con la estrategia de negocio y comunican el progreso a través de reuniones 1:1 regulares. (Validación en entrevista)
R4.1.8. Los líderes defienden y participan en el desarrollo de su equipo al crear tiempo y espacio para el aprendizaje.
R4.1.9. Los empleados tienen un canal para solicitar los recursos de aprendizaje faltantes (Buzon de sugerencias, forms, etc)
R4.1.10. Los comentarios de los alumnos se capturan en un plan de acción para realizar mejoras
R4.1.11. El DISTRIBUIDOR  tiene una cultura de aprendizaje activa en la que las personas impulsan sus propias estrategias de aprendizaje, con el apoyo de la gerencia. Hay un ambiente de aprendizaje maduro de 'atracción'. El aprendizaje y el desarrollo activos son una creencia organizacional central, independientemente del nivel o departamento.</t>
  </si>
  <si>
    <t>5 - Se cumplen todos los requisitos.
3 - Además R4.1.4, R4.1.5, R4.1.6.se cumplen
1 - R4.1.1., R4.1.2. y R4.1.3. se cumplen
0 - R4.1.1., R4.1.2. y R4.1.3. no se cumplen</t>
  </si>
  <si>
    <t>1. Puntuación cero: Ves que:
El aprendizaje es un proceso aislado no conectado a la estrategia de negocio; El aprendizaje se ve como otra actividad para completar en lugar de un habilitador clave para la Autonomía
Las iniciativas de aprendizaje se desarrollan e implementan solo como eventos de capacitación independientes
Las iniciativas de aprendizaje no están conectadas con el negocio o las personas PI/KPI
Los estudiantes no tienen acceso a los recursos de aprendizaje.
2. Revisar que el PAC se encuentre calendarizado desde marzo a noviembre. Se debe dejar libre alta temporada. Solicite ver los datos de cumplimiento del plan de capacitación y los planes de acción en caso de incumplimiento. Verifique una muestra de los registros de capacitación de los empleados y verifique que sean precisos y estén actualizados. ADHERENCIA DE APROBADOS: 8/10. VALIDACIÓN EN ENTREVISTAS (A LO SUMO 2 O 3 OPERARIOS).
3. Revisar Action log y rutinas de lideazgo. ¿Está presente el aprendizaje? ¿Aparecen iniciativas de aprendizaje en los registros de acción?
4. Pida ver el plan de capacitación del sitio, el calendario. Para eventos de aprendizaje anteriores, ¿existe una lista de asistencia?
5. Entreviste tanto a los líderes como a los equipos del DISTRIBUIDOR  para discutir la estrategia en relación con las brechas de conocimiento y habilidades del equipo. ¿Están asociados? ¿Cuál fue el resultado de esta asociación? (ASOCIADO A LOS TEST DE VALIDACIÓN CONCEPTUAL)
6. ¿La rutina de liderazgo tiene un item para Aprendizaje? ¿Sus diapositivas representan lo que se comunicó al equipo sobre el aprendizaje?
7. Pida ver los planes de aprendizaje pasados ​​y en progreso. ¿Los líderes están utilizando activamente estas guías para garantizar que su equipo sea enviado a eventos de aprendizaje formales para adquirir los conocimientos y habilidades adecuados para desempeñar su función? ¿Los miembros del equipo recibieron crédito por asistir?
8. Entreviste a los miembros de los equipos de aprendizaje y liderazgo del DISTRIBUIDOR  para analizar las prioridades de aprendizaje actuales. ¿Se han identificado skill GAPs o conocimientos para un equipo en particular? ¿Qué tal en varios equipos? ¿Existe un plan de acción en uso que aborde los GAPs en relación con la forma de ejecutar los resultados?
9. Entreviste al equipo. Pregunte si los estudiantes tienen acceso a los materiales, recursos, guías de trabajo, módulos de aprendizaje para ayudarlos a generar resultados. ¿Saben cómo solicitar o inscribirse en clases de capacitación?
10. Entreviste a los líderes:  ¿Pueden identificar los PI/KPI que se ven afectados debido a un desvío en su equipo? ¿Dónde han buscado oportunidades para ayudar al empleado a adquirir conocimientos o mejorar habilidades? Pregúntele al empleado si se ha establecido un plan de entrenamiento y discutido con él.
11. Entreviste a los líderes y pídales que expliquen cómo priorizan el aprendizaje para fortalecer los resultados de PI/KPI. ¿Han tenido éxito en crear un espacio para que un empleado aprenda y, a cambio, hayan documentado una mejora de algún PI/KPI? Pregunte a los líderes qué comportamientos ha cambiado específicamente el equipo como resultado de acceder al aprendizaje.
12. Revise los resultados de PI/KPI para los distintos equipos y pregunte sobre las capacitaciones que han tenido lugar. El uso de capacitación y entrenamiento/tutoría debe correlacionarse con la obtención de resultados de PIKPI.
13. Entreviste a los miembros del equipo y pídales que expliquen su proceso para solicitar recursos, herramientas o capacitación adicionales para hacer su trabajo. Deben ser capaces de describir el proceso formal. ¿Han solicitado capacitaciones/recursos alguna vez?
14. Los líderes preguntan a los miembros de su equipo qué necesitan/quieren aprender. Existe un plan para acomodar esto, priorizando aquellas necesidades que se alinean con la estrategia de negocio y/o de personas
15. Los empleados disfrutan la experiencia de aprendizaje. El aprendizaje es el núcleo de los valores del DISTRIBUIDOR
16. Entreviste a varios miembros del equipo en una variedad de niveles: pregúnteles cómo creen que el aprendizaje impacta/mejora en su desempeño. ¿Pueden describir instancias en las que algo que aprendieron contribuyó a la estrategia del DISTRIBUIDOR ? Pregunte cómo se ve el aprendizaje en el DISTRIBUIDOR . ¿Sienten los miembros del equipo que su líder los apoya creando tiempo y espacio para que aprendan? ¿Puede el miembro del equipo informarle sobre nuevos conocimientos o el fortalecimiento de su experiencia en la materia?
17. Camine por el DISTRIBUIDOR . ¿Existe alguna forma en donde los empleados puedan acceder por sí solos al material de las capacitaciones? ¿Usando tecnología? en un lugar fisico?</t>
  </si>
  <si>
    <t>2_1_7_22</t>
  </si>
  <si>
    <t>INDUCCIONES</t>
  </si>
  <si>
    <t>4,2</t>
  </si>
  <si>
    <t>¿Se completó el proceso de inducción tanto para los nuevos miembros como para los que cambiaron de PUESTO DE trabajo para que se integren en la cultura de ABI y entreguen resultados rápidamente?</t>
  </si>
  <si>
    <t>"El proceso de inducción es la primera impresión que reciben nuestros nuevos miembros o nuevos en posición. Una experiencia positiva y efectiva es vital para su éxito en las primeras semanas. El contenido debe ser relevante, oportuno (no demasiado rápido/tarde), con información actualizada y estar retroalimentada con los comentarios recibidos.</t>
  </si>
  <si>
    <t>R4.2.1. Los nuevos empleados pueden describir el sueño, los principios y la cultura de ABI al participar en un programa de inducción formal. Se otorgan kits de bienvenida.
R4.2.2. Nuevos ingresos y movimientos de puesto (vertical-horizontal) participan en el Sistema de Gestión para mejorar los resultados y su papel en la Autonomía
R4.2.3. El proceso de Operarios Tutores/Padrinos esta correctamente implementado (nivel 4 SKAP).
R4.2.4. Los Tutores/Padrinos asignados son seleccionados tienen buen desempeño y habilidades interpersonales (SKAP)
R4.2.5. Hay un Feedback (como ellos se sienten con su padrino) una semana después de que se haya asignado ese padrino y, según los comentarios de ambas partes, se asigna un nuevo tutor, si es necesario.
R4.2.6. Todos los nuevos empleados de trabajo pueden explicar su rol, responsabilidades y habilidades críticas requeridas para un desempeño laboral efectivo
R4.2.7. La retroalimentación del programa de inducción de las Nuevas contrataciones - New Hire/ Movimientos - Job Movers se recopila formalmente (antes, durante y después de la inducción)
R4.2.8. Todos los nuevos empleados/movimientos reciben comentarios regulares 1:1 sobre su proceso de inducción de parte de su jefe directo.
R4.2.9. Todos los recién contratados/movimientos de puesto pueden describir el propósito de su función y cómo impacta en el sueño del DISTRIBUIDOR  para concluir al 100% el proceso de inducción.
R4.2.10. Las mejoras en el proceso de inducción se reflejan en la finalización de la inducción, la rotación de nuevos empleados y el resultado de TO NH (Turn Over New Hire - Salidas de Personas de menos de 1 año de empresa).</t>
  </si>
  <si>
    <t>5 - Se cumplen todos los requisitos
3 - Además R4.2.4., R4.2.5., R4.2.6., R4.2.7. y R4.2.8. se cumplen
1 - R4.2.1. y R4.2.2. y R4.2.3.se cumplen
0 - R4.2.1. o R4.2.2. o R4.2.3. no se cumple</t>
  </si>
  <si>
    <r>
      <t>1. Puntuación cero: Usted ve que: El Plan de Inducción o el Plan de Nuevo en Posición no existe o no se ejecuta correctamente (validación por medio de entrevistas a la operación).
2. Entreviste a un grupo de nuevos empleados y pídales que reciten el sueño, los principios y la cultura de ABI. ¿Pueden describir conceptos con precisión y dar ejemplos de acciones que ellos o el individuo pueden tomar para vivirlos?
3. Entrevistar a un grupo de nuevas incorporaciones y preguntarles cómo participan en el Sistema de Gestión. ¿Qué acciones toman para apoyar el flujo de trabajo? ¿Pueden concluir qué acciones apoyan la autonomía o qué acciones necesitan para generar confianza al tomarlas?
4. En las conversaciones con los nuevos empleados y los miembros de su equipo de pares, ¿son parte de las mejoras en sus operaciones diarias?
5. Pregunte a los nuevos empleados si se ha asignado un Padrino.
6. Solicite una lista de nuevos ingresos y verifique que todos tengan un Padrino asignado.
7. Los Padrinos deben ser validados mediante la revisión de los datos de desempeño, a través de conversaciones con los compañeros y líderes del equipo, y mediante entrevistas para evaluar las habilidades interpersonales como la empatía, la escucha activa, la gestión del tiempo, el autocontrol, etc.
8. Entreviste a un grupo de nuevos empleados y pídales que describan cómo realiza su trabajo, expliquen de qué es responsable su puesto. ¿Entienden el proceso SKAP (y las herramientas) y qué habilidades son necesarias para completar el trabajo asignado? ¿Hasta qué nivel de competencia se necesita? para lograr la autonomía?
9. Revisar el proceso de recopilación de comentarios de nuevos empleados/movimientos. ¿Se ha recopilado y documentado a lo largo del proceso de inducción</t>
    </r>
    <r>
      <rPr>
        <sz val="8"/>
        <color rgb="FF70AD47"/>
        <rFont val="Calibri"/>
        <family val="2"/>
      </rPr>
      <t>?
1</t>
    </r>
    <r>
      <rPr>
        <sz val="8"/>
        <rFont val="Calibri"/>
        <family val="2"/>
      </rPr>
      <t>0. Revise el seguimiento de nuevos ingresos/movers y sus respectivos tutores para entender cuáles fueron los resultados, analizarlos. Si se consideró que una asignación "ya no coincide", ¿se reasignó al padrino de inmediato (dentro de aproximadamente 30 días) y se capturó el cambio como parte de un proceso formal? Si se justificó el cambio, ¿qué prueba hay para respaldar la retroalimentación recibida y en consecuencia?
11. Entreviste a todos los nuevos empleados/movimientos que estén con la inducción en progreso y pregúnteles si han establecido conversaciones 1:1 regulares sobre su desempeño con su líder. ¿Entienden el plan de desarrollo establecido para cerrar los GAPs? Pida a los líderes que vean la documentación/captura de los comentarios proporcionados a sus empleados.
12. Entreviste a los nuevos empleados/movimientos y pídales que describan el propósito de su función en relación con el sueño del DISTRIBUIDOR  y los KPI. Pregunte en qué está trabajando su equipo para mejorar continuamente. Pregunte, ¿cómo está trabajando el nuevo empleado/movimiento para lograr un impacto individual en el desempeño de sus equipos? ¿Cómo impacta en la distribuidora el rol que ocupa? Valide esto contra las prioridades del líder.
13. Pregunte al equipo Learning del DISTRIBUIDOR  cómo interactúan con otros miembros de la zona para compartir e implementar las mejores prácticas. ¿Hay una rutina del liderazgo/TOR. ¿Registro de Acción? Solicite ver las mejores prácticas implementadas obtenidas de otros lugares de la Zona. ¿Hay aquí presentaciones de Power Point, recursos o materiales que se comparten con el equipo y se otorga crédito a otros equipos?
14. Pregunte a los nuevos empleados si se han presentado para dar su opinión sobre el proceso. ¿Fue fácil para ellos hacerlo? ¿Formalizado? ¿Dónde hicieron un seguimiento cuando se implementaron los cambios?
15. Recopilar datos de rotación, puntajes de NPS, plazos de finalización de la inducción, que puedan mostrar antes y después de que se hayan realizado mejoras en el proceso/programa.</t>
    </r>
  </si>
  <si>
    <t>2_1_7_23</t>
  </si>
  <si>
    <t xml:space="preserve">SKAP </t>
  </si>
  <si>
    <t>4,3</t>
  </si>
  <si>
    <t>¿Qué tan bien se utiliza el Proceso de adquisición de habilidades (SKAP) para mejorar a nuestros equipos e impulsar la autonomía y los resultados?</t>
  </si>
  <si>
    <t>El Proceso de Adquisición de Habilidades (SKAP) es fundamental para desarrollar habilidades y mejorar continuamente los resultados operativos. El proceso consta de cuatro pasos: 1. Mapear la expectativa, 2. Evaluar la brecha de habilidades actual, 3. Cerrar la brecha de habilidades a través de la capacitación, el desarrollo y la solicitud de empleo y 4. Reevaluación y retroalimentación para cerrar las brechas detectadas y priorizar las capacitaciones de los GAPs de habilidades que se quieren cerrar a futuro. (cotejar con los PDP del proceso de evaluación de desempeño. Los resultados no debieran ser antagónicos)</t>
  </si>
  <si>
    <t>R4.3.1. SKAP es simple. Las habilidades básicas están definidas y todos los miembros del equipo pueden explicar sus funciones principales.
R4.3.2. Los miembros del equipo pueden resumir el marco del ciclo de retroalimentación del desarrollo de SKAP, las herramientas de SKAP y las habilidades requeridas para su función.
R4.3.3. Las herramientas SKAP  y los procesos están estandarizados y evaluados para su uso en todo el DISTRIBUIDOR .
R4.3.4. Los miembros del equipo de roles críticos pueden explicar su progreso actual en la adquisición de las habilidades requeridas y la competencia actual
R4.3.5. Las evaluaciones de habilidades deben ser realizadas por personas que tengan dominio de la habilidad.
R4.3.6. Los miembros del equipo de Roles Críticos y su líder se reúnen durante 1:1 regulares para alinearse en un plan de desarrollo de empleados para llenar los GAPs de habilidades o competencias identificadas
R4.3.7. Los miembros del equipo pueden explicar cómo SKAP mejora el desempeño personal, los resultados del DISTRIBUIDOR  y la contribución a la autonomía
R4.3.8. Los miembros del equipo ejecutan planes de desarrollo y muestran una mayor competencia a través de la evaluación de habilidades intermedias y avanzadas.
R4.3.9. Las plataformas de aprendizaje colaboran para mejorar el Programa SKAP y sus herramientas asociadas
R4.3.10. SKAP está impulsando el rendimiento e impactando positivamente los resultados a nivel DISTRIBUIDOR . Los miembros del equipo de roles críticos pueden mostrar una correlación entre el desarrollo de habilidades personales y los resultados del DISTRIBUIDOR .
R4.3.11. SKAP es parte de una cultura de aprendizaje activo en la que los empleados están empoderados y buscan activamente adquirir experiencia en habilidades
R4.3.12. SKAP está completamente implementado para incluir todos los niveles de desarrollo de habilidades, incluidas habilidades avanzadas</t>
  </si>
  <si>
    <t>5 - Se cumplen todos los requisitos
3 - Además, R4.3.4, R4.3.5. y R3.3.6. se cumplen
1 - R4.3.1 y R4.3.2. y R4.3.3. se cumplen
0 - R4.3.1 o R4.3.2. o R4.3.3. no se cumple</t>
  </si>
  <si>
    <t>1. Puntuación cero: ve que no se utilizan las herramientas estandarizadas de SKAP o no se siguen los procesos.
2. Entreviste a los empleados y pídales que describan la licencia de conducir para su función. ¿Entienden las habilidades básicas requeridas para el rol? Pregúnteles por qué existe una licencia de manejar.
3. Se debe validar por medio de entrevistas que los mienbros del equipo crítico puedan explicar el circuito de retroalimentación para SKAP (Ciclo de SKAP): ¿Pueden verbalizar los siguientes componentes? A) Expectativa de las habilidades requeridas del rol B) Evaluación de habilidades con el líder C) Un plan de desarrollo para abordar los GAPs que existen actualmente en las habilidades (documental - cotejar con los PDP del proceso de evaluación de desempeño. Los resultados no debieran ser antagónicos). D) Validación de la capacidad adquirida (a través de DTOs).
4. Los miembros críticos del equipo deben poder resumir las diversas herramientas que utilizan para ayudar a facilitar el SKAP. Esto incluye las guías SKAP y la tecnología asociada que utilizan, el proceso de evaluación, etc.
5. Revisar la herramienta SKAP estandarizada; extraer varios roles del sitio para determinar si se sigue la misma plantilla estándar. Revise la herramienta SKAP para varias personas en todo el sitio. ¿Se están completando las evaluaciones de los miembros del equipo con precisión, de manera estandarizada y a tiempo? "
6. Se debe entrevistar a los miembros críticos del equipo y pedirles que expliquen su desempeño actual a través del circuito de retroalimentación de SKAP. ¿Pueden los miembros del equipo central identificar la lista de habilidades requeridas para su rol? ¿Puede el miembro crítico del equipo brindar información interna sobre la alineación con su líder en cuanto a la adquisición/competencia de sus habilidades actuales (como resultado de la evaluación)? ¿A través de la reunión con su gerente, tienen un plan de desarrollo para abordar las brechas de conocimiento (Cerrar GAPs)? ¿El miembro del equipo crítico ha podido cerrar las brechas de habilidades? ¿Cómo saben? ¿Hasta qué punto el miembro del Equipo crítico describió esto para Habilidades básicas (etapa de 30 a 60 días) y más allá?
7. ¿Existen evaluadores calificados para validar el dominio de las habilidades? ¿Es la evaluación de la calificación consistente con otros evaluadores en el DISTRIBUIDOR ?
8. Entreviste a los miembros del equipo crítico. Pídales que describan los puntos de la agenda actual para sus reuniones 1:1 con su líder. ¿Son SKAP y el dominio de habilidades parte de las discusiones regulares? ¿Pueden describir su dominio actual de, a nivel mínimo, Habilidades Básicas/Inducción? ¿Se correlaciona con la habilidad evaluada en la herramienta SKAP correspondiente? ¿Puede el miembro del equipo crítico describir un plan de desarrollo que se haya alineado para adquirir las habilidades requeridas? ¿Pueden describir una habilidad actual en la que están trabajando cómo afectará la localización de PI/KPI? ¿Pueden los miembros críticos del equipo explicar cómo la adquisición de habilidades aumentará su nivel de autonomía?
9. Revisar los calendarios de líderes/empleados. ¿Están ocurriendo consistentemente los 1:1 regulares? ¿Hay alguna rutina que tenga SKAP y planes de desarrollo enumerados como tema de discusión? "
10. Hable con los miembros y líderes del equipo crítico: como resultado de un plan de desarrollo alineado, ¿qué tipo de aprendizaje de adquisición de habilidades tuvo lugar? ¿Entrenamiento formal? ¿Coaching/Mentoring? ¿Entrenamiento práctico en el trabajo/aprendizaje experimental a través de asignaciones, etc.? etc.? Si es posible, pida ver cualquier documentación que se esté utilizando para mantenerse al día.
11. ¿Pueden los miembros críticos del equipo describir casos en los que se cerró una brecha de habilidades intermedias/avanzadas que resultó en una mejora del desempeño personal? ¿Se mejoró un PI/SKPI a nivel del DISTRIBUIDOR ?
12. Revisar las rutinas y las notas de comunicación del equipo. ¿Se discute activamente sobre SKAP? Solicite cualquier comentario formal proporcionado al equipo  para mejorar el proceso del DISTRIBUIDOR . ¿Está documentado en un plan de acción?
13. Revise la herramienta SKAP y compárela con Pis/KPI del DISTRIBUIDOR . Observe el uso de la herramienta SKAP por parte de un equipo o departamento específico. ¿Existe una correlación entre los vacíos que se llenan y un mayor rendimiento? Si ha habido una revisión de la iniciativa en todo el sitio para la correlación a nivel del DISTRIBUIDOR . ¿Se mantiene la mejora durante un período de tiempo?
14. Entreviste a los miembros críticos del equipo: pídales que expliquen cómo se han mejorado (habilidades adquiridas) para impactar el desempeño general de su equipo. ¿Cómo impulsan los empleados la adquisición de habilidades para mejorar el desempeño del equipo?
15. Entreviste a los empleados y pregúnteles cómo pueden adquirir nuevas habilidades para su función. ¿Qué los impulsa a adquirir el dominio de las habilidades?
16. Revisar las herramientas y los recursos de SKAP (incluidas las evaluaciones) del DISTRIBUIDOR . ¿Se tienen en cuenta las habilidades avanzadas además de las habilidades básicas e intermedias? ¿Los empleados que han logrado niveles básicos e intermedios están siendo evaluados para determinar su competencia en habilidades avanzadas?"</t>
  </si>
  <si>
    <t>2_1_7_25</t>
  </si>
  <si>
    <t xml:space="preserve">PRESUPUESTO PAC </t>
  </si>
  <si>
    <t>4,4</t>
  </si>
  <si>
    <t>¿Las capacitaciones se encuentran analizadas y gestionadas en el presupuesto financiero del distribuidor para que el Aprendizaje tenga vigor?</t>
  </si>
  <si>
    <r>
      <t>"La capacitación debe seguir siendo una prioridad incluso cuando se presentan desafíos presupuestarios en un DISTRIBUIDOR. El presupuesto de capacitación para un año determinado debe utilizarse en su totalidad.
Los capacitadores certificados son igualmente importantes, no solo por su conocimiento funcional, sino también por su adecuación cultural, habilidades didácticas, su capacidad para explicar el contenido en contexto y su capacidad para adaptar continuamente el contenido a la audiencia y sus necesidades.
Para poder ejecutar los planes de capacitación, no solo es necesario contar con entrenadores y condiciones físicas, sino también procesos para medir el progreso de la capacitación (por ejemplo, planes de aprendizaje) y recopilar comentarios para mejorar continuamente el estado actual.
Finalmente, se debe utilizar toda la tecnología disponible para apoyar a los alumnos (Campus, Humand, similares). Si las herramientas existentes no son suficientes, es necesario</t>
    </r>
    <r>
      <rPr>
        <b/>
        <sz val="8"/>
        <rFont val="Calibri"/>
        <family val="2"/>
      </rPr>
      <t xml:space="preserve"> re-evaluarlas. "</t>
    </r>
  </si>
  <si>
    <t>R4.4.1 El DISTRIBUIDOR  tiene un Presupuesto y un Calendario de capacitación (medición capacitadores internos y externos )
R4.4.2. Los capacitadores estan calificados para enseñar  (seguridad, almacén y entrega)
R4.4.3.El DISTRIBUIDOR  utiliza al menos el 90% del presupuesto de capacitación
R4.4.4. El plan de capacitación se revisa durante comité de gente-reuniones de liderazgo  y se actualiza para reflejar las necesidades de negocio
R4.4.5. Los materiales de capacitación se ponen a disposición de los alumnos durante las capacitaciones. Los operarios que tuvieron licencia reciben las capacitaciones al reincorporarse.
R4.4.6. El departamento cuenta con procesos estructurados y estandarizados para ejecutar de manera efectiva las actividades (por ejemplo, aula, aprendizaje virtual/a distancia, autoaprendizaje, etc.)
R4.4.7. Existen planes de aprendizaje formalizados para roles críticos
R4.4.8. El DISTRIBUIDOR  utiliza la tecnología y los recursos disponibles para contribuir a la experiencia del alumno de una manera estándar (campus, Humand, LinkedIn Learning, etc.)
R4.4.9. Los DISTRIBUIDOR s utilizan más del 90% del presupuesto de capacitación en iniciativas de aprendizaje vinculadas a las necesidades de negocio
R4.4.10. El liderazgo del DISTRIBUIDOR  implementa incentivos de aprendizaje, sistemas de recompensa por desempeño y un programa de reconocimiento.
R4.4.11. Diversos métodos de aprendizaje se evalúan y mejoran continuamente.</t>
  </si>
  <si>
    <t>5 - Se cumplen todos los requisitos
3 - Además R4.4.3., R4.4.4., R4.4.6., R4.4.7., R4.4.8 y R4.4.9. se cumplen
1 - R4.4.1 y R4.4.2. se cumplen
0 - R4.4.1 o R4.4.2. no se cumple</t>
  </si>
  <si>
    <t>1. Puntuación cero: ve que los fundamentos de la estructura de aprendizaje no están en su lugar
2. Solicitar el plan/calendario de formación. ¿Cuántas de las iniciativas previstas se han ejecutado? ¿Se reflejan adecuadamente las necesidades del negocio en el cronograma?
3. Revisar el programa formal para Entrenadores Certificados ¿Cómo se identifican, seleccionan y certifican los capacitadores? ¿Este proceso está estandarizado para el DISTRIBUIDOR ? Al revisar el calendario de capacitación, ¿los capacitadores certificados son los facilitadores de estos cursos?
4. ¿Se utiliza al menos el 90% para fin de año? De no ser así, ¿existe un plan para usarlo para una necesidad de capacitación antes de fin de año?
5.¿cuándo se necesita cambiar el plan de capacitación según la necesidad? ¿Es una razón justificable?
6. Para cualquier experiencia de capacitación, consulte con el personal de Learning del DISTRIBUIDOR  para ver los materiales asociados. Pregunte, ¿cómo se distribuyen estos materiales a los alumnos? Pregunte a los participantes de las capacitaciones si estos recursos se pusieron fácilmente a su disposición.
7. Entreviste al equipo del DISTRIBUIDOR  de L&amp;D, para varias iniciativas de aprendizaje, cómo se tomó la decisión de impartir la capacitación de cierta manera. ¿Existe evidencia de una variedad de métodos que se utilizan (aprendizaje digital, en el aula/dirigido por un instructor, virtual, autoaprendizaje, etc.?)
8. Identifique varios roles de equipo de primera línea y solicite planes de aprendizaje individuales. ¿Existen? ¿Se están ejecutando/progresando? ¿Están inscritos en algún curso/experiencia requerido?
9. Revisar el proceso de recopilación de comentarios de los empleados. Entrevistar a varios miembros del equipo. ¿Pueden describir cómo proporcionarían comentarios a L&amp;D del DISTRIBUIDOR ? ¿Han utilizado este canal antes? ¿Hay algo que les impida hacerlo?
10. Los miembros del equipo pueden demostrar cómo inscribirse en cursos de aprendizaje formal (10 %), acceder a los recursos en el punto de necesidad, proporcionar comentarios sobre el contenido de aprendizaje.
11. ¿Es mejor que el 90% o todo el uso para fin de año? De no ser así, ¿existe un plan para usarlo para una necesidad de capacitación antes de fin de año? ¿Las iniciativas en las que se gastó dinero están vinculadas a las mejoras comerciales que se necesitaban (PI/KPI)?
12. Solicite a L&amp;D del DISTRIBUIDOR  cualquier aporte del canal de Feedback formal. ¿Se capturan en un plan de acción que se revisa y aborda?
13. Pregunte a los líderes del DISTRIBUIDOR : ¿Existen incentivos de aprendizaje, sistemas de recompensas por desempeño o programas de reconocimiento?
14. ¿Existe evidencia de su recepcion en la encuesta de Engagement? Entrevistar a los empleados: ¿cuál es la percepción de los programas de reconocimiento o incentivos? ¿Se utilizan para ayudar en la experiencia de aprendizaje?
15. Entreviste al equipo de L&amp;D del DISTRIBUIDOR : ¿Cómo se implementó el mismo contenido de aprendizaje? ¿Ciertos métodos de ejecución han sido más efectivos para el equipo según su evaluación? ¿Cómo te has adaptado y mejorado? ¿Hay datos que haya recopilado que puedan mostrar un progreso positivo como resultado del cambio?
16. Entreviste al equipo de L&amp;D del DISTRIBUIDOR : ¿Qué nuevos métodos o tecnologías de L&amp;D se han explorado? ¿Qué se puso a prueba y finalmente se implementó? ¿Existe evidencia de que esta mejor práctica se compartió a nivel de Zona?
17. Pregunte al equipo de Zone People si el DISTRIBUIDOR  ha compartido alguna de las mejores prácticas que se hayan implementado en otros lugares.</t>
  </si>
  <si>
    <t>AMBIENTE DE TRABAJO Y ENGAGEMENT</t>
  </si>
  <si>
    <t>2_2_8_26</t>
  </si>
  <si>
    <t xml:space="preserve">KPI AUSENTISMO </t>
  </si>
  <si>
    <t>5,1</t>
  </si>
  <si>
    <t>¿El Distribuidor tiene una gestión del ausentismo?</t>
  </si>
  <si>
    <t>El Distribuidor debe  supervisar los resultados del ausentismo.
Verifique si hay un análisis de las causas principales lo más aperturado posible y si se abordan acciones para mejorar los resultados.</t>
  </si>
  <si>
    <t>R.5.1.1:Medición de indicador Ausentimos: licencias por enfermedad (si son días, no partes medicos que indiquen meses, porque estarían planificadas) Incluir rechazos de la ART, IN Itineres), días de duelo y faltas no programadas.
Excluir: vacaciones, licencias por anses, lic por enfermedad/partes medicos mayores a un mes (porque puedo estimar un reemplazo) días gremiales, días de estudio, trámites y suspensión, faltas con aviso previo de 48 hs (ya que está previsto con anticipación).                                                                                                                                                                                            
R.5.1.2: El Distribuidor estableció objetivos claros, &gt;10% y &lt;40% con respecto al año anterior.                                                                                                                                                                                                          
R.5.1.3: El Distribuidor Ejecuta OWD en caso de ser necesario por exceso de ausentismo.                                                                                                                                                                                                                 
R.5.1.4: El Distribuidor puede Identificar y analizar las causas principales del KPI (Aplica Herramienta de Gestión en el caso de ser necesario)</t>
  </si>
  <si>
    <t>5 - Se cumplen todos los requisitos
3 -  R.5.1.1, R.5.1.2 y R.5.1.3 se cumplen.
1 -  R.5.1.1 y R.5.1.2 se cumplen                                                                                                                                                                                                                                                      3 - 1 - Ausentismo revisado en
0 - Sin control del ausentismo.</t>
  </si>
  <si>
    <t>1. Puntaje cero: ve que no existe unseguimiento del indicador o no se monitorea con regularidad;
2. Verifique la performance del indicador, TOR, Registro de acciones. Hable con los operadores sobre lo que significa para ellos el dicho kpi y qué cascadeo han recibido durante el año.
3. Hablar con los miembros del equipo para saber si el comité de Gente actuó en base a sus comentarios y si las acciones del comité de Gente eliminan los obstáculos para ellos.
4. Comprender a través de qué acciones el comité de Gente resuelve los problemas del DISTRIBUIDOR , mejora los resultados del KPI y el rendimiento de las personas o evita que ocurra una caída en el rendimiento / ausentismo / alta rotación, etc.
5. Hable con los miembros del equipo si ven un cambio positivo relacionado con las acciones del Comité de Gente y los KPI operativos críticos.
6. Entender qué Temas del Ciclo de Gente están en los TOR y la rutina detrás.
7. Mire el plan de acción de autonomía y correlacionelo con los resultados (KPI, SKAP, resolución de problemas, etc.)
8. Analizar el plan de acción y la mejora de los KPI operativos. Entender qué acciones fueron exitosas (y por qué) y cuáles no (y por qué).
9. Revisa el tracker. Comprenda qué mejores prácticas se compartieron con otros DISTRIBUIDOR s y la zona.</t>
  </si>
  <si>
    <t>2_2_8_27</t>
  </si>
  <si>
    <t>ENGAGEMENT</t>
  </si>
  <si>
    <t>5,2</t>
  </si>
  <si>
    <t>¿Es el Ambiente de Trabajo Seguro e Inclusivo?</t>
  </si>
  <si>
    <t>"Al igual que con el entorno de trabajo físico, el entorno de trabajo psicológico es muy importante porque es la atmósfera en la que operan nuestros equipos. Aquí el enfoque se centra en temas como la seguridad psicológica, la colaboración, el apoyo, el liderazgo de servicio y todas las prácticas y comportamientos que deben establecerse para fomentar la mejora continua y la autonomía de las personas y los equipos.
Las caminatas gemba de liderazgo, con el objetivo de eliminar obstáculos, generar confianza y relaciones con los miembros del equipo, brindar apoyo y orientación cuando sea necesario, etc., son de gran importancia. Los líderes de equipo están destinados a pasar la mayor parte del tiempo con sus equipos, no en la oficina.
Los programas de Reconocimiento son de gran importancia. No solo cumplen el propósito de reconocer a individuos y equipos por su desempeño extraordinario y motivar, sino que también crean culturas locales, como una cultura de colaboración, mejora continua, propiedad, etc. Esto solo puede tener éxito si los requisitos son transparentes y justos y comunicado claramente a todos los miembros del equipo."</t>
  </si>
  <si>
    <t>R5.2.1. El DISTRIBUIDOR  cuenta con mecanismos de Feedback de los empleados. Existe conocimiento del cliclo de gente. Hay un cascadeo continuo sobre resultados y PDA pertinentes.
R5.2.2. Los miembros del equipo pueden hablar claramente sobre lo que se espera de ellos en el trabajo.
R5.2.3. Se han realizado comunicaciones de sensibilización sobre el significado de Seguridad Psicológica y Comportamiento Inclusivo. (ejemplos de capacitaciones y temática)
R5.2.4. Todos los equipos tuvieron la oportunidad de hablar sobre el tema de la Seguridad Psicológica y el Comportamiento Inclusivo dentro de sus reuniones de equipo/diario de equipo.
R5.2.5. Los equipos y las personas cuentan con un plan de acción para abordar las brechas en la seguridad psicológica y el comportamiento inclusivo.
R5.2.6. El equipo de liderazgo aplica OWD cuando es pertinente y documenta los PDA.
R5.2.7. Los líderes brindan un ambiente inclusivo que fomenta la confianza para garantizar que los miembros del equipo en todos los niveles se sientan cómodos compartiendo comentarios y aportes para mejorar la dinámica del equipo, el ambiente de trabajo y el desempeño (Prueba: Encuesta de Clima).
R5.2.8. Los equipos pueden hablar sobre cómo los mecanismos de retroalimentación impulsan su compromiso y mejoran el rendimiento.
R5.2.9. El DISTRIBUIDOR  puede compartir una mejor práctica sobre cómo el propósito y el significado impulsan el rendimiento en el DISTRIBUIDOR .
R5.2.10. Una fuerte seguridad psicológica y un comportamiento inclusivo en el equipo impulsan un mejor desempeño.</t>
  </si>
  <si>
    <t>5 - Se cumplen todos los requisitos
3 - Además, R5.2.4., R5.2.5., R5.1.6. se cumplen
1 - R5.2.1. y R5.2.2. y R5.1.3. se cumplen
0 - R5.2.1. o R5.2.2. o R5.1.3. no se cumple</t>
  </si>
  <si>
    <t>1. Puntaje cero: verifique si el DISTRIBUIDOR  muestra brechas significativas en el uso de herramientas de feedback. Ve que los miembros no pueden hablar sobre cómo contribuyen al Sueño del DISTRIBUIDOR. Al hablar con los miembros del equipo, se ve que no hay conciencia sobre la Seguridad Psicológica y la Inclusión.
2. Al caminar por el DISTRIBUIDOR , tenga en cuenta las condiciones básicas del entorno de trabajo. Incluya baños, vestuarios, áreas de descanso o comedor, etc., en su recorrido. También verifique las condiciones de las estaciones de trabajo de los operadores/técnicos y las salas de los equipos para asegurarse de que las condiciones básicas estén en su lugar para los individuos y los equipos.
3. Hablar con los miembros del equipo en todos los niveles del DISTRIBUIDOR  sobre su área de trabajo y cualquier cosa que necesiten para hacer su trabajo de manera efectiva.
4. Hable con todos los miembros del DISTRIBUIDOR  y también con el liderazgo para comprender qué se ha hecho para crear conciencia sobre el tema de la seguridad psicológica y qué actividades de capacitación/entrenamiento se iniciaron especialmente para que los líderes construyan más seguridad psicológica para sus equipos.
5. Hable con los miembros del equipo sobre su entorno: quién habla en una reunión, microagresiones, miedo al trabajo, bromas o comentarios inapropiados, momentos de aliento, enfoque de mejora continua, etc.
6. Entender quién es la persona de contacto local y hablar con ellos sobre cualquier cosa que se les haya planteado.
7. Revisar el plan de acción y su impacto en los datos de salud de las personas (TO, ausentismo, compromiso, logro de objetivos)
8. Hable con los miembros del equipo si los líderes pasan la mayor parte del tiempo con ellos en el taller y elimine los obstáculos, entrene, etc.
9. Entender por parte de los miembros del equipo si el entorno es inclusivo para todos (igual distancia a los baños para hombres y mujeres, tamaño correcto de todos los EPP para todos, suficientes instalaciones, áreas de descanso inclusivas para las generaciones más jóvenes, por ejemplo, Wi-Fi disponible, etc.).
10. Hable con todos los miembros del DISTRIBUIDOR  para comprender su definición de un entorno de trabajo inclusivo y si existe.
11. Comprender qué buenas prácticas se compartieron y con quién
12. Revise el análisis de la encuesta de clima y cómo se califican las preguntas de diversidad e inclusión</t>
  </si>
  <si>
    <t>2_2_8_28</t>
  </si>
  <si>
    <t xml:space="preserve">PLAN DE COMUNICACIÓN </t>
  </si>
  <si>
    <t>5,3</t>
  </si>
  <si>
    <t>¿Qué tan efectivo es el Plan de Comunicación del distribuidor?</t>
  </si>
  <si>
    <t>"La comunicación nos ayuda a construir relaciones, intercambiar ideas, desarrollarnos a nosotros mismos y a los demás, compartir conocimientos, expresar nuestras necesidades y verificar nuestra comprensión. Escuchar y hablar son las herramientas más importantes que tenemos y, como dice el dicho, tenemos 2 oídos y una boca, usémoslo proporcionalmente. La comunicación es más efectiva cuando se establece en contexto, contiene el ""Por qué"", explica por qué se consideraron otras alternativas a una solución pero no se eligieron y pide retroalimentación. La comunicación debe ser una calle de 2 sentidos. Además, la audiencia debe estar bien seleccionada, especialmente con temas sensibles, son preferibles audiencias más pequeñas con más privacidad y seguridad psicológica.
No todo el mundo nace con habilidades de comunicación avanzadas, en realidad la mayoría de las personas no lo son. Es una habilidad para ser entrenada como cualquier otra. Esto no es exclusivo de los roles de liderazgo (pero más vital allí), sino de todos los miembros del equipo. "</t>
  </si>
  <si>
    <t>R5.3.1. El DISTRIBUIDOR  tiene un sólido plan de comunicación integrado en su rutina para garantizar que los líderes brinden a sus equipos múltiples canales para recibir información sobre temas importantes para ellos. Aplican OWD para corregir desvíos. Utilizan plataformas digitales, Humand, campus, etc.
R5.3.2. El ""POR QUÉ"" (Propósito) es una parte integral de la comunicación/ el personal entiende el fin de cada capaña, evento o celebración?. Validación en entrevistas.
R5.3.3. Se utilizan métodos de comunicación bidireccional formales e informales para conectar y recopilar información, alinear al equipo, escuchar activamente y solicitar aportes/opiniones del equipo. Los canales de comunicación incluyen género, edad, función.
R5.3.4. Estrategia de comunicación: el departamento recopila comentarios periódicamente y se realizan ajustes en el plan de comunicación.
R5.3.5. Los líderes del DISTRIBUIDOR  trabajan con sus equipos para mejorar las habilidades de comunicación de los miembros del equipo en todos los niveles, en función de las oportunidades identificadas.
R5.3.6. Los equipos pueden hablar de ejemplos en los que sus comentarios impulsaron una mejor comunicación en las interacciones 1:1, en el equipo o el DISTRIBUIDOR .
R5.3.7. El Equipo puede mostrar consistencia en la estrategia de comunicación del DISTRIBUIDOR  y zona en propósito, prioridades, marca/imagen, etc.</t>
  </si>
  <si>
    <t>5 - Se cumplen todos los requisitos
3 - Además R5.3.3. y R5.3.4 se cumplen
1 - R5.3.1. y R5.3.2. se cumplen
0 - R5.3.1. o R5.3.2. no se cumple</t>
  </si>
  <si>
    <t>1. Puntuación cero: ve que no hay una estrategia o un plan de comunicación implementado.
2. Revisar la rutina de liderazgo  y la estrategia de comunicación. Hable con los miembros del equipo si entienden por qué los temas dados se comunican en el cronograma dado. ¿Cuál es su retroalimentación?
3. Comprender los diversos mecanismos de comunicación en el DISTRIBUIDOR , tanto formales como informales.
4. Hable con el equipo de liderazgo del DISTRIBUIDOR  y los miembros del equipo sobre su rutina para decidir sobre los métodos de comunicación para varios temas, así como sobre cómo utiliza los aportes de los equipos para cambiar el enfoque o abordar las inquietudes.
5. Hable con el liderazgo y los miembros del equipo si se han tomado en cuenta sus comentarios sobre la estrategia de comunicación.
6. Discutir las actividades de mejoramiento/mejora de las habilidades de comunicación que el departamento ha realizado y su efectividad. El enfoque clave aquí son las habilidades de comunicación de liderazgo: comprender los mecanismos establecidos para evaluar estas habilidades (garantizando que quienes brindan comentarios puedan hacerlo de manera confidencial)
7. Comprenda del DISTRIBUIDOR  y la gerencia si la comunicación distribuida al sitio está alineada con la zona en términos de Contenido, Propósito, Diseño / Identidad de marca --&gt; ¡Coherencia!</t>
  </si>
  <si>
    <t>2_2_8_29</t>
  </si>
  <si>
    <t xml:space="preserve">ENTORNO LABORAL </t>
  </si>
  <si>
    <t>5,4</t>
  </si>
  <si>
    <t>¿Qué tan bien está empoderando el DISTRIBUIDOR  a sus equipos para garantizar que tengan las condiciones adecuadas para hacer su trabajo?</t>
  </si>
  <si>
    <t>"El entorno de trabajo físico que rodea a nuestros equipos es "su casa" durante todo su turno y, por lo tanto, es importante que sea seguro, inclusivo, que permita realizar el trabajo, que brinde espacio para descansar y recargar energías y que refuerce positivamente nuestra cultura.
No podemos asumir cuáles son los desafíos y qué es lo mejor para nuestros equipos, tenemos que preguntarles, y hacerlo de manera continua. La retroalimentación es crucial para comprender dónde lo hacemos bien y dónde tenemos espacio para mejorar y para comprender si las acciones implementadas son valiosas y efectivas.
Más allá de recopilar comentarios, es importante construir planes de acción conjuntos donde los miembros del equipo y el liderazgo, ambos, tengan acciones propias para mejorar el ambiente de trabajo. Es importante que estas acciones sean transparentes y alineadas."</t>
  </si>
  <si>
    <t>R5.4.1. El DISTRIBUIDOR  tiene formas abiertas y confidenciales de escalar los problemas del entorno laboral
R5.4.2. El DISTRIBUIDOR  revisa de forma rutinaria los comentarios sobre las condiciones adecuadas; los líderes escuchan activamente y solicitan información sobre cómo resolver los problemas.
R5.4.3. Los líderes brindan comentarios oportunos sobre todas las solicitudes: estado y POR QUÉ.
R5.4.4. El DISTRIBUIDOR  tiene una estrategia actualizada para abordar problemas más importantes y el equipo está capacitado para abordar los problemas del entorno laboral de forma autónoma.
R5.4.5. Avances hacia un DISTRIBUIDOR  más Inclusivo.
R5.4.6. Los mecanismos regulares de retroalimentación muestran mejoras en el ambiente de trabajo. Los equipos poseen acciones para mejorar las condiciones adecuadas y revisar el progreso dentro de su rutina de lideres.
R5.4.7. Los líderes están apoyando los esfuerzos del equipo para mejorar su ambiente de trabajo, incluida su inclusión.
R5.4.8. El entorno de trabajo físico, incluidos los EPP, es totalmente inclusivo (condiciones de talle).</t>
  </si>
  <si>
    <t>5 - Se cumplen todos los requisitos
3 - Además R5.4.2., R5.4.4. y R5.4.5. se cumplen
1 - R5.4.1. se cumple
0 - R5.4.1. no se cumple</t>
  </si>
  <si>
    <t>1. Puntuación cero: ve que hay brechas en el entorno de trabajo físico en el departamento o no existe un mecanismo para comunicar dichos GAPs a los gerentes.
2. Al caminar por el DISTRIBUIDOR , tenga en cuenta las condiciones básicas del entorno de trabajo. Incluya baños, vestuarios, áreas de descanso o comedor, etc., en su recorrido. También verifique las condiciones de las estaciones de trabajo de los operadores/técnicos y las salas de los equipos para asegurarse de que las condiciones básicas estén en su lugar para los individuos y los equipos. Si encuentra GAPs, verifique si el equipo ya las identificó, así como su plan para mejorarlo.
3. Hablar con los miembros del equipo en todos los niveles del DISTRIBUIDOR  sobre su área de trabajo y cualquier cosa que necesiten para hacer su trabajo de manera efectiva. Entienda qué hacen si necesitan algo, o si identifican problemas con las condiciones básicas y los servicios generales en el departamento o el DISTRIBUIDOR .
4. Comprender los mecanismos de retroalimentación, cómo se dan (rápidamente) las respuestas, qué sucede con las acciones
5. Comprender la rutina del Comité de Gente para discutir temas relacionados con el ambiente de trabajo, particularmente en relación con los resultados del desempeño operativo.
6. Hable con los equipos para comprender cómo los líderes los apoyan para realizar cambios en un entorno mejorado y más inclusivo. Pregunte a los miembros del equipo en qué reunión se están discutiendo estos temas y con qué frecuencia sucede.
7. Entender por parte de los miembros del equipo si el ambiente es inclusivo para todos (igual distancia a los baños para hombres y mujeres, tamaño correcto de todos los EPP para todos, suficientes instalaciones, áreas de descanso inclusivas para las generaciones más jóvenes, por ejemplo, Wi-Fi disponible, et</t>
  </si>
  <si>
    <t>2_2_8_30</t>
  </si>
  <si>
    <t xml:space="preserve">NEGOCIACION SINDICAL </t>
  </si>
  <si>
    <t>5,5</t>
  </si>
  <si>
    <t>¿Qué tan efectivo es el DISTRIBUIDOR  al asociarse con Relaciones Laborales (sindicatos) para impulsar la autonomía?</t>
  </si>
  <si>
    <t>"Todos los sites que operan en un entorno con regulaciones de relaciones laborales (Sindicatos) deben tener una estrategia establecida sobre adónde quieren llegar y cuáles son los hitos deseados. Trabajando junto con los equipos regionales / zonales, se deben realizar todos los esfuerzos para seguir esta estrategia.
El progreso debe medirse durante el año para comprender si se está produciendo un desarrollo positivo y, de no ser así, es necesario revisar las acciones y los planes.
Ejemplos de tales objetivos pueden ser: medir habilidades, pagar por habilidades, participación y/o tiempo más corto para contratar; propiedad de los PI, Aumento de la autonomía (multiskills) etc.”</t>
  </si>
  <si>
    <t>R5.5.1. El Equipo de Gente tiene una estrategia clara de la relación entre el DISTRIBUIDOR y Sindicatos Locales. (SOP)
R5.5.2. El DISTRIBUIDOR cuenta con calendario gremial anual y minutas de cada reunion.
R5.5.3. El DISTRIBUIDOR  está invirtiendo esfuerzos para construir una relación positiva con los sindicatos, lo que lleva a resultados mutuamente beneficiosos.                                                                                                                                                                                                                                                                                                                                            R5.5.4. El DISTRIBUIDOR  cuenta con negociación documentada de jornada laboral, pack de beneficios e ingreso de nuevos colaboradores aplicando políticas DEI (sin sesgos ni condiciones).
R5.5.5. El DISTRIBUIDOR cuenta con registro y seguimiento de plan de acción ligado a los GAPs a cerrar.
R5.5.6. El DISTRIBUIDOR cuenta con una estrategia clara para implementar Equipos Autónomos en el site.</t>
  </si>
  <si>
    <t>5 - Se cumplen todos los requisitos
3 - Además R5.5.3 y R5.5.4. se cumplen
1 - R5.5.1. y R5.5.2.se cumple
0 - R5.5.1. y R5.5.2.no se cumple</t>
  </si>
  <si>
    <t>1. Puntaje cero: Usted ve que El DISTRIBUIDOR  no tiene una estrategia en Relaciones Laborales (Sindicatos) para mejorar la autonomía en el DISTRIBUIDOR.
2. Comprender lo que se ha hecho para mejorar la relación. Echa un vistazo a la cantidad de quejas año tras año.
3. Hable con los líderes de equipo sobre los sindicatos: qué es lo que limita, dónde son útiles y cómo trabajan con el equipo de personas para ayudar a mejorar la relación.
4. Comprender desde el DISTRIBUIDOR  cómo el trabajo con los sindicatos ha tenido un impacto positivo en la operación
5. Comprender la estrategia de autonomía en relación con los sindicatos.
6. Busque ejemplos de relaciones mejoradas con los sindicatos, como poder medir habilidades, pagar por habilidades, gestión del talento, etc.</t>
  </si>
  <si>
    <t>TALENTO Y CRECIMIENTO</t>
  </si>
  <si>
    <t>2_2_9_31</t>
  </si>
  <si>
    <t>6,1</t>
  </si>
  <si>
    <t>¿Están mejorando los procesos y se ve reflejado en el ambiente laboral?</t>
  </si>
  <si>
    <t>"Seguir todos los procesos de personas a nivel mundial y zonal es fundamental. Esto debe ir de la mano con la implementación de rutinas para analizar continuamente los datos de nuestra gente, abordar los desafíos y construir un proceso/rutina sólido y consistente.
Los temas más importantes durante el año son: ejecutar el ciclo completo de gente, completar el ciclo completo de OPR,  Planes profesionales definidos, objetivos de diversidad e inclusión, mejorar continuamente el compromiso del equipo, tiempo en el puesto de al menos 1,5 años (por puesto, no en promedio )."</t>
  </si>
  <si>
    <r>
      <rPr>
        <sz val="8"/>
        <color rgb="FF000000"/>
        <rFont val="Calibri"/>
      </rPr>
      <t>R6.1.1. El DISTRIBUIDOR  tiene una definición clara salud de ambiente laboral para incluir como mínimo: OPR, Tiempo en Banda (antiguedad), Genero, Turnover, Demanda Futura (mapeo de calor o sustitución de puestos) y Engagement, que se revisa y actúa en el MCRS (reunión de líderes).
R6.1.2. Se han establecido 1:1 rutinarios de desempeño, desarrollo y bienestar entre gerentes y líderes.
R6.1.3. People Cycle (ciclo de gente) se ejecuta  para incluir capacitación de actualización y ruptura de prejuicios. (sesgos etarios/genero, etc)
R6.1.4. Los Planes de carrera se redactan para roles con bandas (se necesita una politica salarial escrita y cascadead</t>
    </r>
    <r>
      <rPr>
        <i/>
        <sz val="8"/>
        <color rgb="FF000000"/>
        <rFont val="Calibri"/>
      </rPr>
      <t>a) y sin bandas</t>
    </r>
    <r>
      <rPr>
        <sz val="8"/>
        <color rgb="FF000000"/>
        <rFont val="Calibri"/>
      </rPr>
      <t>, - fuera y dentro de convenio -  por función, y se analizan como parte de los planes de desarrollo anuales.
R6.1.5. La estrategia de plan de carrera  se aplica en el sitio. (hay un proceso para el plan de carrera, std, validado, etc)
R6.1.6. El DISTRIBUIDOR  está utilizando las herramientas provistas para el proceso OPR: modelo de capacidad de liderazgo, discusión previa a OPR 4A, perfiles de empleados, y comentarios posteriores a OPR.
R6.1.7. El DISTRIBUIDOR  está demostrando un progreso medible hacia sus aspiraciones de Diversidad.
R6.1.8. Todos los miembros del equipo tienen una mentalidad de aprendizaje continuo y pueden demostrar una mejora personal.
R6.1.9. El Índice D&amp;I resumido de las Encuestas Pulso muestra una tendencia positiva.</t>
    </r>
  </si>
  <si>
    <t>5 - Se cumplen todos los requisitos
3 - Además R6.1.4., R6.1.5., R6.1.6., R6.1.7. y R6.1.8. se cumplen
1 - R6.1.1. y R6.1.2. y R6.1.3. se cumplen
0 - R6.1.1. o R6.1.2. o R6.1.3. no se cumple</t>
  </si>
  <si>
    <t>1. Puntuación cero: Verá: el ciclo de personas no se está ejecutando, incluida la eliminación de sesgos y las herramientas 10X. El desempeño rutinario, las relaciones 1:1 de desarrollo y bienestar no existen entre gerentes y líderes
2. Hable con los miembros del equipo y los gerentes de línea para comprender si las reuniones 1:1 se llevan a cabo con regularidad y ver dónde se realiza un seguimiento (quizás incluso incluyendo acciones si es necesario).
3. Comprender desde el equipo de personal en qué parte de su MCRS tienen un monitoreo detallado del estado de la tubería, hasta el nivel granular del equipo (por ejemplo, electricistas, conductores de montacargas, creadores de órdenes de compra, etc.) y cómo se realiza el seguimiento de D&amp;I y qué estrategia existe para desarrollarse.
4. Revisar una muestra aleatoria de trayectorias profesionales en todos los departamentos.
5. Revisar algunas de las herramientas utilizadas durante el OPR (People Cycle)
6. Hable con los miembros del equipo para ver si saben cuáles podrían ser sus trayectorias profesionales y comprenden el sistema de escalafón profesional.
7. Revise la herramienta de seguimiento del tiempo en el puesto y vincúlela a Total, Liderazgo y Nuevas contrataciones.
8. El equipo de Personas puede hablar sobre el esfuerzo realizado para centrarse en el talento técnico y/o el grupo de talentos más difícil de llenar en el sitio determinado.
9. Hable con los miembros del equipo sobre las mejoras: ¿se realizan en el sitio? ¿Quién los inicia? ¿Qué pasa cuando alguien hace una sugerencia?
10. El equipo de personal y gestión puede hablar sobre cómo el sitio es un grupo de talentos.
11. Revisar los resultados del Índice D&amp;I de la Encuesta de Compromiso anual.</t>
  </si>
  <si>
    <t>2_2_9_32</t>
  </si>
  <si>
    <t>KPI TURNOVER</t>
  </si>
  <si>
    <t>6,2</t>
  </si>
  <si>
    <t>¿El Distribuidor tiene una gestión del Turnover?</t>
  </si>
  <si>
    <t>"El Distribuidor debe supervisar los resultados del Turnover con el objetivo de establecer un seguimiento documental de las salidas voluntarias e involuntarias que se presentan en el mismo. Dicha trazabilidad permitirá establecer planes de acción que permitan abordar las diferentes causales de rotación y así garantizar la permanencia de las personas dentro de un ambiente de trabajo propicio."</t>
  </si>
  <si>
    <t xml:space="preserve">R.6.2.1 El distribuidor realiza un seguimiento mensual del cálculo de Turnover total de la dotación (numero de salidas voluntarias e involuntarias/dotación total) y del Turnover de contratación (solo salidas voluntarias de personal con antigüedad mayor a 12 meses/dotación total).
R.6.2.2 Cálculo de turnover menor al 20%
R.6.2.3 Disponen de SOP para retención de talentos.
R.6.2.4 Se realiza entrevista de permanencia y gestión para evitar rotación de personal.
R.6.2.5 Se realiza entrevista de salida para últimas salidas voluntarias y se elaboran PDA con abordaje de principales causales de rotación, especificamente para notas detractoras (de 1 a 6).
R.6.2.6 Se elaboran PDA ante desvios o alta rotación del personal.
R.6.2.7 Se establecen objetivos claros, &gt;10% y &lt;40% con respecto al año anterior. </t>
  </si>
  <si>
    <t>5 - Se cumplen todos los requisitos
3 - Además R6.2.3., R6.2.4. y R6.2.5. se cumplen
1 - R6.2.1., R6.2.2. se cumple
0 - R6.2.1. no se cumple</t>
  </si>
  <si>
    <t>1. Puntaje cero: ve que no existe un seguimiento del indicador o no se monitorea con regularidad;
2. Verifique la performance del indicador y registro de acciones.
3. Verifique el seguimiento por separado el Turnover del liderazgo y de la operación (aperturado entre mandos medios y operativos). *De caras al indicador de GKPIs solo tomar los mandos operativos de almacén y distribución.
4. Verifique que el cálculo del Turnover total contemple: numero de salidas voluntarias e involuntarias / dotación total.
5. Verifique que el cálculo del Turnover de contratación contemple: número de salidas voluntarias (jubilación, fallecimiento, renuncia- no contemplar acuerdos, despidos forzados o fin de contrato eventual) con antigüedad mayor/menor a 12 meses (TO New hire) / dotación total.
6. Verificar que se incluyan: salidas voluntarias e involuntarias de empleados fijos (dentro y fuera de convenio). Excluir: empleados con fecha predefinida de salida (contratistas o temporales), salidas por jubilación, fallecimiento de empleado, despidos a causa de redimensionamiento de la operación, enfermedades de larga duración.
7. Hablar con los miembros del equipo para saber si el comité de Gente actuó en base a sus comentarios y si las acciones del comité de Gente eliminan los obstáculos para ellos.
8. Comprender a través de qué acciones el comité de Gente resuelve los problemas del DISTRIBUIDOR, mejora los resultados del KPI y evita que ocurra un alto nivel de rotación.
9. Hable con los miembros del equipo si ven un cambio positivo relacionado con las acciones del Comité de Gente y los KPI operativos críticos.
10. Analizar el plan de acción y la mejora de los KPI operativos. Entender qué acciones fueron exitosas (y por qué) y cuáles no (y por qué).
11. Entrevistas de salida: verificar adherencia a HUMAND.</t>
  </si>
  <si>
    <t>EQUIPOS AUTÓNOMOS</t>
  </si>
  <si>
    <t>2_3_10_33</t>
  </si>
  <si>
    <t>7,1</t>
  </si>
  <si>
    <t>¿Qué tan efectivo es el distribuidor para empoderar a los equipos autónomos?</t>
  </si>
  <si>
    <t>"Las etapas de los Equipos Autónomos se definen en el Manual del Pilar de Personas con enlaces a material de apoyo. Según el manual, se describe un camino claro sobre cómo crecer en las etapas de los equipos autónomos.
El trabajo en equipo y las evaluaciones del trabajo en equipo siguen siendo un elemento fundamental de los equipos autónomos y se incorporan a las etapas de los equipos autónomos. "</t>
  </si>
  <si>
    <t>R7.1.1. El liderazgo del DISTRIBUIDOR  puede hablar de lo que significan los equipos autónomos, según la definición del manual del Pilar Gente, pero la Operación no.
R7.1.2. Los miembros del equipo se desarrollan en actividades básicas de inducción y algunas habilidades intermedias, surge la responsabilidad compartida, son capaces de resolver problemas básicos y comparten objetivos comunes (pi/kpis por área).
R7.1.3. El líder del equipo adquiere habilidades básicas de coaching, delegación de tareas, facilita recursos y apoyo al equipo y el sistema de gestión está impulsado principalmente por ellos.
R7.1.4. La tasa de dedicación del equipo mejoró año tras año, comparte un propósito común, objetivos y sueños, responsabilidades claras y comienza a proponer mejoras en los procesos mientras los resultados son sostenibles.
R7.1.5. Los miembros del equipo son responsables de brindar rendimiento a través de conocimientos técnicos profundos, análisis avanzados y habilidades múltiples, colaboración permanente y están facultados para tomar decisiones autodirigidas.
R7.1.6. El líder del equipo es un ejemplo, que entrena, promueve la cultura, elimina barreras y garantiza el mejor ambiente de trabajo, comunicación, compromiso del equipo y recursos.</t>
  </si>
  <si>
    <t>5 - Se cumplen todos los requisitos
3 - Además R7.1.2., R7.1.3. y R7.1.4. se cumplen
1 - R7.1.1. se cumple
0 - R7.1.1. no se cumple</t>
  </si>
  <si>
    <t>1. Puntuación cero: ve que no hay conciencia de lo que significan los Equipos Autónomos según la definición del Manual del Pilar People
2. Hable con el liderazgo del DISTRIBUIDOR  sobre la autonomía: definición, propósito y cómo se aplica a su DISTRIBUIDOR .
3. Consulte un conjunto de guías SKAP aleatorias
4. Hable con los miembros del equipo para ver si los líderes los apoyan, entrenan y facilitan su trabajo.
5. Hable con los miembros del equipo sobre su propósito, sueño, responsabilidades y mejoras que están ocurriendo.
6. Consulte las guías de SKAP y hable con los miembros del equipo y los líderes del equipo para comprender su nivel de habilidad y experiencia.
7. Pregunte sobre ejemplos de colaboración y liderazgo de servicio.
8. Hable con los líderes del equipo y los miembros del equipo por separado para comprender el propósito, el sueño, lo que significa la mentalidad del 100 % y cómo ocurre la mejora continua en el equipo.</t>
  </si>
  <si>
    <t>2_3_10_34</t>
  </si>
  <si>
    <t>COMITÉ DE GENTE LOGISTICO</t>
  </si>
  <si>
    <t>7,2</t>
  </si>
  <si>
    <t>¿El Comité de Gente Logistico se asegura de que las personas trabajen juntas para permitir y capacitar a los equipos para impulsar los resultados?</t>
  </si>
  <si>
    <t>"El Comité de Gente Logistico es una reunión de representantes del equipo de liderazgo y miembros de la operación con el objetivo común de mejorar los KPI de Gente, los KPI operativos, el entorno laboral y el compromiso, el aprendizaje activo y el desarrollo de habilidades y abordar cualquier desafío que enfrente el DISTRIBUIDOR ."</t>
  </si>
  <si>
    <t>R7.2.1. El Comité de Gente Logistico se reúne mensualmente o a lo sumo trimestralmente , tiene una TOR/ action log, un registro de acciones e incluye miembros de todo el DISTRIBUIDOR , incluido el equipo operativo  (comité aperturado de la CPR y similares)
R7.2.2. El Comité de Gente Logistico tiene un objetivo claro definido a principio de Año.
R7.2.3. El Comité de Gente Logistico recopila información de rutina de la primera línea relacionada con los obstáculos que les impiden alcanzar sus objetivos, incluida la Autonomía.
R7.2.4. Todos los miembros del Comité de Gente Logistico, incluidos los equipos de liderazgo departamental, toman medidas.
R7.2.5. Las acciones cerradas se comunican al DISTRIBUIDOR  a través del plan de comunicación.
R7.2.6. La rutina del Comité de Gente Logistico incluye una revisión de los elementos del Ciclo de Gente (Atracción, Aprendizaje, etc.) que necesitan mejorar para que el equipo alcance la meta establecida.
R7.2.7. Los PI se rastrean más allá del Comité de Gente Logistico para validar que las acciones están cerrando las brechas identificadas con la primera línea
R7.2.8. Las acciones clave para mejorar la Autonomía son parte del plan de acción.
R7.2.9. El objetivo del Comité de Gente Logistico está conectado a un KPI de rendimiento.
R7.2.10. El progreso del KPI se realiza un seguimiento dentro del Comité de Gente Logistico.
R7.2.11. Los miembros del equipo pueden explicar cómo el Comité de Gente Logistico está ayudando a mejorar el rendimiento y la autonomía del DISTRIBUIDOR . Los éxitos se celebran.
R7.2.12. El Comité de Gente Logistico puede resaltar claramente qué acciones fueron exitosas e impulsaron mejoras en el rendimiento y la autonomía del DISTRIBUIDOR . Estas prácticas se comparten con los DISTRIBUIDORES.</t>
  </si>
  <si>
    <t>5 - Se cumplen todos los requisitos
3 - Además R7.2.3., R7.2.4., R7.2.5., R7.2.6., R7.2.7. y R7.2.8. se cumplen
1 - R7.2.1. y R7.2.2. se cumplen
0 - R7.2.1. o R7.2.2. no se cumple</t>
  </si>
  <si>
    <t>1. Puntaje cero: ve que no existe un Comité de Gente Logistico o no se reúne con regularidad; es una revisión de KPI de personas en lugar de una discusión impulsada por el equipo de primera línea
2. Verifique el calendario (y aceptaciones), TOR, Registro de acciones. Hable con los operadores sobre lo que significa para ellos el Comité Gente Logistico.
3. Hablar con los miembros del equipo para saber si el comité de Gente actuó en base a sus comentarios y si las acciones del Comité de Gente Logistico eliminan los obstáculos para ellos.
4. Comprender a través de qué acciones el Comité de Gente Logistico resuelve los problemas del DISTRIBUIDOR , mejora los resultados del sitio y el rendimiento de las personas o evita que ocurra una caída en el rendimiento / ausentismo / alta rotación, etc.
5. Hable con los miembros del equipo si ven un cambio positivo relacionado con las acciones del Comité de Gente Logistico y los KPI operativos críticos.
6. Entender qué Temas del Ciclo de Gente están en los TOR y la rutina detrás.
7. Mire el plan de acción de autonomía y correlacionelo con los resultados (KPI, SKAP, resolución de problemas, etc.)
8. Analizar el plan de acción y la mejora de los KPI operativos. Entender qué acciones fueron exitosas (y por qué) y cuáles no (y por qué).
9. Revisa el tracker. Comprenda qué mejores prácticas se compartieron con otros DISTRIBUIDOR s y la zona.</t>
  </si>
  <si>
    <t>Quest No</t>
  </si>
  <si>
    <t>Question</t>
  </si>
  <si>
    <t>Guidance</t>
  </si>
  <si>
    <t>Scoring</t>
  </si>
  <si>
    <t>How to Check</t>
  </si>
  <si>
    <t>FUNDAMENTALS</t>
  </si>
  <si>
    <t>STRATEGY</t>
  </si>
  <si>
    <t>1_1_1_1</t>
  </si>
  <si>
    <t>Compliance</t>
  </si>
  <si>
    <t>Sí</t>
  </si>
  <si>
    <t>Las políticas globales de la empresa son definidas por los principales líderes de la empresa e inmediatamente se convierten en obligatorias. Se trata de normas que se establecen como producto de creencias, valores y experiencias vinculadas al Sueño de nuestra empresa.
Todos los empleados deben completar una formación anual y obtener una certificación sobre el contenido del Código de Conducta y la Política Anticorrupción. Este proceso será liderado y lanzado por el equipo Legal Global a todas las zonas. Los Distribuidors deben cumplir con los plazos globales. El certificado anual será válido hasta el final de la campaña global del próximo año</t>
  </si>
  <si>
    <r>
      <t xml:space="preserve">R1.1.1
 - Los empleados están capacitados en las políticas de cumplimiento.
R1.1.2
 - La línea Ética está vigente y se comunicó adecuadamente a todos los empleados.
R1.1.3
 - Los empleados son conscientes del canal de compliance y/o cómo pueden escalar las posibles violaciones de cualquiera de las Políticas Globales de la Compañía mandatorias. 
</t>
    </r>
    <r>
      <rPr>
        <b/>
        <sz val="9"/>
        <color rgb="FF000000"/>
        <rFont val="Calibri"/>
      </rPr>
      <t>R1.1.4
 - Acciones de Compliance levantadas en Auditorías Internas y/o auditorías / visitas se han completado de manera oportuna.</t>
    </r>
  </si>
  <si>
    <t xml:space="preserve">
5 - Todos los requisitos se cumplen.
3 - Además, cumple R1.1.3.
1 - R1.1.1 y R1.1.2 cumplen.
0 - No cumple R1.1.1 y R1.1.2.</t>
  </si>
  <si>
    <t xml:space="preserve">
1. Verifique los registros de capacitación para las políticas de Compliance. NOTA: Para el personal de terceros, sólo son mandatorios el conocimiento del Canal de Compliance (Línea Ética) y el conocimiento del procedimiento.
2. Verifique si hay una Línea ética y se comunica correctamente a todos los empleados (la Línea Ética debe publicarse visualmente).
3. Verifique si los empleados conocen el Canal de Compliance o cómo pueden escalar las posibles violaciones de cualquiera de las Políticas mandatorias Globales de la Compañía. Es aceptable que los empleados escalen los problemas al departamento de Gente o su gerente, además de utilizar el canal de Compliance.
4. Solicite ver el registro de acciones levantadas de Auditoría Internas y/o Auditorías/ visitas de las Zona/Globales. Verifique que las acciones se hayan completado de manera oportuna (como mínimo, oportuno se define como dentro del mismo año calendario para Auditorías Internas, y de visitas/ auditorías de la Zona / Globales, a menos uqe se haya acordado algo diferente entre el Distribuidor y el equipo de auditoría/visita)</t>
  </si>
  <si>
    <t>1_1_1_2</t>
  </si>
  <si>
    <t>Definición del sueño</t>
  </si>
  <si>
    <t>Los KPI del Sueño, deben ser aspiracionales y realistas (alineados y complementarios a los objetivos anuales). Además, deben estar conectados con la estrategia ABI y ser comunicados a todo el equipo.
Business Cycle--&gt; Se refiere a un ciclo en nuestro negocio que tiene como fecha límite el fin de febrero. Por lo tanto, debemos mantener la misma puntuación que el año pasado hasta la evaluación de marzo.</t>
  </si>
  <si>
    <t>R1.2.1
 - El  Sueño del Distribuidor se revisa anualmente o es actualizado si se produjo una interrupción importante en el negocio (entre Enero y Febrero).
R1.2.2
 - El Distribuidor tiene una declaración clara del sueño y un conjunto de KPI definidos.
R1.2.3
 - El sueño del Distribuidor está conectado a la estrategia de ABI.
R1.2.4
 - El sueño del Distribuidor es comunicado a los empleados.
R1.2.5
 - Benchmark definido para KPI de ensueño. Defina los KPI del sueño, deben ser aspiracionales y realistas (alineados y complementarios a los objetivos anuales).</t>
  </si>
  <si>
    <t xml:space="preserve">
5 - Todos los requisitos se cumplen.
3 - Además, se cumple R1.2.3 y R1.2.4.
1 - R1.2.1 y R1.2.2 cumplen.
0 - No cumple R1.2.1 y R1.2.2.</t>
  </si>
  <si>
    <t xml:space="preserve">
1. Verifique la revisión de DC Dream. Debe revisarse anualmente o actualizarse si se produjo una interrupción importante en el negocio, o las condiciones internas/externas cambiaron.
2. Verifique una declaración de sueño clara, los KPI seleccionados y la conexión con la estrategia de ABI.
3. Consulte si el sueño del Distribuidor es comunicado (Dashboard físico) en las Salas de Reuniones de Equipo (Team Room).
4. Hable con los miembros del equipo en todos los niveles del departamento para medir su conciencia y comprensión del sueño del Distribuidor.</t>
  </si>
  <si>
    <t>1_1_1_3</t>
  </si>
  <si>
    <t>Definición de objetivos estratégicos</t>
  </si>
  <si>
    <t>Las Acciones Estratégicas pueden desencadenar un Proyecto o un PDCA que debe iniciarse para mejorar los resultados mediante la mejora de productos o procesos. Corresponde al liderazgo definir y priorizar las acciones estratégicas. (ver Temas 4.4 y 4.6)
Business Cycle--&gt; Se refiere a un ciclo en nuestro negocio que tiene como fecha límite el fin de febrero. Por lo tanto, debemos mantener la misma puntuación que el año pasado hasta la evaluación de marzo.
Es necesario ejecutar la Matriz de Priorización en la operación para definir el enfoque entre febrero y marzo, por lo que debemos mantener el Requisito R1.3.3 hasta la evaluación de abril.</t>
  </si>
  <si>
    <t>R1.3.1
 - Objetivos estratégicos son definidos utilizando el análisis FODA (entre Enero y Febrero).
R1.3.2
 - Los objetivos estratégicos se priorizaron usando el análisis So What.
R1.3.3
 - Los objetivos estratégicos abordan los principales obstáculos para lograr el sueño.</t>
  </si>
  <si>
    <t xml:space="preserve">
5 - Todos los requisitos se cumplen.
3 - Además, se cumple R1.3.2.
1 - Se cumple R1.3.1.
0 - No cumple R1.3.1.</t>
  </si>
  <si>
    <t xml:space="preserve">
1. Verifique la definición y la priorización de los objetivos estratégicos utilizando tanto el análisis FODA y el análisis SO What (DPO.mgt.1.3 Template SWOT.xlsx &amp; dpo.mgt.1.3 instrucciones SWOT.pptx).
2. Evalúe si los objetivos estratégicos están abordando los principales obstáculos para lograr el sueño.
3. Verifique que los resultados del SO What análisis definen los proyectos, belts, gastos de CAPEX, Cascadeo de targets y/o ejercicio PDCA en el que participe el Distribuidor.</t>
  </si>
  <si>
    <t>BUSINESS AND PROCESSES MAPPING</t>
  </si>
  <si>
    <t>1_1_2_4</t>
  </si>
  <si>
    <t>Descripción de negocio</t>
  </si>
  <si>
    <t>La Descripción del Negocio (BD-DN) es la descripción de cómo cada Función o Departamento agrega valor a la Organización. Ayuda a comprender los procesos de transformación completados por cada operación para garantizar que estamos entregando los productos correctos a nuestros clientes.
Business Cycle--&gt; Se refiere a un ciclo en nuestro negocio que tiene como fecha límite el fin de febrero. Por lo tanto, debemos mantener la misma puntuación que el año pasado hasta la evaluación de marzo.</t>
  </si>
  <si>
    <t>R2.1.1
 - La revisión de la Descripción de Negocios es realizada anualmente o cuando cambian los requisitos del cliente, surgen nuevos desafíos o después de una interrupción del negocio (Entre Enero y Febrero).
R2.1.2
 - La revisión de Descripción de Negocios es realizada de acuerdo con Global Standard (SIPOC).
R2.1.3
 - Los SLAS se definieron correctamente de acuerdo con los proveedores y existe una clara propiedad del cliente y el proveedor.
R2.1.4
 - La Matriz de Criticidad de productos se elaboró ​​de acuerdo con las orientaciones adecuadas.
R2.1.5
 - Los KPI están correlacionados adecuadamente con los productos críticos de la descripción de negocio.
R2.1.6
 - Descripción de Negocio, KPI y su importancia para la operación es correctamente comunicada y los empleados son conscientes de ello.</t>
  </si>
  <si>
    <t xml:space="preserve">
5 - Todos los requisitos se cumplen.
3 - Además, Se cumplen R2.1.3, R2.1.4 y R2.1.5.
1 - Se cumplen R2.1.1 y R2.1.2.
0 - No se cumplen R2.1.1 y R2.1.2</t>
  </si>
  <si>
    <t xml:space="preserve">
1. Verifique si se actualizó la Descripción de Negocio y si se siguió el estándar global (SIPOC).
2. Busque la alineación de proveedores y clientes, procesos y recursos que coincidan con el estado actual.
Verifique que los procesos enumerados cumplan con la definición del proceso: Un proceso es cualquier medio que transforme las entradas en productos o servicios que satisfagan las necesidades de los clientes. El proceso descrito puede ser de cualquier naturaleza: una fabricación, un proceso administrativo o de servicio
Verifique que esté claro dónde comienza y termina un proceso con entradas definidas específicas y la salida deseada.
3. Verifique si la matriz de criticidad de productos se elaboró ​​de acuerdo con las orientaciones adecuadas. Tenga en cuenta que la criticidad se mide en función del impacto de los resultados y la posibilidad de comprometer la estrategia a largo plazo. Los KPI se correlacionaron adecuadamente con los productos críticos.
4. Verifique la comunicación de la Descripción de Negocio y de su importancia para la operación (por ejemplo, correo electrónico, tableros visuales o reuniones).
5. Entrevista a los empleados para verificar su conciencia de la Descripción de Negocio, los KPI, así como su importancia para la operación. Deberían conocer, al menos en la sección en la que sus tareas diarias tienen impacto.
6. Descubra qué SLA hay establecidos, por qué se establecieron y cómo se rastrean. Asegúrese de que el equipo no esté rastreando SLA solo para rastrear SLA. Busque acciones de seguimiento provenientes de incumplimientos de SLA.</t>
  </si>
  <si>
    <t>1_1_2_5</t>
  </si>
  <si>
    <t>Mapeo de procesos</t>
  </si>
  <si>
    <t>Los mapeos de procesos deben utilizarse cuando:
- Los resultados de un área no son estables debido a la falta de tareas estandarizadas (bajo control del proceso).
- El equipo tiene diferentes entendimientos del flujo de tareas y cómo el proceso interactúa con otras áreas.
- Implementación de un nuevo proceso.
- Estudiar un proceso de posibles mejoras con el fin de reducir el desperdicio o eliminar actividades sin valor agregado.
Business Cycle--&gt; Se refiere a un ciclo en nuestro negocio que tiene como fecha límite el fin de Marzo. Por lo tanto, debemos mantener la misma puntuación que el año pasado hasta la evaluación de Abril</t>
  </si>
  <si>
    <t>R2.2.1
 - El mapeo de procesos es realizado de acuerdo con el estándar Global (Entre Febrero y Marzo).
R2.2.2
 - El mapeo de proceso contiene todos los componentes correctamente definidos y refleja la realidad de los procesos críticos del área.
R2.2.3
 - La matriz de criticidad de actividades y tareas se elaboró ​​de acuerdo con las orientaciones adecuadas.
R2.2.4
 - Identificar y comprender el papel de las tareas críticas.
R2.2.5
 - Los Pis están correlacionados correctamente con las tareas críticas del mapeo de procesos.
R2.2.6
 - Mapeo de procesos, PIs y su importancia para la operación están correctamente comunicados y los empleados son conscientes de ello.</t>
  </si>
  <si>
    <t xml:space="preserve">
5 - Todos los requisitos se cumplen.
3 - Además, se cumplent R2.2.2, R2.2.3 y R2.2.4.
1 - Se cumple R2.2.1.
0 - No se cumple R2.2.1.</t>
  </si>
  <si>
    <t xml:space="preserve">
1. Verifique si el mapeo de procesos se realizó utilizando el estándar global como referencia y si refleja la realidad de los procesos críticos del área.
2. Verifique si el nivel 1 y el nivel 2 del mapa del proceso están correlacionados con el proceso crítico definido en la Descripción de Negocio.
3. Compruebe si el nivel 3 tiene las actividades definidas adecuadamente teniendo en cuenta que una actividad es un grupo de tareas ordenadas con un principio y fin definidos donde las entradas se transforman en productos/servicios intermedios (si están en el medio de la cadena) o productos finales /Servicios (si es el último en la cadena).
4. Verifique si el nivel 4 tiene las tareas definidas correctamente teniendo en cuenta que una tarea es un grupo de pasos ordenados que describen qué hacer y no cómo hacerlo.
5. Verifique si el mapa del proceso contiene la matriz de tareas críticas. Tenga en cuenta que la criticidad se mide en función del impacto de los resultados y la posibilidad de comprometer la estrategia a largo plazo. Verifique que los PIs definidos estén correlacionados correctamente con las tareas críticas.
6. Entrevista a los empleados para verificar su conciencia de los mapas de procesos, los PI, así como su importancia para la operación.</t>
  </si>
  <si>
    <t>1_1_2_6</t>
  </si>
  <si>
    <t>Indicadores de productos y procesos</t>
  </si>
  <si>
    <t>El Bloque de Indicadores de Producto y Proceso se centra en la definición de mediciones, que pueden considerarse KPI o PI dependiendo del alcance y punto de vista considerado. Estas definiciones son los resultados de este bloque. La verificación de estos indicadores es parte de los bloques de proceso de revisión de rutina y desempeño que se analizan más adelante. El desglose de un KPI en sus PI y a nivel SIC se puede visualizar en un árbol de KPI. Si solo medimos los KPI en nuestro negocio, estamos midiendo los resultados cuando nuestros productos ya están terminados. Esto es demasiado tarde para hacer correcciones y resultaría en una gran cantidad de desperdicio y re-trabajo.</t>
  </si>
  <si>
    <t xml:space="preserve">R2.3.1
 - El Árbol KPI se estableción para el problema definido y asigna la responsabilidad apropiada a cada miembro del equipo.
R2.3.2
 - El Árbol KPI utiliza el concepto de KPI a PI a SIC para al menos los KPI críticos, sin gaps en la selección de KPI/PI efectivos para los tableros y estaciones de trabajo (Workstation) de la Salas de reuniones de equipo (Team Room).
R2.3.3
 - El proceso de selección de PIs se ejecuta con un claro entendimiento de los inputs a utilizar, la frecuencia para revisar los PIs a seguir y quién está involucrado en la discusión y las decisiones.
R.2.3.4
 - Los miembros del equipo de operación entienden la conexión desde los KPI mensuales hasta el tablero de cambio de turno/matinales en las Salas de equipos (Team Room) y con los PIs que están rastreando en sus estaciones de trabajo (Workstations).
R.2.3.5
 - Se Define el problema a resolver según el sueño y el análisis crítico de la ejecución del Ciclo de gestión u otros criterios de priorización.
R2.3.6
 - Se definen nuevos focos o problemas identificados al exigir el objetivo de KPI o debido a un gap que debe cerrarse. En caso de que el KPI mejore de manera sostenible, establezca nuevos objeticos para lograr un punto de referencia o identificar un nuevo problema a resolver.
</t>
  </si>
  <si>
    <t xml:space="preserve">
5 - Todos los requisitos se cumplen.
3 - Además, se cumple R2.3.4.
1 - Se cumple R2.3.1, R2.3.2 y R2.3.3.
0 - No se cumple R2.3.1.</t>
  </si>
  <si>
    <t xml:space="preserve">
1. Revise los Árboles de KPIs para verificar si se utilizó al menos para los KPI críticos, y si los PIs y los KPIs estaban correctamente vinculados;
2. Muestre cómo los niveles del Árbol de KPI se conectan con el MCRS: KPIs a nivel mensual/semanal, algunos KPIs y principalmente PIs a nivel diario/cambio de turno/ Matinal, PIs en las estaciones de trabajo de los operadores, SICs on planes de reacción y SOPs en la estación de Trabajo;
3. Revise si el equipo puede conectar los elementos de los tableros de las Reuniones diarias con los KPIs del tablero mensual;
4. No todos los KPIs mensuales pueden conectarse a un elemento del tablero de turnos/diaria. Sin embargo, revise que los KPIs mensuales en rojo tengan un PI relacionado en los tableros diarios;
5. Verifique que para los PIs de la Estación de Trabajo los miembros de la Operación tienen la capacidad de reaccionar a los desvíos y hacer cambios para que el PI vuelva a estar bajo control. Si no es así, no es un buen PI;
6. Entreviste a los empleados para verificar su conocimiento de los Árboles de KPI, del vínculo entre los PI, los KPI y los Árboles de KPI, y su importancia para la operación;
7. Revise que se retira un KPI y/o PI y se selecciona uno nuevo basado en datos de performance actualizados, en cuanto los problemas actuales son resueltos.</t>
  </si>
  <si>
    <t>MANAGE TO SUSTAIN</t>
  </si>
  <si>
    <t>ROUTINE MANAGEMENT (SDCA)</t>
  </si>
  <si>
    <t>1_2_3_7</t>
  </si>
  <si>
    <t>5S (Standarize)</t>
  </si>
  <si>
    <t xml:space="preserve">5S es una metodología para organizar, limpiar, desarrollar y mantener un entorno de trabajo eficiente y es la base para la productividad y un facilitador de la eficiencia. Este método proporciona un enfoque fundamental y sistemático para ser más productivo al tiempo que mejora la seguridad y la calidad.
</t>
  </si>
  <si>
    <t>R3.1.1
 - Los empleados tienen conocimiento y comprensión de los principios 5S.
R3.1.2
 - La rutina 5S se implementa y se ejecuta.
R3.1.3
 - Existe un sistema digital/sin papel para administrar y ejecutar tareas de 5S.
R3.1.4
 - El plan de acción se está ejecutando.
R3.1.5
 - Los resultados son visibles cuando caminamos por el área.</t>
  </si>
  <si>
    <t xml:space="preserve">
5 - Todos los requisitos se cumplen.
3 - Además, R3.1.3 y R3.1.4 Met.
1 - R3.1.1 y R3.1.2 Met.
0 - No R3.1.1.</t>
  </si>
  <si>
    <t xml:space="preserve">
1. Entrevista a una muestra de empleados de diferentes áreas para verificar su conocimiento y comprensión de los principios 5S. Deberían poder explicar la importancia para su rutina. (5s es la base de la productividad y eficiencia)
2. Camine el área para observar la calidad de la ejecución 5S
3. Verifique la auditoría 5S. ¿Se realiza con el soporte de un sistema digital/sin papel?
4. Revisar los criterios para definir la frecuencia de las auditorías 5S. Si no existe una rutina para las 5S, debe realizarse al menos mensualmente. Podría ajustarse si no hay oportunidades importantes que cerrar.
5. Los planes de acción de mejora más importantes o a más largo plazo fuera del alcance de la operación deben escalarse dentro del MCRS para su seguimiento en el registro de acciones (Action log).
6. Revise la existencia de un benchmark en cada área sobre Cómo debe encontrarse y asegurarse de que la puntuación refleja las expectativas.</t>
  </si>
  <si>
    <t>1_2_3_8</t>
  </si>
  <si>
    <t>Estandarización &amp; Entrenamientos (Standarize)</t>
  </si>
  <si>
    <t>Estandarización significa establecer, implementar y verificar el cumplimiento de los procedimientos estándar.
Asegura resultados predecibles, que todas las actividades sean realizadas de la mejor y correcta manera por todos los involucrados, garantiza la retención del conocimiento y facilita la capacitación. Una lección de un punto (OPL - LUP) es una descripción simple de una página de una tarea, que generalmente incluye imágenes para ilustrar cómo completar la tarea. 
Elementos de un procedimiento operativo estándar (SOP):
-Objetivo
- Instrucciones de seguridad cuando corresponda
- Herramientas y recursos necesarios
- Referencia a indicadores de proceso
- Roles y responsabilidades
- Público objetivo
- Descripción de tareas/pasos
- Creador y aprobador
DPO. MGT.3.2 SOP.docx</t>
  </si>
  <si>
    <t>R3.2.1
 - Se encuentran los SOPS para todas las tareas definidas como críticas durante el mapeo de procesos.
R3.2.2
 - Los estándares son accesibles para todos los usuarios.
R3.2.3
 - Los miembros del equipo en todos los niveles del departamento han sido capacitados sobre las expectativas de SOP críticos.
R3.2.4
 - Los miembros la operación entienden el proceso para actualizar los estándares.
R3.2.5
 - Cada SOP crítico está conectado a un PI y a los miembros de la operación.</t>
  </si>
  <si>
    <t xml:space="preserve">
5 - Todos los requisitos se cumplen.
3 - Además, Se cumple R3.2.3 y R3.2.4.
1 - Se cumple R3.2.1 y R3.2.2.
0 - No se cumple R3.2.1.</t>
  </si>
  <si>
    <t xml:space="preserve">
1. Verifique los estándares del área y los registros/horarios de capacitación. Verifique si todas las tareas críticas tienen sus estándares, de acuerdo con las pautas globales.
2. Verifique que haya una revisión de los procedimientos existentes antes de configurar uno nuevo.
3. La capacitación para todos los empleados que utilizan un SOP crítico debe tener lugar dentro de los 30 días posteriores a un cambio o actualización del estándar.
4. Entrevista a los empleados de todo el departamento para comprender cómo usan los SOPs en sus rutinas, cómo se usan los SOPs durante las actividades de capacitación, quién está involucrado en la creación, cómo dan comentarios para las actualizaciones necesarias, cómo saben si los SOP se han actualizado, etc. .
5. Verifique un proceso para actualizar constantemente los estándares.</t>
  </si>
  <si>
    <t>1_2_3_9</t>
  </si>
  <si>
    <t>Diagnóstico de Trabajo Operativo (OWD/DTO) (DO)</t>
  </si>
  <si>
    <t>El Diagnóstico de Trabajo Operacional (OWD - DTO) se utiliza para verificar si los operadores y conductores están ejecutando sus tareas de acuerdo con los procedimientos estandarizados establecidos. Las medidas que deben adoptarse en caso de incumplimiento pueden incluir la revisión de las normas si es necesario, la recapacitación de los empleados y la promoción de la conciencia de la importancia del cumplimiento de las normas establecidas. 
La recapacitación de todos los empleados que utilizan un SOP crítico debe realizarse dentro de los 30 días posteriores a un cambio o actualización de la norma.
DPO. MGT.3.2 OWD.docx</t>
  </si>
  <si>
    <t>R3.3.1
 - Existe una Rutina para planificar la ejecución de OWDs establecidos.
R3.3.2
 - El Diagnóstico de trabajo operativo (OWDS) es ejecutado para todos los procedimientos operativos estándar (SOP) críticos.
R3.3.3
 - Hay acciones correctivas adoptadas en caso de incumplimiento en las OWDS.
R3.3.4
 - Los problemas son resueltos por el uso de OWDs</t>
  </si>
  <si>
    <t xml:space="preserve">
5 - Todos los requisitos se cumplen.
3 - Además, Se cumplen R3.3.3 y R3.3.4.
1 - Se cumplen R3.3.1 y R3.3.2.
0 - No se cumple R3.3.1.</t>
  </si>
  <si>
    <t xml:space="preserve">
1. Los SOP para todas las tareas críticas deben revisarse anualmente utilizando una OWD. Los SOP no críticos pueden revisarse a una frecuencia más baja y no necesariamente se revisan a través de una OWD.
2. Busque documentos y registros de OWD para verificar si se han planeado correctamente y se están ejecutando regularmente. Compare OWDs con todos los SOP priorizados, para asegurar que estén completamente cubiertos.
3. Verifique las acciones correctivas adoptadas en caso de incumplimiento de OWDs.
4. Entreviste a los empleados para comprender si están ejecutando adecuadamente OWD como herramientas de resolución de problemas para desviaciones individuales, si se adoptan acciones correctivas, y si se proporcionan comentarios adecuados para ejecutar mejoras.
5. Verifique si los resultados de OWD se utilizan como una herramienta de resolución de problemas para desviaciones individuales.
6. Verificar la calidad del proceso utilizando los conceptos anteriores, pero no solicitar ejemplos de resultados que hayan mejorado como consecuencia del uso de la herramienta.</t>
  </si>
  <si>
    <t>1_2_3_10</t>
  </si>
  <si>
    <t>Sistema de Gestión de Control y Reporte (MCRS) (Check)</t>
  </si>
  <si>
    <t xml:space="preserve">El Sistema de reuniones y controles de rutina (MCRS), proporciona una forma sistemática de verificar los resultados. Un MCRS cuidadosamente planificado y ejecutado puede reducir el volumen de reuniones, liberar tiempo para los empleados y, en general, mejorar la productividad. Es una rutina de forma cambiante, diaria y semanal, que define las acciones a tomar cuando los resultados no son aceptables, y establece planes y estándares a seguir una vez que se logran los resultados.
Este proceso garantiza que ABI mantenga y mejore los resultados comerciales de la manera más efectiva, fácil e inteligente.
</t>
  </si>
  <si>
    <t>R3.4.1
 - Todas las reuniones obligatorias se están realizando de acuerdo con Global Standard.
R3.4.2
 - Se encuentran las TOR y son seguidas para todas las reuniones de acuerdo con Global Standard.
R3.4.3
 - Hay un Plan de acción para todas las reuniones, y las acciones son correctamente definidas para corregir los desvíos.
R3.4.4
 - Los miembros del equipo de operación impulsan sus reuniones de rutina.
R3.4.5
 - Los tableros de KPI/PI creados para todas las reuniones ayudan a mejorar el rendimiento.</t>
  </si>
  <si>
    <t xml:space="preserve">
5 - Todos los requisitos se cumplen.
3 - Además, Se cumple R3.4.
1 - Se cumplen R3.4.1, R3.4.2 y R3.4.3.
0 - No se cumple R3.4.1.</t>
  </si>
  <si>
    <t xml:space="preserve">
1. Verifique si todas las reuniones obligatorias se mantienen de acuerdo con los MCR definidos (DPO.MGT.4.1.1.MCRS Standard.pdf);
2. Verifique el cumplimiento de todas las reuniones obligatorias de acuerdo con las TOR definidas (dpo.mgt.4.1.2.Tor estándares.xlsx);
3. Asegúrese de que las personas adecuadas estén en las reuniones correctas y que las reuniones se ejecuten en el momento adecuado para permitirles asistir;
4. Verificar que los KPIs / PIs de la Ruta de KPI se estén monitoreando correctamente según el estándar MCRS (DPO.MGT.3.4.MCRS Standard.pdf).
5. Verificar si hay planes de acción establecidos para todas las reuniones y si las acciones están adecuadamente definidas para corregir una desviación, preferiblemente atacando la causa raíz.
6. En caso de identificar un nuevo problema/enfoque, asegurarse de incluir los KPIs y/o PIs correspondientes según el Tema 2.3.
7. Verificar la calidad del proceso utilizando los conceptos anteriores, pero no solicitar ejemplos de resultados que hayan mejorado como resultado del uso de la rutina.</t>
  </si>
  <si>
    <t>1_2_3_11</t>
  </si>
  <si>
    <t>Workstations / Estación de trabajo (Check)</t>
  </si>
  <si>
    <t>La estación de trabajo del operador (OWS - ET) es un espacio diseñado deliberadamente dentro o adyacente al área de trabajo inmediata de un operador. Involucre a los miembros del equipo de la operación en la propiedad del proceso en el que participan conectando la estación de trabajo de operación con el resto del proceso de revisión de rutina.
DPO. MGT.3.5 OWS.pptx
DPO. Estándares MGT.3.5.OWS.xlsx
Efectividad OWS WH T2 ENG.xlsx
Estaciones de trabajo DPO 2.0 - Entrega.pptx
Almacén de estaciones de trabajo.mp4</t>
  </si>
  <si>
    <t>R3.5.1
 - El Diseño de estación de trabajo y componentes se encuentran según el estándar.
R3.5.2
 - La estación de trabajo incluye todos los PI del proceso incluidos, destacando el PI crítico o foco.
R3.5.3
 - Los miembros del equipo de primera línea entienden cómo usar la estación de trabajo.
R3.5.4
 - Los miembros del equipo de primera línea entienden cómo impactan a los PI con sus tareas diarias.
R3.5.5
 - El plan de reacción le da al operador claridad sobre qué hacer, lo que permite que los resultados se devuelvan a la zona verde.</t>
  </si>
  <si>
    <t xml:space="preserve">
5 - Todos los requisitos se cumplen.
3 - Además, se cumple R3.5.3 y R3.5.4.
1 - Se cumple R3.5.1 y R3.5.2.
0 - No se cumple R3.5.1.</t>
  </si>
  <si>
    <t xml:space="preserve">
1. Verifique que las estaciones de trabajo estén en su lugar de acuerdo con el requisito mínimo descrito en el estándar global.
2. Ejecute la lista de verificación de efectividad (WS effectiveness) para nuevas implementaciones o baja adherencia al estándar.
3. Verifique que cada área operativa en el almacén tenga una estación de trabajo (por ejemplo: recolección, montacargas, clasificación, reembolso, etc.).
4. Verifique que todos los Items obligatorios estén en su lugar para la estación de trabajo crítica y de picking.
5. Busque un ejemplo de una mejora del rendimiento de PI debido a la implementación correcta del plan de reacción.</t>
  </si>
  <si>
    <t>1_2_3_12</t>
  </si>
  <si>
    <t>Team Room (Check)</t>
  </si>
  <si>
    <t>Una sala de equipo es un espacio donde el equipo puede reunirse para compartir y analizar la información necesaria para la resolución de problemas efectiva, eficiente y sostenible y la mejora continua. Las salas de equipo se utilizan para ejecutar la rutina, y han sido diseñadas con un diseño deliberado para facilitar las reuniones rutinarias que deben tener lugar en ella.
DPO. MGT.2.0.Sala del equipo de entrega.xlsx 
DPO. MGT.2.0.ManagementSala de equipo.xlsx
DPO. MGT.2.0.AlmacénSala de equipo.xlsx
Efectividad de la sala de equipo ENG v1.xlsx
Almacén de la sala de equipos.mp4
Entrega de habitaciones de equipo.mp4</t>
  </si>
  <si>
    <t>R3.6.1
 - Diseño de la sala de equipo y tableros de acuerdo con Standard.
R3.6.2
 - La TOR definida según el estándar y seguido.
R3.6.3
 - Los KPIs/Pis críticos o foco son revisados en las reuniones.
R3.6.4
 - Los miembros del equipo de primera línea entienden cómo usar la sala del equipo.
R3.6.5
 - Los miembros del equipo de operación entienden cómo impactan a sus PI con sus tareas diarias.
R3.6.6
 - Los problemas se resuelven debido a las rutinas ejecutadas en las reuniones del equipo.</t>
  </si>
  <si>
    <t xml:space="preserve">
5 - Todos los requisitos se cumplen.
3 - Además, se cumple R3.6.4 y R3.6.5.
1 - Se cumple R3.6.1, R3.6.2 y R3.6.3.
0 - No se cumple R3.6.1.</t>
  </si>
  <si>
    <t xml:space="preserve">
1. Verifique que las salas de equipo estén de acuerdo con el requisito mínimo descrito en el estándar global.
2. Ejecute la lista de verificación de efectividad (Team Room Effectiveness) para nuevas implementaciones o baja adherencia al estándar.
3. Los tableros físicos se pueden reemplazar solo para los digitales si los datos se toman de un sistema o directamente vinculados al tablero digital. Observe una reunión, si es posible, y verifique el uso robusto del contenido visual aplicable (es decir, el equipo no debe confiar únicamente en la pantalla/computadora).
4. Busque un ejemplo de una mejora del rendimiento de PI debido a la causa raíz identificada en la sala del equipo.</t>
  </si>
  <si>
    <t>1_2_3_13</t>
  </si>
  <si>
    <t>Tratamiento de Anomalía (Act)</t>
  </si>
  <si>
    <t xml:space="preserve"> tratamiento de la anormalidad se realiza cuando un KPI / IP no logra los resultados esperados en el ciclo SDCA. 
El tratamiento de la anormalidad es una actividad que: 
• Se centra en reducir las anomalías que afectan fuertemente los resultados importantes asegurando que se tomen contramedidas, eliminando sus causas fundamentales
• inicia reacciones inmediatas cuando se producen anomalías
• Activa la actualización o creación de los estándares requeridos
• Reúne todos los esfuerzos de las personas involucradas en el proceso para tratar y resolver anomalías
• Desarrolla la capacidad de la organización para resolver problemas. 
Se deben definir desencadenantes para la escalación al tratamiento de anomalías cuando la herramienta 5-Why no soluciona correctamente el problema. Algunos ejemplos pueden ser: golpear un gatillo 5-Why por tercera vez en un turno o día, un gran evento de pérdida, cualquier incidente de seguridad o calidad, etc. Sin embargo, cada tema debe desarrollar su lista de activación en función de sus procesos únicos y capacidades de rendimiento.
Si el tratamiento de anomalías no tiene éxito y el problema se vuelve crónico, el equipo debe escalar el problema. Con base en las prioridades del área y los recursos disponibles, el gerente de área puede decidir formar un equipo para profundizar en el problema utilizando el método PDCA (ver Tema 4.6)
DPO. MGT.3.7 Informe de anomalías.xlsm
DPO. MGT.3.7 GapA.xlsx
5¿POR QUÉ.mp4</t>
  </si>
  <si>
    <t xml:space="preserve">R3.7.1
 - Hay un disparador definido para las herramientas de resolución de problemas utilizadas en el área.
R3.7.2
 - Las acciones del tratamiento de anormalidad incluyen esfuerzos de cierre de ciclo SDCA para cerrar las brechas de manera sostenible.
R3.7.3-Los problemas recurrentes o crónicos se escalan a otros métodos de resolución de problemas (espalda de pescado, mapa de procesos, mapa físico, lluvia de ideas, mapa de problemas, 5-por qué, etc.).
R3.7.4
 - Los miembros del equipo ejecutan la resolución de problemas de forma autónoma de acuerdo a su rol de responsabilidad.
R3.7.5
 - Los problemas son resueltos a través del uso de herramientas de resolución de problemas
</t>
  </si>
  <si>
    <t xml:space="preserve">
5 - Todos los requisitos se cumplen.
3 - Además, se cumple R3.7.3 y R3.7.4.
1 - Se cumple R3.7.1 y R3.7.2.
0 - No se cumple R3.7.1.</t>
  </si>
  <si>
    <t xml:space="preserve">
1. Verifique que esté claro para todos los miembros del equipo cuándo activar cada herramienta de resolución de problemas.
2. Asista al menos a una reunión para verificar si las desviaciones se tratan adecuadamente;
3. Verifique si se identifican las causas raíz, si los empleados están utilizando correctamente las herramientas de resolución de problemas necesarias y si las acciones se elaboran.
4. Verifique si el liderazgo alienta y reconoce el uso de herramientas de resolución de problemas por parte de la operación.
5. Verificar que cada miembro del equipo conozca qué tipo de herramienta de resolución de problemas puede utilizar según su nivel de responsabilidad.
6. Verificar que exista un escalamiento claro de un nivel de resolución de problemas a otro.
7. Verificar la calidad del proceso, utilizando los conceptos anteriores, pero sin solicitar ejemplos de resultados que hayan mejorado como resultado del uso de la herramienta.</t>
  </si>
  <si>
    <t>MANAGE TO IMPROVE</t>
  </si>
  <si>
    <t>MANAGEMENT BY OBJECTIVES (MBO)</t>
  </si>
  <si>
    <t>1_3_4_14</t>
  </si>
  <si>
    <t>Monitoreo de Targets (Do)</t>
  </si>
  <si>
    <t>El establecimiento de objetivos y la cascada basada en los impulsores de la empresa y las iniciativas estratégicas es el primer paso para alinear a todos en la misma dirección para mejorar los resultados. En otras palabras, el establecimiento de objetivos y la cascada es el despliegue y desglose del Plan Estratégico en objetivos específicos en todos los niveles de la organización. 
Business Cycle--&gt; Se refiere a un ciclo en nuestro negocio que tiene como fecha límite el fin de febrero. Por lo tanto, debemos mantener la misma puntuación que el año pasado hasta la evaluación de marzo, cuando todos los targets deberían estar establecidos.
DPO.MGT.4.1 Target Monitoring Process.xlx</t>
  </si>
  <si>
    <t xml:space="preserve">
R4.1.1
 - Hay una Planificación de Performance de los Targets (por ejemplo, plan estratégico, cascadas KPI 1yp, etc.).
R4.1.2
 - Se realiza seguimiento mensual y monitoreo de objetivos individuales en la reunión de rutina mensual existente.
R4.1.3
 - Los planes de acción para obtener un bajo rendimiento de KPI que se revisan adecuadamente.
R4.1.4
 - Empleados son conscientes de la conexión entre sus objetivos y la estrategia de Sueño del Distribuidor.
R4.1.5
 - Hay un proceso sólido de LE para brindar previsibilidad al Monitoreo de Targets y ayudar en el logro de resultados. (N/A hasta la evaluación de abril)
</t>
  </si>
  <si>
    <t>Nota: Si un área no tiene ningún miembro de ABI, puntúa esta pregunta como N/A para esa área
5 - Todos los requisitos se cumplen.
3 - Además, se cumple R4.1.4.
1 - Se cumple R4.1.1, R4.1.2 y R4.1.3.
0 - No R4.1.1.</t>
  </si>
  <si>
    <t xml:space="preserve">
1. Verifique los planes de performance de los objetivos del departamento.
2. Entreviste a los empleados para evaluar su conciencia de la conexión entre sus objetivos y las acciones definidas para lograrlos, así como entre sus objetivos y la estrategia del Distribuidor/sueño de Distribuidor.
3. Entrevista a los empleados para verificar el seguimiento y el monitoreo de sus objetivos. El monitoreo de los Targets debe estar reflejado en la Herramienta Northstar.
4. Verifique el registro/plan de acción del área o departamento.</t>
  </si>
  <si>
    <t>1_3_4_15</t>
  </si>
  <si>
    <t>Gestión de Proyectos (Do)</t>
  </si>
  <si>
    <t>Los proyectos priorizados por la unidad están conectados con el sueño y se definieron utilizando la herramienta FODA (1.3 Definición de Objetivos Estratégicos). Las acciones que apoyarán el progreso del proyecto deben ser monitoreadas siguiendo las directrices de TOR (3.4 Sistema de Control de Gestión y Reporting)
Se ejecutan el Análisis FODA (SWOT) y el Análisis So What en la operación para definir proyectos estratégicos e iniciativas clave para el año entre enero y febrero. Además, la Matriz de Priorización debe ejecutarse en la operación para definir el enfoque entre febrero y marzo. De esta manera, debemos comenzar a monitorear los proyectos del año a partir de abril.
Business Cycle --&gt; Es un ciclo en nuestro negocio que tiene como fecha límite el final de marzo. Por lo tanto, debemos mantener la misma puntuación que el año pasado hasta la evaluación de abril, cuando deberíamos tener todos los proyectos del año en su lugar.</t>
  </si>
  <si>
    <t>R4.2.1
 - El área tiene una rutina de seguimiento robusta para monitorear el progreso de todos sus proyectos.
R4.2.2
 - Hay un vínculo claro del FODA, los objetivos estratégicos del área y 1YP a sus proyectos.
R4.2.3
 - Los miembros del equipo de todos los niveles del departamento participan en proyectos que se ejecutan en el departamento.
R4.2.4
 - Se definen y monitorean métricas de éxito para contribuir a una ejecución exitosa del proyecto.
R4.2.5
 - Los resultados de los proyectos se estandarizan y reincorporan en las rutinas para garantizar su sostenibilidad (Verificar el ciclo anterior hasta el Q4.</t>
  </si>
  <si>
    <t>Nota: Si un área no tiene ningún proyecto/iniciativa para el año en curso, y ninguno que se transfiera desde el año anterior, obtenga esta pregunta como N/A para esa área
5 - Todos los requisitos se cumplen.
3 - Además, se cumple R4.2.3.
1 - Se cumple R4.2.1 y R4.2.2.
0 - No se cumple R4.2.1.</t>
  </si>
  <si>
    <t xml:space="preserve">
1. Compruebe todos los proyectos en su lugar en el área, los proyectos incluyen: CAPEX o no relacionado con el CAPEX, un resultado de una actividad de resolución de problemas, cascadeo desde la zona/BU, etc.
2. Verifique quiénes son los participantes del equipo del proyecto, sus roles y las rutinas de seguimiento del proyecto del área.
3. Verifique los materiales de reunión (TORs, documentos, etc.) para verificar si el monitoreo de los proyectos se retiene correctamente.
4. Verifique si los proyectos están correctamente conectados al sueño de DC, sus objetivos estratégicos definidos o cualquier iniciativa Zone/BU.</t>
  </si>
  <si>
    <t>1_3_4_16</t>
  </si>
  <si>
    <t>PDCA (Do)</t>
  </si>
  <si>
    <t>La resolución de problemas es una parte fundamental del sistema de gestión AB InBev. AB InBev define el PDCA (Plan, Do, Check, and Act) como una metodología estándar para alcanzar objetivos y resolver problemas. Se utiliza para abordar los desafíos anuales para mejorar los resultados comerciales que pueden provenir del establecimiento de objetivos y la cascada. También se utiliza para resolver problemas crónicos que provienen de la rutina diaria. 
Si el equipo de PDCA no tiene éxito en cerrar la brecha, el problema puede convertirse en una debilidad en el análisis FODA del área como una imputación en el proceso de planificación estratégica (ver Tema 1.3)
El Distribuidor debe definir qué problema/KPI será tratado con la ayuda de la Rutina de Resolución de Problemas (PDCA) entre febrero y marzo.</t>
  </si>
  <si>
    <t>R4.3.1
 - Los problemas seleccionados para abordar el uso de PDCA están conectados a los objetivos estratégicos definidos (hasta la Evaluación de Abril).
R4.3.2
 - Se evalúa el checklist de verificación SDCA antes del inicio de la PDCA para evitar reinventar la rueda.
R4.3.3
 - La fase de observación está completa dividiendo el problema en problemas más pequeños (hasta la Evaluación de Mayo).
R4.3.4
 - Las causas raíces están claramente conectadas al problema que está destinado a resolverse (hasta la Evaluación de Julio).
R4.3.5
 - Los planes de acción elaboraron para abordar los síntomas y, principalmente, bloquean las causas raíces (hasta la Evaluación de Agosto).
R4.3.6
 - Las acciones que generaron los resultados esperados fueron estandarizadas. (Hasta la evaluación de diciembre).</t>
  </si>
  <si>
    <t>Nota: Para áreas pequeñas o de una sola persona, es aceptable la puntuación basada en su participación en los esfuerzos de PDCA internos o externos a su área. Si un área no tiene ningun PDCA para el año en curso, obtenga esta pregunta como N/A para esa área.
5 - Todos los requisitos se cumplen.
3 - Además, se cumplen R4.3.4 y R4.3.5.
1 - Se cumplen R4.3.1, R4.3.2 y R4.3.3.
0 - No se cumple R4.3.1 y R4.3.2.</t>
  </si>
  <si>
    <t xml:space="preserve">
1. Verifique el proceso que usa el área para comenzar una nueva PDCA. ¿Cuáles son los factores decisivos? ¿Quién está involucrado y por qué?
2. Discuta al menos uno de los miembros del equipo PDCA PDCA del área. Comprender sus rutinas y su proceso de pensamiento a medida que avanzaban a través de los pasos.
3. Verifique el equipo de acuerdo en la declaración del problema.
4. Verifique que el objetivo sea realista y discuta cómo se medirá el éxito.
5. Verifique que el equipo esté utilizando datos y evite hacer suposiciones o llegar a conclusión sobre el problema.
6. Verifique que el progreso de la PDCA en curso se revise al menos mensualmente. Se puede incorporar en una reunión mensual o celebrar una reunión de revisión PDCA separada.
7. Verifique que el progreso del PDCA en curso se esté revisando al menos mensualmente. Puede incorporarse en una reunión mensual o llevarse a cabo en una reunión separada de Revisión de PDCA.
8. Utilice el PDCA del año anterior para evaluar los requisitos que aún se encuentran dentro del plazo.
9. Verifique si hay una manera de validar que las acciones implementadas están impactando en los procesos según lo esperado.</t>
  </si>
  <si>
    <t>1_3_4_17</t>
  </si>
  <si>
    <t>4.4</t>
  </si>
  <si>
    <t>Buenas Prácticas (Act)</t>
  </si>
  <si>
    <t>Buenas Prácticas es un programa local que tiene el objetivo de nutrir, apoyar y fomentar la cultura innovadora en todos los niveles de nuestra organización. El propósito es tener un proceso de presentación, revisión, implementación y comunicación de Buenas Prácticas para lograr el desarrollo de la creatividad e iniciativa de los empleados, mejorar la moral de los empleados, reconocer a los empleados por su contribución a la generación de negocios y optimizar los procesos de trabajo y la eficiencia. Está diseñado para ser algo simple y de fácil implementación.</t>
  </si>
  <si>
    <t xml:space="preserve">R4.4.1
 - Hay un programa definido para incentivar la generación de ideas de los empleados a mejorar los requisitos de almacén, entrega o flota, como seguridad, calidad, productividad o capacidad.
R4.4.2
 -  Los empleados en todos los niveles son conscientes del programa de generación de buenas prácticas y están utilizando efectivamente la plataforma de buenas prácticas para enviar nuevas ideas.
R4.4.3
 - Se está realizando reconocimientos/comentarios a los empleados, así como un seguimiento de la implementación de las mejores prácticas adoptadas
R4.4.4
 - Otras buenas prácticas aprobadas en el portal se están analizando para replicar/implementar en el Distribuidor.
R4.4.5
 - Hay una mejora medible en un KPI o PI relacionada con la seguridad, la calidad, la productividad o la capacidad relacionadas con la buena idea e implementación de la idea.
R4.4.6: Se han presentado de las mejores buenas prácticas para convertirse en una Mejor Práctica de Zona/Unidad de Negocio dentro de la Plataforma de Mejores Prácticas. (Periodo de 12 meses en curso)
</t>
  </si>
  <si>
    <t xml:space="preserve">
5 - Todos los requisitos se cumplen.
3 - Además, se cumple R4.4.4 y R4.4.5.
1 - Se cumplen R4.4.1, R4.4.2 y R4.4.3.
0 - No se cumple R4.4.1.</t>
  </si>
  <si>
    <t xml:space="preserve">
1. Verifique la existencia de un programa de generación de buenas ideas y verifique si hay un proceso para identificar buenas prácticas.
2. Verifique la comunicación del programa, ya sea a través de correos electrónicos, tableros visuales o reuniones.
3. Entreviste a los empleados en todos los niveles para verificar su conciencia del programa y comprender si están utilizando la plataforma de buenas prácticas para enviar y adoptar buenas prácticas.
4. Verifique si los empleados reciben comentarios después de enviar buenas prácticas y están siendo reconocidos adecuadamente. Verifique si hay un seguimiento de la implementación de las mejores prácticas adoptadas.
5. Acceda a la plataforma de buenas prácticas para verificar que se esté utilizando. Al menos el Distribuidor debe subir una Buena Práctica a la plataforma  (últimos 12 meses).</t>
  </si>
  <si>
    <t>1_3_4_18</t>
  </si>
  <si>
    <t>4.5</t>
  </si>
  <si>
    <t>GOPs (Act)</t>
  </si>
  <si>
    <t xml:space="preserve"> Buenas Prácticas Operativas (GOP) se refieren a las condiciones técnicas básicas que deben existir para lograr y mantener los resultados específicos de Distribuidor. Es una colección de buenas prácticas ya probadas que se recopilan desde el nivel global y de zona para ser implementadas en todas las zonas. Los GOP proporcionan una lista de verificación de acciones prioritarias que ayudan a los sitios a lograr sus resultados.  
DPO. MGT.4.5 GOP.pptx</t>
  </si>
  <si>
    <t>R4.5.1
 - GOPS son utilizados como una herramienta de resolución de problemas desencadenada por desvíos.
R4.5.2
 - GOPS &amp; Toolkits se actualizan en el portal DPO siempre que sea necesario o al menos cada trimestre.
R4.5.3
 - Existen acciones para todas las respuestas y hay notas para todas las respuestas N/A.
R4.5.4
 - Hay conexión entre acciones completas y evolución de la adherencia al GOP.</t>
  </si>
  <si>
    <t xml:space="preserve">
5 - Todos los requisitos se cumplen.
3 - Además, se cumple R4.5.3.
1 - Se cumple R4.5.1 y R4.5.2.
0 - No se cumple R4.5.1.</t>
  </si>
  <si>
    <t xml:space="preserve">
1. Compruebe si los GOP se utilizan como una herramienta de resolución de problemas activada siguiendo la guía.
2. Acceda al portal de DPO y verifique si se actualizan GOPS &amp; Toolkits.
3. Compruebe si las acciones se elaboran para tratar preguntas sin respuesta. Las acciones deben estar en el portal.</t>
  </si>
  <si>
    <t>PROCESOS DE EJECUCIÓN DE ENTREGA</t>
  </si>
  <si>
    <t>5_1_23_73</t>
  </si>
  <si>
    <t>PRE RUTA</t>
  </si>
  <si>
    <t>Propósito: Al tener el tiempo desde que su equipo llega al Distribuidor hasta que salen a entregar los pedidos, podemos tener una mejor visibilidad de la productividad total. Es importante entender cada paso y el tiempo previsto en cada paso porque si el camión sale más tarde de lo previsto, esto puede afectar a todo el día del equipo de entrega y dar lugar a ventanas horarias perdidas, cambios en la secuencia, rechazos y mucho más. Al comprender mejor el tiempo empleado en el CD, podemos ayudar al equipo de reparto a agilizar las tareas y conseguir que el camión salga antes a entregar.
Guía:
- El SOP necesita incluir todos los pasos críticos que debe hacer el equipo de entrega (conductor/ayudante) para tener un día exitoso, desde la llegada al Distribuidor hasta la salida a ruta. 
- El PI de tiempo pre-ruta (TML) debe supervisarse de forma que recoja automáticamente las horas de entrada al Distribuidor hasta la salida. Esto debe recogerse y controlarse en comparación con un PI que ayude a su Distribuidor a alcanzar la Productividad Total.
- Cuando el TML (desde la llegada del personal de entrega hasta que sale del Distribuidor a repartir) no cumpla el objetivo, cree acciones basadas en la causa raíz para corregir los problemas antes que afecten a los resultados del día siguiente. En ocasiones, esto podría deberse a diferentes pasos del proceso de pre-ruta: investigue los tiempos previstos y reales en cada paso.
- El Distribuidor debe buscar oportunidades para reducir el tiempo empleado en el proceso previo a la ruta mediante cambios tecnológicos o en los procesos para impulsar la autonomía.
- Una posible forma de fomentar la autonomía de la primera línea es disponer de un proceso totalmente digital en el que el equipo de entrega se conecte con otra persona para realizar una tarea del proceso de pre-ruta (fichar, validar el inventario, checklist de seguridad).
Pis Pre-Ruta:
- Tiempo medio de liberación (TML)
- PI de asistencia a la reunión matinal: % de Personas que asisten a la reunión matinal según la definición estándar.
- PI de llegada: % de personas (conductores y ayudantes) que llegan a tiempo al Distribuidor. La hora de llegada debe definirse a nivel Distribuidor y puede ser diferente en función de la ruta.
Los significados de mejorar un KPI/PI son los siguientes:
Mostrar una tendencia positiva: mejora en los últimos 3 meses.
Mostrar mejoría: mejor que el año anterior o mejor que el mismo trimestre del año pasado o mejor que el presupuesto (solo en casos excepcionales).
Mostrar resultados consistentes: estar en el primer cuartil de la Zona.</t>
  </si>
  <si>
    <t>R1.1.1 - El SOP de Pre-ruta se actualiza e incluye todos los pasos operacionales críticos (ficha de entrada, reunión, recopilación de ruta, inventario/verificación de calidad, checklist de seguridad, como mínimo).
R1.1.2 - El proceso de entrega antes de la ruta se ejecuta de acuerdo al SOP.
R1.1.3 - Todos los equipos de entrega están capacitados y conocen los SOP de Pre-ruta.
R1.1.4 - Si el TML (Tiempo Medio de Liberación) no cumple con el objetivo, existe un plan de acción y muestra tendencia positiva y/o mejoras.
R1.1.5 - El TML, desde la entrada hasta la salida de la puerta con el camión de entrega muestra mejoras y/o resulatos consistentes.</t>
  </si>
  <si>
    <t>5 - Todos los requisitos cumplidos
3 - Solo falta R1.1.5
1 - Se logran R1.1.1, R1.1.2 y R1.1.3
0 - NO se logran R1.1.1, R1.1.2 o R1.1.3</t>
  </si>
  <si>
    <t>1. Revise el proceso de pre-ruta en el Distribuidor (desde la entrada hasta la salida de la puerta con el camión de entrega). Compruebe si hay un SOP específico para el CD, que incluya todas las secciones del proceso de pre-ruta (registro de entrada, reunión matinal, registro de ruta, verificación de inventario/calidad, checklist de seguridad, objetivo TML, como mínimo). 
2. Compruebe que todos los equipos de entrega están formados y conocen este SOP (a través de la matriz de SKAP/OWD). Existen OWD con planes de acción ante desvíos. 
3. Compruebe conocimiento a través de entrevistas, entrenamientos, capacitaciones, etc. 
4-Revisar que el PI de Pre-ruta (desde la entrada hasta la salida de la puerta con el camión de entrega) se supervise de acuerdo con el impacto en el negocio, se asigne una meta y se establezcan acciones correctivas si no se cumple. Verifique que los tiempos sean relevados por elementos digitales.
Validar si el Distribuidor está dentro del objetivo de TML en los últimos 3 meses o mejor que el resultado del año anterior, o mejor que el mismo trimestre del año anterior.
5. Comprenda las oportunidades en el tiempo de pre ruta utilizado en el proceso de enrutamiento/planificación y las ganancias de productividad en la productividad total/CO y el número de entregas por camión.  Verifique que el TML se encuentre dentro de meta del año 30 min y 65%</t>
  </si>
  <si>
    <t>5_1_23_74</t>
  </si>
  <si>
    <t>EN RUTA</t>
  </si>
  <si>
    <r>
      <t xml:space="preserve">Propósito: Con el fin de proporcionar una entrega centrada en el cliente, es importante que los miembros de nuestro equipo reciban formación sobre el proceso estándar para realizar entregas de forma segura, productiva y centrada en el cliente.
- Ejecución de la entrega: debe existir un SOP que incluya todos los pasos que debe seguir un profesional de entrega para que su jornada sea exitosa. Los principales pasos del proceso en ruta deben tener en cuenta: Proceso de navegación en ruta, Ejecución de la entrega en el PDV, garantía de calidad (ej: manipulación correcta del producto, evitar comportamientos erróneos con el producto, estándar de calidad del camión, otros), Informe de problemas de calidad (ej: registro de rechazos parciales con códigos de motivo claros vinculados a DQI), procedimiento de cierre en ruta.
Algunas de las acciones que cabría esperar de la primera línea están relacionadas con la modulación de rechazos, cambio de método de pago, realización de evaluaciones de riesgo (cuando sea necesario) en el PDV, la notificación de PNP y la notificación de quejas de los clientes.
- Ejecución de entrega en el PDV - los equipos deben cumplir como mínimo: 
1) Evaluaciones de riesgos (cuando sea necesario) en el PDV. Deben conocer el proceso de informes de seguridad y ser conscientes de los posibles riesgos a nivel del PDV.
2) Recepción del PDV y comprobación del pedido.
3) Proceso de descarga.
4) Carga de vacíos (rechazos, calidad) cuando proceda.
5) Enfoque centrado en el cliente: Evaluación de la entrega, posibles problemas en el PDV.
6) Comportamiento requerido por los equipos de entrega para garantizar el registro de la información (EJ: estacionamiento georeferenciado, abrir/iniciar la visita, cerrar la visita en el PDV, etc).
- Es importante que los equipos de reparto comprendan qué hace que sus rutas sean más productivas con un enfoque centrado en el cliente. El conductor es el solucionador de problemas del cliente (cambios, vacíos).
- Tecnología - La información principal sobre la ruta debe ser: Localización de camiones en tiempo real; Tiempo total y KM por ruta; Tiempo de servicio por PDV; ubicación de pedidos. 
- Si la aplicación de seguimiento requiere la intervención del equipo de reparto, compruebe si puede explicar cómo utilizar la misma durante la ejecución diaria. La tecnología debería ayudarles y resolver sus problemas sin interferencias de la dirección, es decir, que no tengan que obtener la aprobación de la dirección antes de gestionar los problemas de los clientes.
- Principales KPI y PI de entrega:
Horas de trabajo T2 en transporte (control vs requisito legal).
Ocupación de Bodega(%).
Adherencia a la secuencia.
Desviación de KM.
Tiempo de conducción y Desviación del tiempo de servicio.
El equipo de entrega debe conocer el tiempo de conducción y el tiempo de servicio por PDV.
Los significados de mejorar un KPI/PI son los siguientes:
</t>
    </r>
    <r>
      <rPr>
        <u/>
        <sz val="11"/>
        <rFont val="Calibri"/>
        <family val="2"/>
        <scheme val="minor"/>
      </rPr>
      <t>Mostrar una tendencia positiva:</t>
    </r>
    <r>
      <rPr>
        <sz val="11"/>
        <rFont val="Calibri"/>
        <family val="2"/>
        <scheme val="minor"/>
      </rPr>
      <t xml:space="preserve"> mejora en los últimos 3 meses.
</t>
    </r>
    <r>
      <rPr>
        <u/>
        <sz val="11"/>
        <rFont val="Calibri"/>
        <family val="2"/>
        <scheme val="minor"/>
      </rPr>
      <t xml:space="preserve">Mostrar mejoría: </t>
    </r>
    <r>
      <rPr>
        <sz val="11"/>
        <rFont val="Calibri"/>
        <family val="2"/>
        <scheme val="minor"/>
      </rPr>
      <t xml:space="preserve">mejor que el año anterior o mejor que el mismo trimestre del año pasado o mejor que el presupuesto (solo en casos excepcionales).
</t>
    </r>
    <r>
      <rPr>
        <u/>
        <sz val="11"/>
        <rFont val="Calibri"/>
        <family val="2"/>
        <scheme val="minor"/>
      </rPr>
      <t>Mostrar resultados consistentes:</t>
    </r>
    <r>
      <rPr>
        <sz val="11"/>
        <rFont val="Calibri"/>
        <family val="2"/>
        <scheme val="minor"/>
      </rPr>
      <t xml:space="preserve"> estar en el primer cuartil de la Zona.</t>
    </r>
  </si>
  <si>
    <t>R1.2.1 - El SOP del proceso de entrega en ruta se actualiza e incluye todos los pasos operativos críticos y los pasos únicos comunes en el proceso en ruta.
R1.2.2 - El proceso de entrega en ruta se ejecuta de acuerdo al SOP.
R1.2.3 - Todos los equipos de entrega están capacitados y conocen los SOP en ruta.
R1.2.4 - Se cuenta con tecnología para informar la ubicación del camión en tiempo real. Verifique si existe una herramienta para el seguimiento de las entregas.
R1.2.5 - El PI Tiempo en Ruta (puerta a puerta), si no cumple con el objetivo, existe un plan de acción y muestra tendencia positiva y/o mejoras.
R1.2.6 - El PI de Tiempo en Ruta (puerta a puerta) muestra mejoras y/o resultados consistentes.</t>
  </si>
  <si>
    <t>5 - Todos los requisitos cumplidos
3 - Solo falta R1.2.6
1 - Se logran R1.2.1, R1.2.2 y R1.2.3
0 - NO se logran R1.2.1, R1.2.2 o R1.2.3</t>
  </si>
  <si>
    <t>1. Revise el proceso de entrega en ruta en el Distribuidor (puerta a puerta). Compruebe si hay un SOP específico del Distribuidor que incluya todos los pasos estándar y los pasos comunes puntuales del proceso en ruta.
2. Compruebe que todos los operarios están formados y conocen este proceso (a través de la matriz de SKAP/OWD). Existen OWD con planes de acción ante desvíos. 
3. Compruebe conocimiento a través de entrevistas, entrenamientos, capacitaciones, etc. 
4. Verifique si existe una herramienta para el seguimiento de las entregas. Verificar que la tecnológica este funcionando eficientemente en más del 90% de los pedidos.
5. Verifique el PI de Tiempo en Ruta (puerta a puerta), se supervisa según el impacto en el negocio, se asigna una meta y se toman acciones correctivas si no se cumple con el objetivo. Validar si el distribuidor está dentro del objetivo de dispersión(%) de TR en los últimos 3 meses o mejor que el resultado del año anterior, o mejor que el mismo trimestre del año anterior.
6. Comprenda las oportunidades en el tiempo en ruta utilizado en el proceso de planificación/ruteo versus el ejecutado, productividad total, ocupación de bodega (% de capacidad ociosa del camión) y horas trabajadas. Verifique que el TR se encuentre dentro de la meta del año</t>
  </si>
  <si>
    <t>5_1_23_75</t>
  </si>
  <si>
    <t>POST RUTA</t>
  </si>
  <si>
    <t>Propósito: El proceso post-ruta debe definirse y racionalizarse para que el equipo de la entrega entre en el Distribuidor y regrese a su casa de la forma más productiva posible. Al definir el proceso y supervisar la ejecución, puede ayudar a eliminar las barreras durante este proceso post-ruta
- Proceso post-ruta: debe existir un SOP que incluya todos los pasos desde que los equipos de entrega llegan al Distribuidor para el registro hasta que finaliza el control físico del almacén. Los principales pasos del proceso de post-ruta deben considerar el cierre físico y el cierre financiero.
- Si ocurre, la primera línea debe informar al supervisor  las infracciones de tráfico y las multas de aparcamiento.
- El Distribuidor puede definir un PI para controlar la precisión del proceso físico para medir mejor el éxito de este proceso.
- PI de Post Ruta: 
- Tiempo Total de Chequeo Físico: desde que los conductores regresan al Distribuidor hasta finalizar el control físico.
- Tiempo Total de Cierre Financiero.
- Rutas con desviaciones %.
Los significados de mejorar un KPI/PI son los siguientes:
Mostrar una tendencia positiva: mejora en los últimos 3 meses.
Mostrar mejoría: mejor que el año anterior o mejor que el mismo trimestre del año pasado o mejor que el presupuesto (solo en casos excepcionales).
Mostrar resultados consistentes: estar en el primer cuartil de la Zona.</t>
  </si>
  <si>
    <t>R1.3.1 - El SOP de post-ruta se actualiza e incluye todos los pasos operativos críticos (5S, validación de inventario, reporte de inspección del vehículo de entrega/check de seguridad, financiero, análisis de causa raíz/cierre de la acción como mínimo).
R1.3.2 - El proceso de post-ruta se ejecuta de acuerdo con el SOP.
R1.3.3 - Todos los equipos de entrega están capacitados y conocen el SOP de post-ruta.
R1.3.4 - El PI de Tiempo Interno (entrada en la puerta con el camión de reparto hasta fichar la salida) si no se cumple con el objetivo, existe un plan de acción y muestra tendencia positiva y/o mejoras.
R1.3.5 - El PI de Tiempo Interno (entrada en la puerta con el camión de reparto hasta fichar la salida)  muestra mejoras y/o resultados consistentes.</t>
  </si>
  <si>
    <t>5 - Todos los requisitos cumplidos
3 - Solo falta R1.3.5
1 - Se logran R1.3.1, R1.3.2 y R1.3.3
0 - NO se logran R1.3.1, R1.3.2 o R1.3.3</t>
  </si>
  <si>
    <t>1. Revisar el proceso post-ruta en el Distribuidor (retorno al Distribuidor con el camión de reparto hasta fichar la salida). Verifique que el proceso específico del Distribuidor abarque todos los pasos que deben seguirse diariamente y deben dividirse en áreas críticas (5S, validación de inventario, rechazos, devoluciones comerciales, Informe de inspección del vehículo de entrega/checklist de seguridad, financiero, análisis de causa raíz/plan de acción, objetivo TI). (SOP)
2. Verificar que todos los equipos de entrega estén capacitados y tengan conocimiento sobre el proceso post-ruta (a través de la matriz de SKAP/OWD).Existen OWD con planes de acción ante desvíos.
3. Compruebe conocimiento a través de entrevistas, entrenamientos, capacitaciones, etc. 
4. Revisar que el PI de Tiempo Interno (entrada al Distribuidor con el camión de reparto hasta fichar la salida) se supervisa de acuerdo con el impacto en el negocio, se asigna un objetivo y se implementan acciones correctivas si no se cumple. 
Validar si el Distribuidor está dentro del objetivo de TI en los últimos 3 meses o mejor que el resultado del año anterior, o mejor que el mismo trimestre del año anterior. Verifique que los tiempos sean relevados por elementos digitales.
5. Comprender las oportunidades en el Tiempo Interno utilizado en el proceso de planificación/ruteo y las ganancias de productividad en Productividad Total/CO y número de entregas por camión. 
Verifique que el TI se encuentre dentro de la meta del año (30 min y 65%)</t>
  </si>
  <si>
    <t>5_1_23_76</t>
  </si>
  <si>
    <t>CALIDAD DE ENTREGA DE LOS PRODUCTOS</t>
  </si>
  <si>
    <t>Propósito: Al capacitar a los miembros de nuestro equipo para identificar problemas de calidad, informar sobre ellos y corregirlos, nos aseguramos de ofrecer a nuestros clientes productos de la mejor calidad para vender a los consumidores finales.
- Los equipos de entrega deben saber cómo identificar si el producto está en buenas condiciones para ser entregado, los diferentes tipos de problemas de calidad y qué hacer en los casos de problemas de calidad durante la ruta y después de que regresen al Distribuidor.
- El Distribuidor debe contar con un proceso aplicado por los equipos de distribución y/o los verificadores para identificar y registrar diariamente los productos antes de salir del Distribuidor o cuando regresan del mercado con problemas de calidad.
- El Distribuidor debe controlar diariamente la base de datos de roturas para analizar la causa, el tipo, la cantidad, etc.
Los significados de mejorar un KPI/PI son los siguientes:
Mostrar una tendencia positiva: mejora en los últimos 3 meses.
Mostrar mejoría: mejor que el año anterior o mejor que el mismo trimestre del año pasado o mejor que el presupuesto (solo en casos excepcionales).
Mostrar resultados consistentes: estar en el primer cuartil de la Zona.</t>
  </si>
  <si>
    <t>R1.4.1 - El proceso de reporte de roturas de productos es digital con código de razones vinculados a DQI.
R1.4.2 - El proceso de reporte de roturas de productos se ejecuta según el SOP.
R1.4.3 - Todos los equipos de entrega están capacitados y conocen la capacitación estándar de Zona/BU para la calidad del producto. Esta formación se valida en la matriz de SKAP.
R1.4.4 - Si DQI no cumple con el objetivo, existe un plan de acción y muestra tendencia positiva y/o mejoras.
R1.4.5 - DQI muestra mejoras y/o resultados consistentes.</t>
  </si>
  <si>
    <t>5 - Todos los requisitos cumplidos
3 - Solo falta R1.4.5
1 - Se logran R1.4.1, R1.4.2 y R1.4.3
0 - NO se logra R1.4.1, R1.4.2 o R1.4.3</t>
  </si>
  <si>
    <t>1. Revisar que exista un proceso para reportar roturas. Verifique que los equipos de entrega puedan registrar rechazos parciales, que los códigos de motivo estén vinculados a DQI (roturas de productos) y que todas las roturas se informen de forma digital. 
2. Verifique que las capacitaciones sobre calidad del producto se hayan completado  para todos los equipos de entrega y se pueda validar a través de la matriz de SKAP. Validar que se cuenta con SOP de calidad, el mismo incluye MKTP y se ejecutan OWD con planes de acción ante desvíos.  
3. Compruebe conocimiento a través de entrevistas, entrenamientos, capacitaciones, etc. 
4. Revisar la existencia de una base de datos para analizar roturas (causa, tipo, cantidad, conductor, otros). Verifique el seguimiento diario del producto dañado / pérdidas durante la entrega. Validar si el Distribuidor está dentro del objetivo de DQI en los últimos 3 meses o mejor que el mismo trimestre del año anterior.
5. Revise el rendimiento reciente del KPI DQI y si hay un objetivo de rotura con el que los equipos de entrega puedan medirse diariamente. Valide que se hayan implementado acciones para eliminar los problemas de calidad de la entrega. Verifique que el indicador DQI se encuentra dentro de la meta del año.</t>
  </si>
  <si>
    <t>EQUIPOS EMPORDERADOS</t>
  </si>
  <si>
    <t>5_1_24_77</t>
  </si>
  <si>
    <t>VISIBILIDAD DE RESULTADOS</t>
  </si>
  <si>
    <t>Propósito: Para impulsar el compromiso y el rendimiento, es importante dar a cada operador la visibilidad sobre sus resultados, compensación y consecución de compensación adicional/variable o incentivos y reconocimiento. Esta información debe ser accesible de forma digital sin intervención del liderazgo.
- Los indicadores prioritarios del Distribuidor deben vincularse al árbol de KPI según el tema 15 - Árbol de KPI del pilar de gestión.
- La evolución del empoderamiento de la primera línea comienza con la comunicación interna, que proporciona visibilidad de los resultados y toda la información relevante a la primera línea utilizando las herramientas disponibles. A continuación, debe existir un sólido proceso de feedback en el que los empleados puedan aportar sugerencias y responder a las desviaciones de los resultados con un análisis de causa raíz que ayude a desarrollar planes de acción. Por último, se debe animar y preparar/formar al personal de la primera línea para que tome decisiones básicas basadas en la información y las herramientas disponibles con el fin de ofrecer un mejor nivel de servicio al cliente.
- Los CDs son capaces de priorizar, idealmente de 3 a 5, PIs dentro de la lista del Proceso de Ejecución de la Entrega para proporcionar visibilidad de los resultados diarios. Los PIs deben estar asociados a los KPIs que son prioritarios para los CDs.
- Es muy importante que cada Distribuidor seleccione PIs que afecten al rendimiento de la entrega para mostrar a los operadores. La lista de PIs como ejemplo podrían ser: Desviación del Tiempo de Servicio por PDV; Cumplimiento de ETA; % de Puntualidad; Desviación de KM; Adherencia de Secuencia; PNP; DQI; RMD; Reclamos de Clientes, etc.</t>
  </si>
  <si>
    <t>R2.1.1 - Los equipos de entrega pueden ver el desempeño diario del equipo de sus principales PI y KPI de rutina según los principales desafíos del Distribuidor.
R2.1.2 - Los equipos de entrega pueden ver la compensación variable diaria y el logro de incentivos para el objetivo y saben cómo lograrlos. Esta visibilidad no es individualiazda.
R2.1.3 - El desempeño diario se proporciona de forma digital (a través de un celular u otros dispositivos digitales).
R2.1.4 - Los equipos de entrega pueden ver la compensación variable diaria y el logro de incentivos para el objetivo y saben cómo lograrlos. Esta visibilidad es individualizada y los equipos de entrega pueden acceder a ella sin la intervención de líderes.</t>
  </si>
  <si>
    <t>5 - Todos los requisitos cumplidos
3 - Solo falta R2.1.4
1 - Se logran R2.1.1 y R2.1.2
0 - R2.1.1 NO se logra</t>
  </si>
  <si>
    <t xml:space="preserve">1. Verifique si el equipo de entrega tiene la capacidad de ver el rendimiento diario de los principales PI y KPI de rutina de su equipo de acuerdo con los principales desafíos del Distribuidor. 
2. Verifique que el quipo de entrega puede ver la compensación variable diaria y el logro de incentivos para el objetivo. Esta visibilidad no es individualizada.
3. Verifique que el rendimiento se informe digitalmente. Verifique que los objetivos se encuentren claramente definidos y visibles dentro de la herramienta digital. 
4. Verifique que cada persona pueda visualizar solo sus propios resultados. Verifique si el equipo de entrega tiene la capacidad de ver su compensación variable diaria o incentivos relacionados con el desempeño individual y entiende cómo lograrlos. </t>
  </si>
  <si>
    <t>5_1_24_78</t>
  </si>
  <si>
    <t>PROCESO DE FEEDBACK</t>
  </si>
  <si>
    <t>Propósito: Nuestros equipos de entrega son la clave para entregar productos con calidad de servicio al cliente y de manera eficiente, por lo que es clave obtener retroalimentación para ayudar a mejorar el proceso, la comunicación y la gestión. Es importante proporcionar maneras simples de brindar feedback y mostrar a nuestros equipos de entrega que se han revisado y respondido los comentarios otorgados para obtener más feedback.
- ¿Qué es el feedback del chofer? Es toda información intercambiada con los conductores en la rutina diaria que contribuye a resolver problemas y proporciona datos para los planes de acción que permiten mejorar los resultados. El feedback puede proporcionarse a través de las herramientas estándar disponibles, pero también a través de cualquier contacto que se establezca entre la dirección y el equipo.
- El análisis de las desviaciones está orientado por el Pilar de Gestión en los temas: 21 - Tratamiento de anomalías; 22 - Seguimiento de rutina.
- El Distribuidor debe buscar las mejores prácticas/iniciativas para reducir las ineficiencias durante la entrega en el PDV.
- Debería establecerse un canal estándar on line para recibir sugerencias/opiniones. Los comentarios y la interacción de los conductores de forma digital deberían contribuir a su capacitación y apropiación. Ejemplos de comentarios son los problemas o sugerencias sobre rutas, ventanas horarias de PDV, geolocalización del PDV, calles cerradas, problemas o quejas sobre el almacén, ventas, clientes, personal/People, compensación, etc.
- El cierre de ciclo estándar para cada feedback se iniciará con la publicación de resultados o después de cualquier problema detectado durante la ejecución rutinaria diaria. Una vez recibido, la dirección debe evaluar si el feedback es coherente y responder a los conductores si es necesario tomar alguna medida y actualizar el action log. Además, la gerencia debe analizar si la acción puede ejecutarse o si es necesario escalarla.</t>
  </si>
  <si>
    <t>R2.2.1 - Los Equipos de Distribución pueden proporcionar comentarios sobre su rendimiento o problemas durante su jornada mediante una plataforma digital.
R2.2.2 - Los comentarios de los Equipos de Distribución se revisan, responden y publican en la Teamroom (todo tipo de comentarios).
R2.2.3 - A partir de los comentarios de los Equipos de Distribución, se analizan mensualmente los problemas más importantes y se crean planes de acción que están en marcha para ejecutarse.
R2.2.4 - Los Equipos de Distribución están utilizando herramientas de resolución de problemas de manera individual, proporcionando retroalimentación/acciones correctivas y, como resultado, mejorando sus KPI(s) operativos.</t>
  </si>
  <si>
    <t>5 - Todos los requisitos cumplidos
3 - Solo falta R2.2.4
1 - Se logran R2.2.1 y R2.2.2
0 - R2.2.1 NO se logra</t>
  </si>
  <si>
    <t xml:space="preserve">1. Una vez que el equipo de entrega tenga visibilidad del rendimiento, verifique que pueda sugerir acciones correctivas para mejorar los KPI operativos utilizando, si corresponde,  herramientas de resolución de problemas. 
2 Verifique que el Distribuidor cierre el ciclo de retroalimentación revisando, respondiendo y publicando en la team room. 
3. Verifique si el Distribuidor ha analizado los comentarios de los equipos de entrega mensualmente para los problemas más importantes y se crea un plan de acción y se cierran las acciones. Validar que exista SOP para gestionar los comentarios realizados por la operación. Es necesario que cada distribuidor establezca su propio SLA estándar para tratar los motivos, con la excepción de los problemas de seguridad que DEBEN devolverse al equipo a más tardar en la siguiente entrega para ese PDV comunicado. 
4. Validar que los equipos de distribución están utilizando herramientas de resolución de problemas de manera individual, proporcionando retroalimentación/acciones correctivas y, como resultado, mejorando sus KPI(s) operativos. Disponer de una herramienta de feedback para KPIs/IVs. </t>
  </si>
  <si>
    <t>EFICIENCIA DE PROCESOS</t>
  </si>
  <si>
    <t>5_2_25_79</t>
  </si>
  <si>
    <t>MONITOREO DE DIMENSIONAMIENTO</t>
  </si>
  <si>
    <t>Propósito: Tener un buen proceso de dimensionamiento nos ayuda a controlar los costos y anticipar las necesidades de personal o de flota. La revisión del dimensionamiento presupuestado, entender el pasado y anticipar las previsiones futuras nos ayudarán a controlar los costos y a asignar los recursos de forma eficiente.
- La herramienta de dimensionamiento debe estar alineada con el simulador presupuestario del Pilar de Planificación según la pregunta 1.1 - Proceso presupuestario, creación y LE
- La ejecución del dimensionamiento en el pilar de entrega debe realizarse a partir del plan establecido en la pregunta 2.3 - Dimensionamiento de recursos.
- El Distribuidor necesita disponer de una herramienta estandarizada en la que pueda simular escenarios para optimizar los recursos manteniendo altos estándares de nivel de servicio.
- KPIs/PIs importantes a gestionar: 
1. Número de viajes 
2. Número total de pedidos
3. Número de entregas por camión
4. Cajas por viaje / drop size
5. KM/Millas
6. Utilización del vehículo
7. Curva de ventas
8. FTE/Camión
Los significados de mejorar un KPI/PI son los siguientes:
Mostrar una tendencia positiva: mejora en los últimos 3 meses.
Mostrar mejoría: mejor que el año anterior o mejor que el mismo trimestre del año pasado o mejor que el presupuesto (solo en casos excepcionales).
Mostrar resultados consistentes: estar en el primer cuartil de la Zona.
Business Cycle --&gt;Es un ciclo en nuestro negocio que tiene como fecha límite el final de febrero. Por lo tanto, debemos mantener la misma puntuación que el año pasado hasta la evaluación de marzo, cuando deberíamos tener todos los objetivos del año establecidos.</t>
  </si>
  <si>
    <t>R3.1.1 - La herramienta de dimensionamiento se usa para realizar un seguimiento de los KPI de sustentabilidad de costos y productividad para simular escenarios diarios y semanales utilizando el volumen pronosticado de la rutina semanal de S&amp;OP.
R3.1.2 -  La frecuencia y el proceso de revisión del simulador local son apropiados para la gestión de los costos del Distribuidor.
R3.1.3 - El Distribuidor está monitoreando los KPIs de Productividad después del dimensionamiento- KPIs (cajas x viaje, dropsize y N° de entregas, Dispersión de KM y tiempo, Ocupación, Utilización, Disponibilidad, FTE).
R3.1.4 - Los KPIs de Sustentabilidad de Costos y Productividad  muestran  mejoras.Si no, hay un fuerte plan de acción y los KPIs están mostrando tendencia positiva.</t>
  </si>
  <si>
    <t>5 - Todos los requisitos cumplidos
3 - Solo falta R3.1.4
1 - Se logran R3.1.1 y R3.1.2
0 - NO se logran R3.1.1 y R3.1.2</t>
  </si>
  <si>
    <t>1. Revisar que el Distribuidor dispone de una herramienta de dimensionamiento de personas y vehículos basada en los PIs para simular cambios y diferentes escenarios según el volumen de demanda. 
2. Revisar que la frecuencia y el proceso de revisión al simulador local son apropiados para la gestión de costos del Distribuidor.
3. Revisar que el Distribuidor esté monitoreando los KPI de sustentabilidad de costos y productividad en su proceso de dimensionamiento. 
4. Verificar que los KPIs de Sustentabilidad de costos y productividad (TLP y OB) estén en cumplimiento o en su defecto, que los últimos 3 meses o YTD estén en cumplimiento
Esta pregunta no puede ser 5 si se detectan problemas de sobrepeso en camiones.</t>
  </si>
  <si>
    <t>5_2_25_80</t>
  </si>
  <si>
    <t>IMPACTOS FINANCIEROS Y DE PRODUCTIVIDAD</t>
  </si>
  <si>
    <t>Propósito: Es importante supervisar los datos financieros de forma rutinaria para controlar los costos y deben analizarse a nivel de paquetes. Es importante que nuestros equipos de gestión comprendan que las acciones para dimensionar los recursos humanos y de flota no sólo pueden afectar a la productividad y al nivel de servicio, sino también a los aspectos financieros.
- Los responsables del pilar de entrega del Distribuidor deben comprender y ser capaces de explicar el presupuesto, así como los datos reales (ahorros y desviaciones) y su relación con el dimensionamiento.
- El presupuesto actual de KM debe estar vinculado a los costos de entrega, incluido el combustible, mantenimiento y otros, y debe elaborarse teniendo en cuenta el rendimiento en Km/millas del año anterior.
- El control presupuestario debería considerar también los costos de flete de los transportistas SPOT. El Distribuidor necesita tener un proceso claro para contratar Transportistas SPOT y un procedimiento de negociación para ayudar a controlar estos costos
Los significados de mejorar un KPI/PI son los siguientes:
Mostrar una tendencia positiva: mejora en los últimos 3 meses.
Mostrar mejoría: mejor que el año anterior o mejor que el mismo trimestre del año pasado o mejor que el presupuesto (solo en casos excepcionales).
Mostrar resultados consistentes: estar en el primer cuartil de la Zona.
Business Cycle --&gt;Es un ciclo en nuestro negocio que tiene como fecha límite el final de febrero. Por lo tanto, debemos mantener la misma puntuación que el año pasado hasta la evaluación de marzo, cuando deberíamos tener todos los objetivos del año establecidos.</t>
  </si>
  <si>
    <t>R3.2.1 - El rendimiento del presupuesto financiero (real vs presupuesto y real vs LE) se revisa en la rutina mensual.
R3.2.2 - La herramienta de dimensionamiento está conectada con las finanzas y el líder de entrega del Distribuidor la utiliza para controlar los costos y analizar los impactos del dimensionamiento en el VLC.
R3.2.3 - Cuando el presupuesto de entrega es desfavorable, el gerente de entrega conoce las 3 razones principales de desvío frente al presupuesto y establece un plan de acción para cerrar los gaps. El desempeño del presupuesto muestra tendencia positiva y/o mejoras.
R3.2.4 - El desempeño financiero de la entrega muestra mejoras y/o resultados consistentes.</t>
  </si>
  <si>
    <t>5 - Todos los requisitos cumplidos
3 - Solo falta R3.2.4
1 - Se logran R3.2.1 y R3.2.2
0 - NO se logra R3.2.1</t>
  </si>
  <si>
    <t xml:space="preserve">1. Verifique que el Distribuidor tenga una rutina mensual para revisar la ejecución del presupuesto financiero (real vs presupuesto y real vs LE).
2. Revise que la herramienta de dimensionamiento esté conectada a las finanzas y ayude a los gerentes del Distribuidor a controlar los costos y analizar los impactos del dimensionamiento en VLC.
3. Revisar la gestión de costos que excedieron el presupuesto previsto y el plan de ahorro. Consulte con el equipo de entrega si existe un plan de acción para controlar el presupuesto de entrega, y consiguieron evolucion en los ultimos 3 meses. 
4. Verifique la favorabilidad del presupuesto. Presupuesto dentro de meta. </t>
  </si>
  <si>
    <t>SATISFACCIÓN DEL CLIENTE</t>
  </si>
  <si>
    <t>5_2_26_81</t>
  </si>
  <si>
    <t>CALIDAD DEL SERVICIO AL CLIENTE</t>
  </si>
  <si>
    <t>Propósito: Crear una operación Centrada en el Cliente. Nuestros clientes deben ser el centro de atención de nuestras operaciones para hacer crecer nuestro negocio y nuestra reputación, creando lealtad y confianza. La mentalidad centrada en el cliente debe integrarse en la DPO de forma sencilla pero eficaz, para establecer y superar las expectativas de nuestros clientes. 
- La formación en atención al cliente debe ayudar a los empleados a comprender e interiorizar los principios de calidad del servicio al cliente y a obtener claridad sobre lo que la ABI espera de ellos. Además, la formación debe proporcionar cómo tratar las quejas de los clientes en el PDV.
- Los empleados deben entender su papel en el impacto de los reclamos de los clientes, especialmente en el manejo de las reclamos por daños relacionados, con ejemplos específicos (los operadores / analistas / técnicos de todas las áreas deben ser capaces de proporcionar ejemplos de cómo sus tareas de trabajo se alinean con la prevención de reclamos).
RMD:
- Rate My Delivery debe estar en marcha, con el fin de garantizar que los clientes puedan evaluar cada ejecución de entrega. Esta evaluación es una evaluación transaccional, cada pedido entregado debe corresponderse con una puntuación de entrega.
- Un buen índice de respuesta a Rate My Delivery debe ser superior al 50% de la base de datos total.
- Tasa de respuesta = (# de PDV que respondieron a la encuesta / # de PDV a los que el Distribuidor envió la encuesta) X 100. El "# de PDVs a los que el Distribuidor envió la encuesta" debe ser el número de entregas.
- PIs: Nuevos evaluadores; Detractores recurrentes; Detractores revertidos; Promotores perdidos.
- Nuevos evaluadores = PDV que han completado su primera encuesta Rate My Delivery. 
Reclamo de clientes: 
- El Distribuidor debe contar con herramientas analíticas para entender la voz de los clientes y definir cómo cerrar los principales GAPs
- El Distribuidor debe consolidar toda la información sobre reclamos procedente de todas las fuentes para realizar un análisis y construir el KPI.
PIs: 
- Plazo para resolver reclamos de los clientes = media de horas/días desde que el cliente abrió un reclamo hasta que se resolvió.
- Nº de reclamos totales relacionadas con el problema logístico.
- % de reclamos cerrados a tiempo.</t>
  </si>
  <si>
    <t xml:space="preserve">R4.1.1 - Todos los equipos de entrega están capacitados y conocen la formación estándar de zona/BU para la calidad de atención al cliente. Esta formación se valida a través de la matriz de SKAP.
R4.1.2 - Rate My Delivery y las quejas de los clientes se recopilan de todas las fuentes disponibles.
R4.1.3 - El plan de acción centrado en el cliente se actualiza para eliminar los problemas de servicio al cliente (incluidas todas las evaluaciones de 3 estrellas y menos).
R4.1.4 - Los equipos de entrega pueden buscar información crítica del cliente (ventanas horarias, número de teléfono del representante de ventas, número de teléfono del cliente, etc) en su aplicación de conductores para resolver los problemas de los clientes.
R4.1.5 - El tiempo promedio desde la recolección de RMD o quejas de clientes hasta el cierre se encuentra dentro de SLA. </t>
  </si>
  <si>
    <t>5 - Todos los requisitos cumplidos
3 - Solo falta R4.1.5
1 - Se logran R4.1.1, R4.1.2 y R4.1.3
0 - NO se logra R4.1.1 o R4.1.2</t>
  </si>
  <si>
    <t xml:space="preserve">1. Revise que la capacitación estándar de la zona para el servicio al cliente se ha completado para todos los operadores validados a través de la matriz de SKAP. 
2. Revise que el Distribuidor esté monitoreando Rate My Delivery y las quejas de los clientes de todas las fuentes disponibles.
3. Verifique que existe un proceso claro mediante el cual el cliente pueda compartir sus reclamos y su correcta gestión dentro del distribuidor (SOP). 
- Revise que el Distribuidor esté actuando en todas las evaluaciones debajo de 4 estrellas y el tiempo de respuesta para responder a los clientes. 
- Verifique si hay acciones para eliminar los problemas de servicio al cliente y disminuir el tiempo de espera para resolverlos. 
- Verifique que el distribuidor analice por ej: Detractores reincidentes, detractores nuevos, promotores perdidos, % de de base de evaluadores, etc. 
4. Revise que el equipo de entrega es capaz de realizar sugerencias y utilizar información crítica del cliente en su aplicación de conductor para resolver problemas. La información crítica del cliente es la ventana horaria, el número de teléfono del representante de ventas y el número de teléfono del cliente. 
5. Verifique el % de cumplimiento de RMD/Recopilación de quejas de clientes versus fecha de cierre dentro de SLA. </t>
  </si>
  <si>
    <t>5_2_26_82</t>
  </si>
  <si>
    <t>COMUNICACIÓN AL CLIENTE</t>
  </si>
  <si>
    <t>Propósito: Proporcionar visibilidad y conectar con los clientes en todos los puntos del trayecto de entrega. Es importante mantener el contacto con nuestros clientes a lo largo de todo el proceso de pedido. Si se produce un cambio en su pedido, es importante comunicarle, ya que esto contribuye a la transparencia y les permite estar preparados para recibirlo.
- El Distribuidor debe ser capaz de notificar al cliente cualquier cambio que se produzca en el volumen y el almacenamiento intermedio del pedido previsto. Existen diferentes canales que pueden utilizarse para la comunicación: BEES, Bees Deliver, llamadas, SMS, aplicaciones de comunicación.
- El Distribuidor debe ser capaz de notificar al cliente cuando el pedido está en ruta (sale del CD) y comunicar si se ha producido algún imprevisto que pueda afectar a la entrega. Si es posible, la comunicación es digital e, idealmente, el cliente puede hacer un seguimiento de la entrega.
- El tiempo estimado de entrega (ETA) debe compartirse con el PDV cada vez que cambie. Cuando el camión está cercano al PDV, se puede mostrar al cliente la visibilidad del camión en tiempo real, dándole también la posibilidad de abrir un cuadro de diálogo que le dé la opción de chatear con nuestro equipo de entrega para hacer cualquier observación relacionada a la entrega.
- Es importante que el Distribuidor ejecute un análisis de causa raíz en caso de desviaciones de ETA, para mejorar su calidad. 
- El Distribuidor debe recopilar todas las instancias de estos 3 tipos de comunicación y dividirlas por el número total de pedidos aplicables a cada tipo de comunicación.
Medidas de comunicación con el cliente:
- No ruteado/planificado = (# de pedidos no ruteados/planificados con comunicación al cliente / # total de pedidos no ruteados/planificados).
- Pedido en ruta = (nº de pedidos con comunicación al cliente de pedido en ruta / nº total de pedidos en ruta para entrega).
- ETA = (nº de pedidos con comunicación de ETA al cliente / nº total de pedidos en rutas para entrega).</t>
  </si>
  <si>
    <t>R4.2.1 - El Distribuidor tiene un proceso y una herramienta para comunicar cuando el pedido sale del CD/está en ruta a los clientes.
R4.2.2 - El Distribuidor tiene un proceso y una herramienta para comunicar a los clientes los pedidos no ruteados/planificados para el día de entrega acordado. Esto incluye, al menos, pedidos posdatados y cancelados.
R4.2.3 - El Distribuidor monitorea el porcentaje de las comunicaciones que se envían a los clientes.
R4.2.4 - El Distribuidor cuenta con un proceso y una herramienta para comunicar y monitorear el tiempo estimado de entrega a los clientes (ETA).
R4.2.5 - El Distribuidor está comunicando el 80% o más de los tres tipos de comunicación de pedidos a los clientes.</t>
  </si>
  <si>
    <t>5 - Todos los requisitos cumplidos
3 - Se cumplen R4.2.1, R4.2.2 y R4.2.3
1 - Se logran R4.2.1 y R4.2.2
0 - NO se logra R4.2.1</t>
  </si>
  <si>
    <t xml:space="preserve">1, Verifique que el Distribuidor tenga un proceso y una herramienta para comunicarse con el cliente cuando el pedido está en camino.
2. Verifique que el Distribuidor tenga un proceso y una herramienta para comunicar a los clientes el volumen enviado y los retrasos/ pedidos posdatados. Verifique que el distruidor cuente con un método alternativo en caso de no contar con Bees Deliver.
3. Verifique el comportamiento del % y tiempo de notificaciones enviadas a los clientes. 
4. Verifique que el Distribuidor tenga un proceso y una herramienta para comunicar el tiempo estimado de entrega (ETA). 
5. Compruebe el porcentaje de entregas con mensajes enviados a los clientes mediante la herramienta y si está por encima del 80% en las 3 comunicaciones de pedidos. </t>
  </si>
  <si>
    <t>5_2_26_83</t>
  </si>
  <si>
    <t>ENTREGAS INFULL</t>
  </si>
  <si>
    <t>Propósito: Como parte de OTIF, In Full nos permite medir la falta de existencias, los productos rechazados y las cancelaciones. Como parte de la entrega, debemos trabajar juntos para conseguir que los pedidos Non In Full se acerquen a 0 y asegurarnos de que se entregan todos los productos solicitados por nuestros clientes.
- El Distribuidor debe hacer un seguimiento del KPI de rechazos en las reuniones estándar. 
- El Distribuidor debería definir un PI para comprobar diariamente la eficacia de las modulaciones de rechazo. (ej: # pedidos salvados de rechazo/ # pedidos rechazados).
- La modulación de rechazos debería ayudar a resolver cada rechazo potencial en función de cada motivo, incluyendo en el proceso a cada parte interesada. El Distribuidor debe poder permitir que el proceso de modulación sea realizado de forma autónoma por los conductores.
- El Distribuidor debería establecer procesos internos eficaces de intercambio de información del cliente para ayudar a los conductores a tomar mejores decisiones y ofrecer a los clientes un servicio superior (los conductores disponen de la información necesaria en ruta para responder a los problemas de los clientes).
PIs a seguir: 
- Problemas logísticos: Cancelación logística por problemas de capacidad. Debe reflejar el total de Hectolitros que el Distribuidor no puede entregar debido a limitaciones de Capacidad de Entrega. El proceso de dimensionamiento puede afectar (dimensionamiento de personas y camiones, disponibilidad de personas y camiones, etc.), así como picos inesperados (volumen de ventas). Es fundamental que el Distribuidor pueda hacer el mejor plan posible para reducir el impacto de los problemas de capacidad de entrega en el KPI In Full.
- Datos maestros (por ejemplo, órdenes tomadas perdidas).
- Problemas de crédito (por ejemplo, problemas financieros).
- Falta de Stock.
- Modulaciones de rechazo (motivos).
- Repases
Los significados de mejorar un KPI/PI son los siguientes:
Mostrar una tendencia positiva: mejora en los últimos 3 meses.
Mostrar mejoría: mejor que el año anterior o mejor que el mismo trimestre del año pasado o mejor que el presupuesto (solo en casos excepcionales).
Mostrar resultados consistentes: estar en el primer cuartil de la Zona.</t>
  </si>
  <si>
    <t>R4.3.1 - El SOP del proceso de rechazo está actualizado, contiene todos los pasos operativos críticos para modular los rechazos, y todos los equipos de entrega están capacitados y conocen el SOP. Los equipos de entrega tienen la capacidad de resolver los motivos de rechazo más importantes de forma autónoma.
R4.3.2 - El proceso de rechazo se ejecuta de acuerdo con el SOP.
R4.3.3  - Los equipos de entrega pueden ofrecer diferentes métodos de pago dentro de la aplicación del conductor para evitar un rechazo.
R4.3.4 - El PI de Rechazos  muestra tendencia positiva y/o mejoras.
R4.3.5 - Se realiza un seguimiento de PI In Full y se conocen los principales motivos/razones de los problemas del PI. Si In Full no cumple con el objetivo, existe un plan de acción para mejorar priorizando los problemas más importantes (crédito, logística, sistemas/bases de datos, cancelación, etc.) y muestra mejoras y/o resultados consistentes.</t>
  </si>
  <si>
    <t>5 - Todos los requisitos cumplidos
3 - Solo falta R4.3.5
1 - Se logran R4.3.1, R4.3.2 y R4.3.3
0 - NO se logra R4.3.1 o R4.3.2</t>
  </si>
  <si>
    <t xml:space="preserve">1. Compruebe que el proceso (SOP) de rechazos contiene los pasos críticos para la modulación que debe realizar el equipo de entrega y asegúrese de que existen procesos autónomos para que los mismos resuelvan los motivos de rechazo más importantes.
2. Verifique que todos los equipos están capacitados y conocen el SOP de rechazos/modulaciones y existen OWD con planes de acción ante desvíos. 
3. Compruebe que el Distribuidor dispone de diferentes métodos de pago (inclusive digitales) para que los conductores puedan cambiar el tipo de pago o aplicar créditos con el fin de evitar un rechazo. 
4, Revise los rechazos del Distribuidor y verifique que KPI se sigue de forma diaria. Verifique si hay acciones correctivas implementadas si no cumple con el objetivo. El indicador viene mejorando consistentemente, o en los últimos 3 meses, o YTD, o mejor que el cierre del año anterior.  El indicador se sigue en HL y por Pedidos
5, Revisar el KPI In Full y la relación con otros PI como cancelaciones, problemas de crédito/logísticos del cliente y problemas de sistemas. Verifique si hay acciones correctivas implementadas si no cumple con el objetivo, con plan de acción claro y realizable. verifique seguimiento diario o semanal.
</t>
  </si>
  <si>
    <t>5_2_26_84</t>
  </si>
  <si>
    <t>ENTREGAS ON TIME</t>
  </si>
  <si>
    <t>Propósito: La conexión diaria con el ruteador del Distribuidor es fundamental para un buen rendimiento puntual, ya que es esencial alinear los recursos de la flota y el personal para planificar la entrega de todo el volumen recibido. Si hay problemas de capacidad o SLA, es importante tener un plan de priorización a seguir. Si hay problemas constantes de puntualidad, el equipo de entrega debe asegurarse de que los recursos están dimensionados correctamente. Por último, nuestro equipo de entrega debe disponer de la información más precisa sobre las ventanas horarias de los clientes para garantizar que la ejecución de la entrega se realiza a tiempo.
Vista simple de la Agrupación de Clientes / Segmentación PDV / Agrupación End to End (E2E):
Paso 1: Cluster de Clientes en segmentos logísticos/comerciales 
Paso 2: Analizar Cluster x Métricas Centradas en el Cliente (OTIF, NPS y RMD deben ser analizadas por Cluster)
Paso 3: Crear un Plan (construir un plan para obtener información en cascada en todas sus bases de datos y ayudar a la ejecución para mejorar los servicios y los feedbacks de los clientes)
Análisis de On Time:
- Haga un seguimiento de las principales razones por las que el pedido no se ha entregado en el plazo previsto. 
- Analice los principales impactos por camión, por conductor, por ruta y por segmentación de los PDV para elaborar planes de acción y cerrar las brechas.
- Los clientes de alta performance tienen ventanas horarias más cortas y los de bajo rendimiento obtienen ventanas horarias más largas
PIs para On Time: 
- Tiempo en ruta (ruta total), tiempo de servicio por PDV, PNP, dispersión de tiempo en ruta, % de PDV con datos precisos de tiempo de servicio, ventanas horarias no cumplidas, problemas de seguimiento y localización, retraso en la entrega, % fuera de ruta, % de entrega flexible, % de disponibilidad de la flota, % de ausentismo, TML, cumplimiento de SLA (comercial - volumen previsto frente al real, almacén - carga, flota - fuera de servicio).
Gestión de ventanas horarias: 
- realizar una comparación entre las ventanas horarias y el tiempo de entrega ofrecido por ABI, frente a otras empresas con características similares o de la competencia para definir acuerdos win-win con los clientes. Los acuerdos tienen que ser buenos para el cliente, pero también deben ser competitivos en el mercado y viables para nuestra empresa. Esta comparación puede realizarse a nivel BU, país, región o Distribuidor.
Los significados de mejorar un KPI/PI son los siguientes:
Mostrar una tendencia positiva: mejora en los últimos 3 meses.
Mostrar mejoría: mejor que el año anterior o mejor que el mismo trimestre del año pasado o mejor que el presupuesto (solo en casos excepcionales).
Mostrar resultados consistentes: estar en el primer cuartil de la Zona.</t>
  </si>
  <si>
    <t>R4.4.1 - El Distribuidor tiene una reunión definida con una frecuencia apropiada (TOR) con la central de ruteo para analizar los rendimientos de los PI foco, los feedback de ruta, la disponibilidad de recursos y realiza acciones para cerrar los gaps de rendimiento.
R4.4.2 - El Distribuidor tiene una rutina trimestral, como mínimo, para revisar las ventanas horarias del PDV con la estrategia de segmentación de clientes.
R4.4.3 - El Distribuidor tiene una base de datos única con ventanas horarias del cliente, tipos de equipos de entrega y priorización de entrega basada en la estrategia de segmentación de clientes que está disponible en el proceso de ruteo y de entrega a través de la aplicación. El Distribuidor utiliza el ruteo RACI para rutear y propiedad de datos maestros.
R4.4.4 - Se implementó un análisis de desviación del KPI On Time y se identificaron los principales problemas (problemas de seguimiento y localización, retrasos en la entrega, disponibilidad de la flota, retrasos en el proceso de carga), si el KPI On Time no cumple con el objetivo, hay un plan de acción implementado y muestra tendencia positiva y/o mejoras.
R4.4.5 - El KPI On Time muestra mejoras y/o resultados consistentes.</t>
  </si>
  <si>
    <t>5 - Todos los requisitos cumplidos
3 - Solo falta R4.4.5
1 - Se logran R4.4.1, R4.4.2 y R4.4.3
0 - NO se logra R4.4.1</t>
  </si>
  <si>
    <t xml:space="preserve">1. Verificar la rutina diaria con los equipos de operación y CORE (validado por asistencia, acciones y resultados).
2. Verifique que haya una rutina trimestral (como mínimo) para revisar las ventanas horarias del PDV utilizando la estrategia de segmentación. 
3. Verifique que esta información esté disponible en una base de datos como única fuente, disponible para el equipo de ruteo, seguimiento y rastreo (conductores),  tecnología de re-ruteo, clientes y otras partes interesadas. RACI se implementó para ayudar a comunicar roles y responsabilidades para el ruteo y el mantenimiento de la base de datos. Verifique que más del 80% de los clientes tiene ventana horaria definida. 
4.  Verifique los principales problemas de On Time (problemas de seguimiento y localización, demora en la entrega, disponibilidad de la flota, demoras en el proceso de carga). Chequee si hay acciones correctivas implementadas si no cumple con el objetivo. Verifique que el indicador ON TIME tenga en cuenta VH y día de entrega pactado
5. Validar si está dentro del objetivo del año, o mejor que el año anterior. </t>
  </si>
  <si>
    <t>MEJORAS DE ENTREGA</t>
  </si>
  <si>
    <t>5_3_27_85</t>
  </si>
  <si>
    <t>NPS DE ENTREGA</t>
  </si>
  <si>
    <t>Propósito: NPS es nuestro KPI estrella como norte, que nos impulsa hacia una operación centrada en el cliente. NPS se compone de impulsores primarios y secundarios que se relacionan con los SLA de entrega de OTIF y Rate my Delivery. Es muy importante analizar estos resultados y crear planes para mejorar la percepción de nuestros clientes. Utilice los comentarios de los clientes para aumentar continuamente su satisfacción, piense y ejecute con sencillez para centrarse en la creación de valor, construyendo una ventaja competitiva al mismo tiempo que equilibra la eficiencia operativa y la experiencia del cliente.
- El Nivel de Servicio 1YP tiene como objetivo mejorar la calidad del servicio logístico al PDV, trabajando en los puntos débiles del cliente para mejorar su satisfacción y lealtad.
- La propuesta de mejora debe estar vinculada con la Zona/BU.
- El análisis debe incluir datos cuantitativos y cualitativos recogidos de los responsables del PDV. 
- El Plan de Nivel de Servicio está asociado a la pregunta 5.2 - Satisfacción del Cliente y Mapeo de Puntos de Dolor en el Pilar de Planeamiento.
Ejemplos de impulsores primarios y secundarios deberían ser Not On Time / día de entrega / ventana horaria / equipo de entrega (comportamiento) / producto erróneo / proceso de carga / cantidad errónea / incompleto / no disponible / producto en mal estado / fecha de vencimiento / opinión del cliente.
Los significados de mejorar un KPI/PI son los siguientes:
Mostrar una tendencia positiva: mejora en los últimos 3 meses.
Mostrar mejoría: mejor que el año anterior o mejor que el mismo trimestre del año pasado o mejor que el presupuesto (solo en casos excepcionales).
Mostrar resultados consistentes: estar en el primer cuartil de la Zona.</t>
  </si>
  <si>
    <t>R5.1.1 - A partir del Plan centrado en el cliente creado en el pilar de planificación, el equipo de entrega del Distribuidor analizó los resultados de NPS de pasivos y detractores y se alineó con las acciones asignadas al equipo de entrega para mejorar los gaps.
R5.1.2 - Trimestralmente, el equipo de entrega del Distribuidor realizó una inmersión profunda en el impulsor principal de la entrega e identificó los principales problemas y/o comentarios secundarios y agregó acciones al Plan centrado en el cliente.
R5.1.3 - El driver primario de entrega de NPS muestra tendencia positiva y/o mejoras.</t>
  </si>
  <si>
    <t>5 - Todos los requisitos cumplidos
3 - Solo falta R5.1.3
1 - Se logran R5.1.1
0 - NO se logra R5.1.1</t>
  </si>
  <si>
    <t>1. Asegúrese de que el Distribuidor revise el Plan centrado en el cliente desde el pilar de planificación de DPO. Verifique los resultados de la encuesta de NPS para el Distribuidor en la experiencia de entrega/problemas logísticos - revise los impulsores primarios y secundarios usando detractores y puntajes pasivos.
- Revisar el plan de acción (idealmente construido con ventas y otras áreas) con acciones claras a tomar que deberían mejorar los gaps en los puntajes detractores y pasivos.
2. Revise que el plan de nivel de servicio se verifique trimestralmente y que el equipo de entrega del Distribuidor pueda explicar los éxitos y los puntos débiles. 
3. Comprobar la mejora del driver primario de entrega de NPS.</t>
  </si>
  <si>
    <t>5_3_27_86</t>
  </si>
  <si>
    <t xml:space="preserve">BENCHMARK </t>
  </si>
  <si>
    <t>Propósito: El benchmark es beneficioso para que una operación analice los datos con el fin de mejorar el rendimiento. Permite al equipo directivo analizar la operación por grupos e identificar a los equipos de entrega con mejor y peor rendimiento para proporcionarles formación específica y elogiar a quienes más rinden. Además, no siempre la operación es capaz de encontrar una buena práctica óptima a nivel interno, por lo que, mirando otras operaciones dentro de un grupo de CDs o una operación similar, el equipo directivo puede aplicar buenas prácticas para mejorar el rendimiento.
- Para poder realizar un benchmark de los operadores con el fin de mejorar el rendimiento de las entregas, el Distribuidor puede seguir estos pasos:
1. Identificar los KPI que no alcanzan el objetivo y que deben analizarse (por ejemplo, TLP, dispersión de tiempo por PDV, dispersión de KM, adherencia a la secuencia original, % On Time, rechazos, PNP, etc.).
2. Crear Clusters (Rutas/Operadores comparables).
3. Comparar rendimientos y encontrar valores de benchmark dentro de los clusters.
4. Identificar cuáles son las principales oportunidades de cada operador de entrega en comparación con el valor de referencia del clúster.
5. Crear acciones para cerrar los GAPs identificados y mejorar el rendimiento.
- Para realizar este ejercicio deben aplicarse métodos estadísticos.
- Si el Distribuidor tiene problemas con On Time, puede realizar una comparación entre las ventanas horarias y el plazo de entrega con las empresas de la competencia. Los acuerdos tienen que ser buenos para el cliente, pero también deben ser competitivos en el mercado y viables para nuestra empresa.
-&gt; Pasos del programa Sister Brewery APAC:
1. Revisar y comparar los objetivos e identificar los KPI críticos 
2. Benchmarking para identificar los PI prioritarios que se van a mejorar
3. De acuerdo con el IP crítico identificado y las cuestiones clave, asegurar el tema específico (Durante 1-3 meses ) en torno al IP
4. Eficacia de la aplicación de SDCA
5. Desarrollar un programa piloto para encontrar nuevas formas de mejorar
6. Aprovechar la visita virtual Check to Coach para apoyar a las dos cervecerías / Distribuidor para mejorar el PI.
7. Tres meses para revisar y modificar el KPI/PI
Los significados de mejorar un KPI/PI son los siguientes:
Mostrar una tendencia positiva: mejora en los últimos 3 meses.
Mostrar mejoría: mejor que el año anterior o mejor que el mismo trimestre del año pasado o mejor que el presupuesto (solo en casos excepcionales).
Mostrar resultados consistentes: estar en el primer cuartil de la Zona.</t>
  </si>
  <si>
    <t>R5.2.1 - El Distribuidor ha realizado un ejercicio interno de agrupación de costos, nivel de servicio y performance de KPIs de Sustentabilidad para los miembros del equipo de entrega. Esto se completa anualmente si la performance de los SKPI es superior al presupuesto y trimestralmente si la performance es inferior a los presupuestos de SKPI.
R5.2.2 - El Distribuidor analizó a los mejores y peores equipos de entrega y creó un plan de acción para realizar OWDs en SOP relacionados con los SKPI, como mínimo.
R5.2.3 - Si el Distribuidor tiene un rendimiento inferior al costo, el nivel de servicio y el SKPI de rendimiento, realizó una evaluación comparativa con otro Distribuidor de ABI interno dentro de su clúster o un bench externo con una operación similar al Distribuidor.
R5.2.4 - Los SKPI han mostrado tendencia positiva y/o mejoras desde el ejercicio de referencia.</t>
  </si>
  <si>
    <t>5 - Todos los requisitos cumplidos
3 - Solo falta R5.2.4
1 - Se logran R5.2.1 y R5.2.2
0 - NO se logra R5.2.1</t>
  </si>
  <si>
    <t xml:space="preserve">1. Revisar el proceso de benchmark para centrarse en el nivel de servicio, la productividad y los SKPI de costos. Revise los resultados existentes y la frecuencia con la que el Distribuidor ejecuta el análisis de referencia. (si el rendimiento es bajo, el punto de referencia debe ejecutarse trimestralmente, como mínimo). 
2. El Distribuidor ejecuta un benchmark interno operacional para los SKPI de entrega (TLP, In Full, On Time y RMD) que identifica a los operadores que tienen el mejor y el peor desempeño.
3. Si los SKPI de entrega no alcanzan el objetivo, el Distribuidor debe demostrar que ha ejecutado un benchmark externo (con otros centros de distribución ABI u otras empresas).
4. Compruebe que el Distribuidor puede mostrar mejoras en los SKPI relacionadas con el ejercicio de benchmark.
</t>
  </si>
  <si>
    <t>COMPLIANCE</t>
  </si>
  <si>
    <t>6_1_28_87</t>
  </si>
  <si>
    <t>Documentos / Habilitaciones</t>
  </si>
  <si>
    <t>El objetivo de esta pregunta es garantizar que la flota dispone de los procesos y el seguimiento de la flota fundamentales para que pueda seguir cumpliendo todas las directrices locales, nacionales y de la ABI.
R1.1.2 Maestro de Flota de DPO
R.1.1.4 Seguimiento y renovación de documentos del RPD</t>
  </si>
  <si>
    <t xml:space="preserve">R1.1.1 - Documentos disponibles en el interior de cada vehículo y legalizados ante las autoridades de tráfico competentes (pueden ser documentos electrónicos si la ley lo permite).
R.1.1.2 - Equipos listados con la siguiente información:
 - Tipo de activo
 - Número asignado al activo
 - Número de serie
 - Matrícula (si aplica)
 - Fabricante
 - Año/modelo
 - Km (millas) u horas
 - Capacidad (tara del camión y capacidad de carga en relación con el nuevo SKPI)
 - Ubicación actual de la flota (si tiene varias ubicaciones)
 - Unidad de telemetría (si aplica)
 - Estado de los documentos para cumplir los requisitos locales o de zona
R1.1.3 - Se define y sigue  un proceso para garantizar que los vehículos cuenten con la documentación adecuada y actualizada, tanto en renovaciones de rutina como para verificar el cumplimiento de nuevos requisitos locales  
R1.1.4 - Se define y sigue un proceso para garantizar que los vehículos permanezcan fuera de servicio hasta que se restablezca la documentación adecuada en casos de documentos vencidos, perdidos o robados. 
R1.1.5 - El porcentaje de vehículos no conformes se controla a lo largo del tiempo, pero sólo se revisa con las herramientas del pilar de gestión cuando afecta a la disponibilidad de los camiones.
</t>
  </si>
  <si>
    <t xml:space="preserve">5 - Se cumplen todos los requisitos
3 - Se cumplen los requisitos 1,2,3,4
1 - Se cumplen los requisitos 1,2,3
0 - Falta el requisito 1,2 o 3
</t>
  </si>
  <si>
    <t xml:space="preserve">1. Comprobar si los documentos están disponibles dentro de cada vehículo y legalizado a las autoridades de tráfico competentes. Los mismos deben estar actualizados y con fecha vigente. Puede ser un QR con la documentacion digital
2. Comprobar si existe una lista de cada equipo con la siguiente información:
 - Tipo de activo
 - Número de activo asignado
 - Número de serie
- Matrícula (si aplica)
 - Fabricante
 - Año/modelo
 - Km (millas) u horas
 - Capacidad (tara del camión y capacidad de carga en relación con el nuevo SKPI)
 - Ubicación actual de la flota (si tiene varias ubicaciones)
 - Unidad de telemtería (si aplica)
3. Compruebe si existe un proceso para garantizar que los vehículos permanezcan fuera de servicio hasta que se restablezca la documentación adecuada en casos de documentos caducados, perdidos o robados. 
- DU: Entender cuál es el proceso para retirar camiones de disponibilidad si tienen documentos caducados, perdidos o robados. 
- WH: Información sobre extintores: fecha de vto y estado.
4. Comprobar si existe un proceso para garantizar que los vehículos disponen de la documentación adecuada actualizada, tanto de las renovaciones rutinarias como para comprobar que se cumplen los nuevos requisitos locales. Documentacion proxima a vencer se encuentra mapeada en un plan de accion digital, con plan de renovación. 
5. Comprobar si el centro de distribución hace un seguimiento del porcentaje de incumplimiento a lo largo del tiempo y si esto afecta a sus operaciones.
OBS: Si se encuentra un documento vencido con camion en ruta (en salida o retorno), la pregunta es cero. </t>
  </si>
  <si>
    <t>6_1_28_88</t>
  </si>
  <si>
    <t>Estándares de Flota</t>
  </si>
  <si>
    <t>El objetivo de esta pregunta es garantizar que existen directrices claras de seguridad y calidad para nuestra flota que cumplan los requisitos locales, nacionales y de ABI. Asimismo, garantizar que los GAPs en materia de seguridad o calidad están claros y que se han tomado medidas para cerrarlos.
R1.2.1 GTS: Global Technical Specifications (Estandard de flota) - normas de seguridad obligatorias</t>
  </si>
  <si>
    <r>
      <t>R1.2.1 - Los estándares de flota de acuerdo con los requisitos de calidad y seguridad de ABI se controlan electrónicamente. 
R1.2.2</t>
    </r>
    <r>
      <rPr>
        <b/>
        <sz val="11"/>
        <rFont val="Calibri"/>
        <family val="2"/>
      </rPr>
      <t xml:space="preserve"> </t>
    </r>
    <r>
      <rPr>
        <sz val="11"/>
        <rFont val="Calibri"/>
        <family val="2"/>
      </rPr>
      <t xml:space="preserve">- Normas visuales para autoelevadores y camiones definidas en una política y marca de los vehículos de reparto de conformidad con la política de marca local/ BU/ zona. 
R1.2.3 - Seguimiento de número o porcentaje de activos que cumplen los requisitos de seguridad y calidad 
R1.2.4 - Planes de acción establecidos y seguidos para garantizar que todos los activos cumplen las normas de seguridad y calidad (si procede).
R1.2.5 - Se recopilan datos de telemetría de todos los vehículos de reparto y autoelevadores 
</t>
    </r>
  </si>
  <si>
    <t xml:space="preserve">5 - Se cumplen todos los requisitos
3 - Se cumplen cuatro requisitos, incluido el 1.2.1
1 - Se cumplen tres requisitos, incluido el 1.2.1
0 - No se cumplen tres o más requisitos o no se cumple el requisito 1.2.1
</t>
  </si>
  <si>
    <t>1. Comprobar si existe una lista de maestro de flota para cumplir con los requisitos de calidad y seguridad de ABI que se rastrean electrónicamente. SOP + (Listado de vehiculos con cada item a verificar para cumplir el estandar) 
2. Comprobar si existe una política local/zonal de normas visuales (OPL para todos los modales - puede estar digital en QR, o fisico en areas de camiones/AE) para autoelevadores y camiones. La marca de los vehículos de reparto debe estar contemplada en la política y todos los activos deben cumplir la norma local o de zona.
3. Comprobar si el Distribuidor realiza un seguimiento de número o el porcentaje de activos que cumplen los requisitos de seguridad y los requisitos de calidad, mediante un check de conformidad realizado internamente de manera mensual, y si esto afecta a su funcionamiento. 
4. Comprobar si existen planes de acción para cerrar GAPs en activos que no cumplen las normas de seguridad y calidad (si aplica)
5. Comprobar si la telemetría recopila datos de todos los vehículos utilizados para la entrega y los autoelevadores del almacén y  hay planes de accion en caso de haber desvios en los datos de telemetria obtenidos.</t>
  </si>
  <si>
    <t>6_1_28_89</t>
  </si>
  <si>
    <t>Checklist de Flota</t>
  </si>
  <si>
    <t>El objetivo de esta pregunta es garantizar que existe un proceso de checklist de equipos y que éstas se completan con calidad. Este es el primer paso para garantizar el funcionamiento seguro de los equipos, así como el cumplimiento de las directrices locales, nacionales y de ABI. 
Los operadores deben tener comunicación con los mecánicos para asegurar que ELLOS tienen los recursos y la responsabilidad para ayudar a resolver los defectos de sus equipos. Esto creará una resolución de defectos más rápida con un buen proceso de comunicación.
Los PIs seleccionados deben mostrar una tendencia positiva (mejora el base a los últimos 3 meses)</t>
  </si>
  <si>
    <t xml:space="preserve">R1.3.1 - Existe un checklist digital de salida y de retorno y se garantiza que los operarios no pueden utilizar el equipo hasta que se haya completado el mismo y no se hayan detectado problemas críticos.
R.1.3.1a - Si el checklist no impide a los operarios utilizar el equipo hasta su finalización, el porcentaje de finalización de las listas de comprobación exigidas legalmente es del 100% y se adoptan medidas de gestión estrictas y rápidas siempre que la finalización de la lista de comprobación sea inferior al 100%. 
R1.3.2 - El checklist es digital y almacena los datos de manera que se puedan estratificar los problemas por vehículo, tipo de incidencia y conductor.
R1.3.3 - El checklist digital identifica claramente lo que es un problema crítico (por ejemplo, una fuga de aceite) frente a un problema menor (pequeños daños en la carrocería). 
R1.3.4 - El checklist digital ha evolucionado a medida que se han añadido nuevos elementos al activo, como cámaras de marcha atrás, estaciones de limpieza manual, si aplica.
R1.3.5 - Los problemas de checklist digital de la flota se comunican entre el mecánico y el operario.
R1.3.6 - Se está  haciendo un seguimiento de un PI para medir la calidad de los checklists completados  (ejemplo: #número de problemas detectados en el checklist vs. número de averías prevenibles)  Se toman acciones para resolver problemas y mejorar los resultados del PI seleccionado. 
R1.3.7 - Se está monitoreando un PI para medir el tiempo necesario para reparar problemas encontrados en los checklists u otros PIs relacionados con el cierre de problemas del checklist  (ejemplo: tiempo para reparar defectos en el checklist, tiempo para responder a defectos críticos, cumplimiento del tiempo de reparación establecido en el SLA para el checklist). Se toman acciones para resolver problemas y mejorar los resultados del PI seleccionado. 
</t>
  </si>
  <si>
    <t xml:space="preserve">5 - Se cumplen todos los requisitos
3 - Se cumplen cinco requisitos, incluido el 1a, si aplica
1 - Se cumplen tres requisitos, incluido el 1a, si aplica
0 - Se cumplen totalmente menos de tres requisitos o no se cumple el requisito 1a cuando aplique
</t>
  </si>
  <si>
    <t>1. Compruebe si el Distribuidor dispone de un checklist  digital que garantice que el operario no pueda utilizar el equipo hasta que se haya completado el mismo y no se hayan detectado problemas críticos.
1a. Compruebe si el Distribuidor dispone de un checklist que garantice que el operario no pueda utilizar el equipo hasta que haya completado el checklist. Si no la tiene, compruebe que el porcentaje de cumplimiento del checklist (% de adherencia al checklist) exigido legalmente es del 100% y que se toman medidas de gestión estrictas y rápidas siempre que el cumplimiento del checklist sea inferior al 100%. Aplica a Checklist diario de salida y de retorno. 
2. Comprobar que el checklist digital almacena los datos de forma que sea posible estratificar los problemas por vehículo, tipo de incidencia y conductor.
3. Comprobar que el checklist identifica claramente lo que es un problema crítico (por ejemplo, una fuga de aceite) frente a un problema menor (pequeños daños en la carrocería), Y que la operacion conozca la diferencia de items criticos y no criticos. 
4. Pregunte si se han añadido nuevos requisitos a la flota en los últimos años (por ejemplo, cámaras de marcha atrás, estaciones de limpieza de manos). Verifique que se han añadido al checklist de seguridad cuando proceda.
5. Entreviste al operador para saber si existe comunicación entre el mecánico y el operador para resolver los problemas del checklist de flota. 
6. Comprobar que se realiza un seguimiento del PI para garantizar que se completan los checklist con calidad (por ejemplo: # Número de problemas detectados en la lista de comprobación frente al número de averías evitables).
7. Comprobar que haya un seguimiento de PI  y que se utilizan las herramientas del pilar de gestión para reducir el impacto en las operaciones debido al tiempo de reparación de los problemas detectados en el checklist u otro PI de rendimiento relacionado con el cierre de los problemas del checklist (ejemplo: tiempo de reparación, ocurrencias).</t>
  </si>
  <si>
    <t>6_1_28_90</t>
  </si>
  <si>
    <t>Disposición de residuos de Mantenimiento</t>
  </si>
  <si>
    <t>El objetivo de esta pregunta es garantizar que los proveedores de ABI eliminan los residuos de la flota de manera responsable.
R1.4.2 Ejemplo: seguimiento de eliminación medioambiental.</t>
  </si>
  <si>
    <t xml:space="preserve">R1.4.1 - La eliminación de neumáticos y otros residuos de mantenimiento se realiza de acuerdo con la normativa local y/o la política medioambiental de AB-InBev.
R1.4.2 - La eliminación de neumáticos y otros residuos de mantenimiento se realiza con un seguimiento electrónico y, como mínimo, registra lo siguiente: 
- Fecha de Eliminación 
- Material Eliminado 
- Proveedor de Eliminación
R1.4.3 - No se informa de ningún problema medioambiental, o se utilizan herramientas de gestión estrictas y rápidas para garantizar que se toman medidas correctivas y preventivas sobre la causa raíz. </t>
  </si>
  <si>
    <t xml:space="preserve">5 - Se cumplen todos los requisitos
3 - Un requisito no se cumple
1 - Dos requisitos no se cumplen
0 - No se cumple el requerimiento R1.4.1
</t>
  </si>
  <si>
    <r>
      <t xml:space="preserve">1. Comprobar si la eliminación de neumáticos y otros residuos de mantenimiento se realiza de acuerdo con la normativa local y/o la política medioambiental de AB-InBev. </t>
    </r>
    <r>
      <rPr>
        <u/>
        <sz val="11"/>
        <rFont val="Calibri"/>
        <family val="2"/>
      </rPr>
      <t xml:space="preserve">Verificar cuál es el proveedor responsable por la colecta, transporte y descarte final. El proveedor responsable por el descarte final debe tener certificado vigente en la fecha del descarte que demuestre que la eliminación se ha realizado legalmente. </t>
    </r>
    <r>
      <rPr>
        <sz val="11"/>
        <rFont val="Calibri"/>
        <family val="2"/>
      </rPr>
      <t xml:space="preserve">
2. Verificar la existencia de una hoja de cálculo u otro sistema electrónico que registre todas las eliminaciones de neumáticos y residuos de mantenimiento. El sistema debe cumplir con los requisitos mínimos. </t>
    </r>
    <r>
      <rPr>
        <u/>
        <sz val="11"/>
        <rFont val="Calibri"/>
        <family val="2"/>
      </rPr>
      <t>Tener certificados de descarte con fecha y detalle de numero de fuego de cada neumatico</t>
    </r>
    <r>
      <rPr>
        <sz val="11"/>
        <rFont val="Calibri"/>
        <family val="2"/>
      </rPr>
      <t xml:space="preserve">
3. Comprobar, si el número de problemas medioambientales notificados es superior a 0, que se utilizan herramientas de gestión estrictas y rápidas para garantizar la adopción de medidas correctivas y preventivas sobre la causa raíz. </t>
    </r>
  </si>
  <si>
    <t>CONFIABILIDAD DE LA FLOTA</t>
  </si>
  <si>
    <t>6_2_29_91</t>
  </si>
  <si>
    <t>Clientes de Flota</t>
  </si>
  <si>
    <t>El objetivo de esta pregunta es asegurar la alineación entre el departamento de flota con sus clientes. El objetivo de flota es apoyar la ejecución del almacén y las entregas y, al mismo tiempo, garantizar la seguridad y el cumplimiento de las normas. La flota debe asegurarse de que está supervisando los KPI/PI más críticos para los departamentos de almacén y entrega para apoyar su propósito.
Los  PIs selecionados deben mostrar una tendencia positiva (mejora en base a los últimos 3 meses).
La Disponibilida dde la Flota debe mostrar consistencia en sus resultados (alcanzando el Target del CD).</t>
  </si>
  <si>
    <t>R2.1.1 - Los PIs definidos están alineados con los asuntos más relevantes que impactan en las operaciones diarias de almacén y entrega, basados en entrevistas.
R2.1.2 - Se definen un mínimo de 1  PI por departamento en función de los feedback recibidos (almacén y entrega), que pueden variar según las necesidades del negocio. 
R2.1.3 - Disponibilidad de flota es monitoreado en cada departamento al menos en frecuencia semanal.
R2.1.4 - Se adoptan medidas para resolver los problemas y mejorar los resultados de los PIs. 
Ejemplos de PIs que pueden elegirse en función de las necesidades del negocio: 
 - Cumplimiento de disponibilidad de flota % = flota total disponible/ flota total necesaria
- 100% de la flota requerida lista a las 6:00 AM
 - % en servicio
 - Cumplimiento del mantenimiento correctivo
 - Cumplimiento del mantenimiento preventivo %
 - Cantidad de Auxilios en Ruta
 - Rotura de flota</t>
  </si>
  <si>
    <t xml:space="preserve">5 - Se cumplen todos los requisitos
3 - Se cumplen tres requisitos
1 - Se cumplen dos requisitos
0 - Se cumplen menos de tres requisitos
</t>
  </si>
  <si>
    <r>
      <t>1. Entrevistar al responsable de almacén y entrega para preguntarle qué KPI/PI de la flota son los más importantes para el rendimiento de la entrega y el almacén. Estos KPI/PI o un KPI/PI similar en el árbol de KPI deben ser seguidos por el equipo de Flota.  
2. Comprobar si hay mínimo 2 PIs definidos en función de los comentarios de los departamentos, que pueden variar en función de las necesidades del negocio.</t>
    </r>
    <r>
      <rPr>
        <u/>
        <sz val="11"/>
        <rFont val="Calibri"/>
        <family val="2"/>
      </rPr>
      <t xml:space="preserve"> Verificar cuales indicadores siguen en sus reuniones de rutina, y si estan conectados con las necesidades de sus clientes. </t>
    </r>
    <r>
      <rPr>
        <sz val="11"/>
        <rFont val="Calibri"/>
        <family val="2"/>
      </rPr>
      <t xml:space="preserve">
3. Verificar si se está monitoreando la Disponibilidad de Flota.
4. Comprobar si existen planes de accion y se toman medidas para resolver los problemas y mejorar los resultados de esos PIs. Ejemplos de PIs que pueden elegirse en función de las necesidades de la empresa: 
  - Cumplimiento de disponibilidad de flota % = flota total disponible/ flota total necesaria
- 100% de la flota requerida lista a las 6:00 AM
 - % en servicio
 - Cumplimiento del mantenimiento correctivo
 - Cumplimiento del mantenimiento preventivo %
 - Cantidad de Auxilios en Ruta
 - Rotura de flota</t>
    </r>
  </si>
  <si>
    <t>6_2_29_92</t>
  </si>
  <si>
    <t>Mantenimiento Preventivo</t>
  </si>
  <si>
    <t>El objetivo de esta pregunta es asegurar la implementación y ejecución de un plan de mantenimiento preventivo (MP). Esto es importante, ya que un plan de MP exhaustivo ayuda a ABI a reducir costos al mejorar la confiabilidad y la vida útil de los activos. Es importante que el plan de MP evolucione con el tiempo para abordar los gaps de mantenimiento correctivo cuando tenga sentido en términos de costos pasar al plan de MP.
Los  PIs selecionados deben mostrar una tendencia positiva (mejora en base a los últimos 3 meses).
R2.2.2 Lista de inspección de camiones
R2.2.3 Adhesión al Plan PM Herramienta Digital</t>
  </si>
  <si>
    <t xml:space="preserve">R2.2.1 - Estándar de mantenimiento preventivo 
R2.2.2 - Plan de mantenimiento preventivo definido en función del ciclo previsto para cada tipo de flota (km/millas o tiempo) de acuerdo con la normativa local, la recomendación del fabricante o las líneas del gremio local basadas en datos históricos. 
R2.2.3 - Mantenimiento preventivo adherido al plan preventivo a través de una herramienta digital.
R2.2.4 - El Distribuidor realiza el seguimiento de al menos 1 KPI/PI que pueda elegirse para medir la eficacia/impacto de su programa de MP, como % de mantenimiento preventivo completado o # de problemas corregidos durante el mantenimiento preventivo.
R2.2.5 - Se toman acciones para resolver problemas y mejorar los resultados del KPI/PI seleccionado.
R2.2.6 - El plan de MP ha evolucionado para resolver proactivamente los problemas recurrentes de mantenimiento correctivo durante el mantenimiento preventivo, cuando corresponda.
</t>
  </si>
  <si>
    <t xml:space="preserve">5 - Se cumplen todos los requisitos
3 - Se cumplen cuatro requisitos
1 - Se cumplen tres requisitos
0 - Se cumplen menos de tres requisitos
</t>
  </si>
  <si>
    <t xml:space="preserve">1. Comprobar si existe estándar de mantenimiento preventivo. (SOP) con todos los procesos. 
2. Comprobar que existe un plan de mantenimiento preventivo basado en el ciclo previsto para cada tipo de vehículo (km/millas o tiempo) de acuerdo con la normativa local, la recomendación del fabricante o las líneas del gremio local basadas en datos históricos.
3. Comprobar el cumplimiento del plan de mantenimiento preventivo a través de una herramienta digital, y que existan planes de accion en caso de haber desvios en algun incumplimiento o demora.
4. Comprobar que el Distribuidor realiza el seguimiento de al menos 1 KPI/PI que pueda elegirse para medir la eficacia/impacto de sus programas de mantenimiento preventivo, como el porcentaje de mantenimiento preventivo completado o el número de problemas corregidos durante el mantenimiento preventivo. El Distribuidor puede demostrar por qué se eligió ese KPI/PI.
5. Comprobar que se toman acciones para resolver problemas y mejorar los resultados para el KPI/PI seleccionado.
6. Comprobar que su plan de mantenimiento preventivo ha evolucionado para resolver de forma proactiva los problemas recurrentes de mantenimiento correctivo durante el mantenimiento preventivo.  &gt;&gt; mantenimiento proactivo. </t>
  </si>
  <si>
    <t>6_2_29_93</t>
  </si>
  <si>
    <t>Políticas y Gestión de Piezas de Inventario</t>
  </si>
  <si>
    <t>La gestión de las piezas de repuesto es fundamental para nuestros planes de mantenimiento preventivo y correctivo. Es importante disponer de un proceso en torno a la gestión de piezas de repuesto para garantizar un servicio excelente a los clientes de la flota. Incluso si el Distribuidor no tiene piezas de repuesto a mano, es importante que disponga de un proceso para supervisar y responsabilizar a sus proveedores de las piezas de repuesto.
Los  PIs selecionados deben mostrar una tendencia positiva (mejora en base a los últimos 3 meses).</t>
  </si>
  <si>
    <t xml:space="preserve">R2.3.1 - Política de inventario definida y rutinas adheridas a la política (sólo repuestos in situ). 
R2.3.2 - Días deseados de stock definidos y frecuencia de recuento de stock definida (Sólo repuestos in situ) 
R2.3.3 - KPI relacionados con el inventario elegidos de acuerdo con el impacto en los resultados, como el capital circulante, la pérdida de inventario de la flota o los pedidos de servicio retrasados debido a las piezas (piezas de repuesto in situ y de terceros).  
R2.3.4 - Se toman acciones para resolver los problemas y mejorar los resultados para los KPI/PIs selecionados (piezas de recambio in situ y de terceros).
R2.3.1a - Política de inventario de terceros/externa (sólo terceros) 
R2.3.2a - Indicadores clave de rendimiento (KPI) definidos para medir el cumplimiento por parte del proveedor de la puntualidad en la llegada de las piezas de repuesto (sólo terceros). 
</t>
  </si>
  <si>
    <t xml:space="preserve">5 - Se cumplen todos los requisitos
3 - Se cumplen tres requisitos
1 - Se cumplen dos requisitos
0 - Se cumplen menos de dos requisitos
</t>
  </si>
  <si>
    <t>1. Comprobar si hay evidencia que existe una política de inventario y de que las rutinas se adhieren a ella. (SOP)
2. Comprobar si el Distribuidor ha definido los días de stock deseados y la frecuencia de recuento de stock. Compruebe si la unidad controla el stock mínimo, objetivo y máximo, cómo se han definido estas agrupaciones y si se actualizan en función de los cambios en el comportamiento de las salidas.
FUERA, SOBRE, CURVA ABC
3. Compruebe si el Distribuidor está realizando un seguimiento de un KPI relacionado con el inventario elegido según el impacto en los resultados, como el capital circulante, la pérdida de inventario de la flota o los pedidos de servicio retrasados debido a piezas, y el Distribuidor puede demostrar por qué se eligió el KPI/PI. Ejemplo: diferencia de stock - en caso de que no tengan taller interno, tienen que tener ANS/SLA con sus principales proveedores.
4. Comprobar si se utilizan herramientas de gestión para mejorar los resultados. Tanto para los indicadores como para los ANS.
1a. Si las piezas de repuesto se mantienen fuera del Distribuidor o por un tercero, el tercero o la ubicación fuera de las instalaciones debe compartir su política de repuestos (SLA). Planes de accion en los caso que no se cumlpa en un 100%
2a. Compruebe si existen KPI para medir el cumplimiento por parte del proveedor de la puntualidad en la llegada de las piezas de recambio (sólo para terceros).</t>
  </si>
  <si>
    <t>6_2_29_94</t>
  </si>
  <si>
    <t>Mantenimiento Correctivo</t>
  </si>
  <si>
    <t>El mantenimiento correctivo (MC) puede afectar al nivel de servicio, aumentar los costos y reducir la vida útil de la flota. Es fundamental que el Distribuidor supervise su mantenimiento correctivo y encuentre oportunidades para supervisar y cerrar sus mayores gaps de MC.
Los  PIs selecionados deben mostrar una tendencia positiva (mejora en base a los últimos 3 meses).
R2.4.3 Mantenimiento correctivo y supervisión de roturas de flota.</t>
  </si>
  <si>
    <t>R2.4.1 - El mantenimiento se registra digitalmente con todas las órdenes de servicio correctivo realizadas.
R2.4.2 - Se analizan las incidencias de mantenimiento correctivo y se toman acciones.
R2.4.3 - Se elige al menos 1 KPI/PI, como Tiempo de Servicio, Nº de Rechazos por rotura de flota y/o Nº de rotura de flota, se realiza su seguimiento en función de lo que más afecte a sus resultados.
R2.4.4 - Se toman medidas para resolver los problemas y mejorar los resultados del KPI/IP seleccionado.</t>
  </si>
  <si>
    <t xml:space="preserve">1. Comprobar si existen registros digitales de mantenimiento con todas las órdenes de servicio correctivo realizadas (base de mantenimientos). 
2. Comprobar que los datos de las órdenes de servicio correctivo pueden estratificarse para su análisis cuando sea necesario. 
3. Comprobar si el Distribuidor tiene al menos 1 KPI/PI, como el seguimiento del número de rotura de flota, el tiempo de servicio, el número de rechazo por rotura de flota, según lo que más afecte a sus resultados, y el Distribuidor puede demostrar por qué se eligió el KPI/PI. 
4. Comprobar que las herramientas del pilar de gestión se utilizan para mejorar el rendimiento del KPI/PI seleccionado. </t>
  </si>
  <si>
    <t>GESTIÓN DE FLOTA</t>
  </si>
  <si>
    <t>6_2_30_95</t>
  </si>
  <si>
    <t>Reuniones semanales</t>
  </si>
  <si>
    <t xml:space="preserve">Una buena rutina de reuniones semanales de la flota es fundamental para ejecutar los procesos de la flota con el fin de mantener una flota segura, fiable y que cumpla las normas. Esta rutina debe ser el lugar donde la flota comunica el rendimiento y las próximas rutinas a sus clientes, así como donde se centra en establecer planes de acción para cerrar gaps.
La flota debe participar en el ciclo de gestión anualmente para asegurar que las tareas más críticas sean identificadas y que los PIs estén en su lugar para rastrear, cerrar gaps y generar mejoras.
El ciclo de gestión debe ser revisado anualmente durante el primer trimestre. El Distribuidor debe mantener la puntuación de diciembre hasta marzo, cuando debería haber determinado los KPIs/PIs críticos actualizados.
R3.1.1 Términos de referencia de la reunión semanal de la flota (TOR).
 </t>
  </si>
  <si>
    <t xml:space="preserve">R3.1.1 - Se realizan reuniones semanales de flota con representantes de almacén, entrega y flota/terceros. 
R3.1.2 - Se ha completado el ciclo de gestión para el departamento de Flota y se han definido los KPIs críticos, los cuales están siendo monitoreados. 
R3.1.3 - El programa de mantenimiento para la semana es monitoreado durante la reunión.
R3.1.4 - Los SLAs definidos y los KPI/PI del pilar de flota son seguidos durante las reuniones.
R3.1.5 - Se toman acciones para resolver problemas y mejorar los resultados de los SLAs, KPIs y PIs revisados en la reunión.
</t>
  </si>
  <si>
    <t>5 - Se cumplen todos los requisitos
3 - Se cumplen cuatro requisitos
1 - Se cumplen tres requisitos
0 - Se cumplen menos de tres requisitos</t>
  </si>
  <si>
    <t xml:space="preserve">1. Comprobar si se realiza la reunión semanal de  flota con representantes del almacén, la entrega y flota/terceras partes. Se llevan los planes de accion en una herramienta digital
2. Comprobar que se ha completado el ciclo de gestión para el departamento de flota y que se han definido y se está haciendo un seguimiento de los KPI críticos. Comprueba todo el ciclo de gestión en la flota. 
3. Comprobar si el programa de mantenimiento de la semana se supervisa durante la reunión.
4. Comprobar si se está realizando el seguimiento de los SLA y KPI/PI definidos del pilar de flota.
5. Comprobar que se toman medidas para resolver problemas y mejorar los resultados de los SLA, KPI y PI revisados en la reunión. </t>
  </si>
  <si>
    <t>6_2_30_96</t>
  </si>
  <si>
    <t>Presupuesto de Gastos de Flota</t>
  </si>
  <si>
    <t>La flota es una de las partes más caras del negocio de ABI. Es fundamental que el equipo de flota del Distribuidor tenga visibilidad de sus gastos de flota y pueda estratificar los costos para su análisis. El equipo de flota debe utilizar su estratificación de costos para identificar los gaps presupuestarios para dar seguimiento a un KPI/PI y crear acciones para mejorar su rendimiento.
Los  PIs selecionados deben mostrar una tendencia positiva (mejora en base a los últimos 3 meses).
R3.2.1 Real vs Presupuestado
R3.2.1 Ejemplo Dashboard en Excel</t>
  </si>
  <si>
    <t>R3.2.1 - Control del gasto real frente al presupuesto mediante revisiones y acciones de rutina.
R3.2.2 - Control de los costos de la flota que afectan al presupuesto del CD, incluidos el mantenimiento preventivo, el mantenimiento correctivo, los daños evitables de cada vehículo y las sanciones/multas, mediante revisiones y acciones rutinarias. 
R3.2.3 - Al menos 1 KPI relacionado con el presupuesto controlado y elegido de acuerdo con el impacto en los resultados, como el costo por activo, el costo total de la flota y el costo anual.
R3.2.4 - Se toman acciones para resolver problemas y mejorar los resultados del KPI presupuestario seleccionado.</t>
  </si>
  <si>
    <t>5 - Se cumplen todos los requisitos
3 - Se cumplen tres requisitos
1 - Se cumplen dos requisitos
0 - Se cumplen menos de dos requisitos</t>
  </si>
  <si>
    <t xml:space="preserve">1. Comprobar si el gasto real frente al presupuesto planificado se controla mediante revisiones y acciones rutinarias. 
2. Comprobar si los costos de la flota que repercuten en el presupuesto de CD, incluidos el mantenimiento preventivo y correctivo, los daños evitables de cada vehículo y las sanciones/multas, se controlan mediante revisiones y acciones rutinarias. 
3. Comprobar si el Distribuidor realiza el seguimiento de al menos un KPI relacionado con el presupuesto que pueda elegirse en función de su impacto en los resultados, como el costo por activo, el costo total de la flota y el costo anual. El Distribuidor puede demostrar por qué se eligió el KPI.
4. Comprobar que se toman acciones para resolver los problemas y mejorar los resultados del KPI presupuestario seleccionado. </t>
  </si>
  <si>
    <t>6_2_30_97</t>
  </si>
  <si>
    <t>Consumo de Combustible</t>
  </si>
  <si>
    <t>El combustible supone un importante costo para ABI. Es importante que el Distribuidor revise las buenas prácticas para el rendimiento del combustible, identifique las áreas de oportunidad para el combustible y tome medidas para mejorar los resultados.
Los  PIs selecionados deben mostrar una tendencia positiva (mejora en base a los últimos 3 meses).
R3.3 Gestión de Combustible.PPT
R.3.3.3 Tablero Excel de Seguimiento de Combustible.xls</t>
  </si>
  <si>
    <t>R3.3.1 - Se define una Política de Combustible local basada en el GOP de combustible de AB-Inbev. 
R3.3.2 - Los operadores son conscientes de los comportamientos de conducción para reducir el consumo de combustible de acuerdo con la Política de Combustible.
R3.3.3 - Se realiza el seguimiento de al menos 1 KPI/PI relacionado con el consumo de combustible (km/lts por camión, km/lts por conductor, pérdida de combustible, combustible consumido/caja vendida).
R3.3.4 - Se toman acciones para resolver problemas y mejorar los resultados del KPI/PI seleccionado.</t>
  </si>
  <si>
    <t xml:space="preserve">1. Comprobar si existe una Política de Combustible y si ésta utiliza el GOP de Combustible cuando aplique. (SOP - es necesario que contenga todos los procesos que implican la gestión del combustible, desde el flujo de suministro hasta la gestión del consumo medio)
2. Entrevistar a los operadores para determinar si son conscientes de los comportamientos de conducción para reducir el consumo de combustible de acuerdo con la Política de Combustible. 
3. Comprobar si el Distribuidor realiza el seguimiento de al menos 1 KPI/PI relacionado con el consumo de combustible (km/lts por camión, km/lts por conductor, pérdida de combustible, combustible consumido/caja vendida).
4. Comprobar que se toman acciones para resolver los problemas y mejorar los resultados del KPI/PI seleccionado. </t>
  </si>
  <si>
    <t>6_2_30_98</t>
  </si>
  <si>
    <t>Políticas y Gestión de Neumáticos</t>
  </si>
  <si>
    <t>Tires makes up a significant cost to ABI. It is important that DC reviews manufacturer standards, local guidelines or site historical data for tires management, identifies areas of opportunity for tires, and takes actions to improve results.
Selected PIs must be showing positive trend (improvement to baseline over last 3 months).</t>
  </si>
  <si>
    <t>R3.4.1 - La Política de Neumáticos definida incluye la calibración de neumáticos, la medición a escala milimétrica y la alineación de ruedas para reducir el consumo de neumáticos. 
R3.4.2 - Los operadores realizan la calibración de los neumáticos de acuerdo con la Política de Neumáticos. 
R3.4.3 - Los estándares de utilización se definen de acuerdo con el manual del fabricante, las regulaciones locales o los datos históricos del sitio. 
R3.4.4 - Los KPI relacionados con el consumo de neumáticos son monitoreados y seleccionados de acuerdo al impacto en los resultados, tales como Presión de Neumáticos, Medición de Neumáticos, Gasto de Neumáticos o Falla Prematura de Neumáticos.
R3.4.5 - Se toman acciones para resolver problemas y mejorar los resultados del KPI/ PI seleccionado.</t>
  </si>
  <si>
    <t>5 - Se cumplen todos los requisitos
3 - Se cumplen cuatro requisitos
1 - Se cumplen tres requisitos
0 - Se cumplen menos de dos requisitos</t>
  </si>
  <si>
    <t xml:space="preserve">1. Comprobar si existe una Política de Neumáticos que incluya la calibración de los neumáticos, la medición a escala milimétrica y la alineación de las ruedas para reducir el consumo de neumáticos. (SOP)
2. Comprobar si los operarios calibran los neumáticos de acuerdo con la política de neumáticos. Si la política exige la comprobación durante la lista de comprobación del operario, observe el proceso de la lista de comprobación para garantizar su cumplimiento. 
3. Comprobar si existen normas de utilización de acuerdo con el manual del fabricante, la normativa local o los datos históricos de la plaza. Comprender si la unidad tiene un proceso de comprobación milimétrica mensual y que se sigue, comprobar que todos los neumáticos han sido inspeccionados al menos una vez al mes. 
4. Comprobar si el Distribuidor realiza el seguimiento de al menos un KPI, como la presión de los neumáticos, la medición de neumáticos, el gasto de neumáticos o el fallo prematuro de neumáticos. El Distribuidor puede demostrar por qué se eligió el KPI.
5. Se toman acciones para resolver problemas y mejorar los resultados del KPI/IP seleccionado. </t>
  </si>
  <si>
    <t>AUTONOMÍA Y MEJORAS DE LA FLOTA</t>
  </si>
  <si>
    <t>6_3_31_99</t>
  </si>
  <si>
    <t>ATO Formal Program &amp; Cleaning Area
Autonomous team operation</t>
  </si>
  <si>
    <t xml:space="preserve">Como parte de nuestro camino hacia las operaciones autónomas, la flota debe participar identificando gaps en mantenimiento que provoquen acciones de seguridad, calidad, producción o costos utilizando los datos históricos de mantenimiento.
El equipo de flota debe utilizar esta información en una estación de trabajo para capacitar a la operación para que participe en la resolución de los gaps de la flota mediante la limpieza, las inspecciones o el mantenimiento, según lo permitan las directrices legales y de seguridad. El objetivo es aprovechar nuestra primera línea para ayudarnos a prevenir y resolver los gaps de la flota, proporcionando al mismo tiempo una oportunidad de mejora de las capacidades de nuestros equipos.
Los  PIs selecionados deben mostrar una tendencia positiva (mejora en base a los últimos 3 meses).
4.1 Operaciones autónomas en la flota.
4.1 Matriz de criticidad con SOP.
</t>
  </si>
  <si>
    <t>R4.2.1 - Área definida para permitir la Limpieza, Revisión y Lubricación (CIL - por sus siglas en inglés).
R4.2.2 - Todos los operadores han sido debidamente capacitados sobre sus funciones y responsabilidades con el CIL.
R4.2.3 - Existe un programa formal de reconocimientos, incentivos o similar para promover los cero raspones o el funcionamiento sin incidentes de los equipos de toda la flota.  
R4.2.4 - Basado en el análisis datos de mantenimiento del CD, al menos 1 KPI o PI es identificado y monitoreado para mejorar a través de ATO como # de raspones, # de tareas ATO completadas, y/o tiempo ahorrado monitoreado (Ejemplo: número de fugas hidráulicas encontradas).
R4.2.5 - Se toman acciones para resolver problemas y mejorar los resultados del KPI/ PI seleccionado.
R4.2.6 - Los operadores ejecutan el proceso de limpieza profunda de acuerdo con la frecuencia local y los estándares definidos.</t>
  </si>
  <si>
    <t xml:space="preserve">5 - Se cumplen todos los requisitos. 
3 - Se cumplen cuatro requisitos. 
1 - Se cumplen tres requisitos. 
0 - Se cumplen menos de tres requisitos. </t>
  </si>
  <si>
    <t xml:space="preserve"> 1. Comprobar si existe un área que permita la Limpieza, Revisión y Lubricación (CIL - por sus siglas en inglés). Esta zona puede ser el taller, pero es necesario que disponga de todas las herramientas para que el operario/conductor pueda realizar las tareas. Tener visibilidad de indicadores y evolucion de mantenimientos.
2. Comprobar si todos los operarios han recibido la formación adecuada sobre sus funciones y responsabilidades con el CIL. 
Los operadores NO necesitan llevar a cabo tareas de mantenimiento para lograrlo. Inspecciones adicionales son suficientes siempre y cuando se alineen con los resultados del análisis en R4.1.4 y sean INCREMENTALES a la lista de verificación diaria. No es necesario realizar inspecciones adicionales a diario.
3. Comprobar si el Distribuidor cuenta con un programa formal para reconocer, incentivar o promover los cero raspones o el funcionamiento sin incidentes de los equipos de toda la flota. 
4. Comprobar si el Distribuidor ha completado un análisis de sus datos de mantenimiento y ha identificado y está realizando un seguimiento de al menos 1 KPI o PI que están tratando de mejorar a través de ATO como # de raspones, # de Tareas ATO Completadas y Tiempo Ahorrado si está impactando en los resultados (Ejemplo: seguimiento del número de fugas hidráulicas debido a la roturas más frecuentes de autoelevadores). 
5. Comprobar que se toman acciones para resolver los problemas y mejorar los resultados del KPI/PI seleccionado. 
6. Comprobar si existe un proceso de limpieza a fondo y si se ejecuta con una frecuencia y unos estándares definidos. </t>
  </si>
  <si>
    <t>6_3_31_100</t>
  </si>
  <si>
    <t>Maintenance improvements &amp; results</t>
  </si>
  <si>
    <t>El software de gestión de flotas (FMS) es fundamental para tener una operación de flota de clase mundial, ya que permite procesos optimizados y seguimiento/visibilidad de datos de flota.
Un Distribuidor de clase mundial debe aprovechar los datos de su software de gestión de flotas para mejorar su funcionamiento.
La revisión de la pirámide de flota le permitirá comprender la calidad de su programa de mantenimiento preventivo y poner en marcha un plan de acción para mejorar la fiabilidad de la flota a través del mantenimiento preventivo frente al mantenimiento correctivo. 
R4.2.3 Guía de la pirámide de flota.</t>
  </si>
  <si>
    <r>
      <t xml:space="preserve">R4.2.1 - Los mantenimientos correctivos y preventivos realizados se gestionan a través de un sistema electrónico (software de gestión de flotas).
R4.2.2 - Herramientas de gestión utilizadas para analizar la base de datos histórica y encontrar las causas raíz para mejorar los SLAs, KPIs o reducir costos anualmente (como mínimo).
R4.2.3 - Pirámide de flota creada mostrando los defectos más críticos de la flota en la parte superior (roturas de flota) y los menos críticos en la parte inferior (mantenimiento preventivo). Se realiza un seguimiento de los resultados durante las horas extraordinarias y se adoptan medidas para identificar y reducir las causas fundamentales del mantenimiento correctivo mediante la mejora del plan de mantenimiento preventivo. </t>
    </r>
    <r>
      <rPr>
        <b/>
        <sz val="11"/>
        <rFont val="Calibri"/>
        <family val="2"/>
      </rPr>
      <t xml:space="preserve">
</t>
    </r>
  </si>
  <si>
    <t>5 - Se cumplen todos los requisitos
3 - Se cumplen dos requisitos
1 - Se cumple un requisito
0 - No se cumple ningún requisito</t>
  </si>
  <si>
    <r>
      <t xml:space="preserve">1. Comprobar si todos los mantenimientos correctivos y preventivos realizados se gestionan a través de un sistema electrónico (Software de Gestión de Flotas).
2. Comprobar si el centro utiliza herramientas de gestión para analizar la base de datos histórica y encontrar las causas raíz para mejorar los SLA o reducir costos anualmente (como mínimo). </t>
    </r>
    <r>
      <rPr>
        <u/>
        <sz val="11"/>
        <rFont val="Calibri"/>
        <family val="2"/>
      </rPr>
      <t xml:space="preserve">Comprobar que la unidad utiliza datos históricos para crear planes predictivos, y que este intercambio se refleja en la pirámide de mantenimiento, y ANSs utilizados con los proveedores. </t>
    </r>
    <r>
      <rPr>
        <sz val="11"/>
        <rFont val="Calibri"/>
        <family val="2"/>
      </rPr>
      <t xml:space="preserve">
3. Comprobar si la pirámide de flota está equilibrada y se resuelven los problemas de mayor a menor importancia, desde el mantenimiento preventivo, el checklist de flota, el mantenimiento correctivo y las roturas. Se realiza un seguimiento de los resultados a lo largo del tiempo y se toman medidas para identificar y reducir las causas de las roturas mediante la mejora del plan de mantenimiento preventivo. </t>
    </r>
  </si>
  <si>
    <t>6_3_31_101</t>
  </si>
  <si>
    <t>Sustainability Goals</t>
  </si>
  <si>
    <t>El objetivo de esta pregunta es asegurarse que los empleados de primera línea son conscientes de lo que ABI está haciendo a nivel local, nacional o internacional como parte de sus esfuerzos de sostenibilidad. El Distribuidor debe participar en los esfuerzos locales para ayudar a apoyar los objetivos más amplios de ABI, hacer un seguimiento de su progreso y tomar medidas para mejorar.
Los  PIs selecionados deben mostrar una tendencia positiva (mejora en base a los últimos 3 meses).</t>
  </si>
  <si>
    <t>R4.3.1 - Los empleados de primera línea conocen los objetivos de sostenibilidad ecológica de AB InBev o de la zona. 
R4.3.2 - KPI/PI a seguir elegidos en base a su impacto en (ejemplos HL/Litro de CO2 para Almacén y/o Entrega, Basura Producida, Consumo de Agua, etc.) 
R4.3.3 - Acciones locales definidas y ejecutadas para mejorar los KPI de sostenibilidad ecológicos.</t>
  </si>
  <si>
    <t>1. Entrevistar a los empleados de la operación para saber si conocen los objetivos de sostenibilidad y ecología de la zona AB InBev. 
2. Comprobar si el Distribuidor ha elegido un KPI/PI para hacer un seguimiento de su impacto en la sostenibilidad (por ejemplo, HL/litro de C02 para el almacén o el reparto, basura producida, consumo de agua, etc.).  
3. Comprobar si el Distribuidor ha mostrado acciones locales para mejorar su KPI de sostenibilidad.</t>
  </si>
  <si>
    <t>WH - WH 3PL</t>
  </si>
  <si>
    <t>LAYOUT &amp; CAPACIDAD</t>
  </si>
  <si>
    <t>4_1_16_51</t>
  </si>
  <si>
    <t>Optimización de Layout</t>
  </si>
  <si>
    <t>El diseño de Layout debe dividirse en zonas en función de las diferentes actividades, como zona de envases vacíos, zona de rechazos, zona de picking, zona de calidad, zona de reenvasado, zona de productos acabados, caja de barriles/cámara frigorífica, zona de picking y envasado, y zona de almacenamiento de productos de alto valor.
- Los productos deben almacenarse de acuerdo con las normas de calidad, por ejemplo, los productos acabados deben almacenarse en palet (nunca directamente en el suelo) y a una distancia mínima de 50 cm (18 pulgadas) de las paredes y otros pallets para minimizar los daños por humedad y el refugio de plagas.
- Las zonas deben estar identificadas con señales y/o rayas. 
- Todos los productos deben identificarse fácilmente mediante una marca en el techo, en el suelo o de cualquier otra forma que permita al equipo del almacén reconocer qué producto está paletizado.
- Los inventarios deben estar ordenados de forma que las referencias de mayor volumen y más rápida rotación tengan el recorrido más corto en todo el almacén, desde la recepción hasta el almacenamiento, pasando por la preparación de pedidos, la comprobación y, por último, la carga en un vehículo de reparto.
- Tras clasificar los productos de mayor a menor volumen, seleccione puntos de ruptura para separar los grupos A (de movimiento rápido y gran volumen), B (de velocidad media) y C (de movimiento lento y bajo volumen).
- Empezando por los productos A, asigne las ubicaciones de almacenamiento más cercanas a los dock de carga o en línea con el flujo de producto a través de la instalación. Concentre la mayor parte de sus esfuerzos en racionalizar el tiempo de recorrido de manipulación de estos productos de movimiento más rápido.  Rellene las zonas restantes más alejadas de los muelles para los productos B. Reserve las áreas o zonas distantes con accesibilidad limitada (estanterías, etc.) para los productos C.
- El análisis ABC puede realizarse no sólo teniendo en cuenta el volumen, sino también el número de pedidos (Cantidad de veces, frecuencia de pedido).
- Es importante actualizar este análisis y la distribución con frecuencia para tener en cuenta las tendencias y fluctuaciones en la combinación de volúmenes, así como las innovaciones.
- Las operaciones con un número creciente de SKU o con problemas de cumplimiento de adherencia del ABC deben realizar el análisis ABC mensualmente.</t>
  </si>
  <si>
    <t>R1.1.1
 - El Layout se ejecuta con una asignación clara para todos los productos, activos y diferentes actividades
R1.1.2
 - El plan de trazado cumple con las normas de seguridad y calidad.
R1.1.3
 - El análisis ABC es realizado trimestralmente para stock y picking
R1.1.4
 - Se capacita a los empleados en el plan de layout y en el análisis ABC 
R1.1.5
 - Se controla la adherencia de la curva ABC (%)
R1.1.6
 - Se definen acciones para resolver problemas y mejorar la adherencia de la curva ABC (%)</t>
  </si>
  <si>
    <t>5 - Se cumplen todos los requisitos.
3 - Se cumplen R1.1.1 y R1.1.2, pero falta uno de los demás requisitos.
1 - Se cumplen R1.1.1 y R1.1.2, pero faltan dos de los demás requisitos.
0 - No se cumplen R1.1.1 y/o R1.1.2, o faltan tres o más de los demás requisitos</t>
  </si>
  <si>
    <t xml:space="preserve">
1. Comprobar si el distribuidor dispone de un Layout ejecutado con una asignación clara de determinados inventarios y actividades. Comprobación de que la ubicación de los productos en el almacén se corresponde con el último análisis ABC.
2. Comprobar si el Layout permite almacenar los productos de acuerdo con las normas de seguridad y calidad
3. Comprobar si el análisis ABC se ha realizado trimestralmente para el stock y el picking
4. Comprobar si los empleados conocen el Layout y el análisis ABC. (Validación con entrevistas a la operación)
5. Comprobar si el distribuidor está midiendo la adherencia de la curva ABC (%) como mínimo semanalmente
6. Comprobar los planes de acción para resolver problemas y mejorar los resultados</t>
  </si>
  <si>
    <t>4_1_16_52</t>
  </si>
  <si>
    <t>Gestión de la capacidad</t>
  </si>
  <si>
    <t>Para optimizar la capacidad del almacén, hay que centrarse en minimizar el coste y las horas/hombre, maximizando al mismo tiempo la utilización de los activos y la capacidad, teniendo en cuenta la política de inventario y el nivel de servicio deseado.
- La implementación también debe considerar la asignación del máximo de metros cuadrados de espacio a fines de almacenamiento y procesamiento de inventario, minimizando al mismo tiempo el espacio para zonas de oficina, palet vacíos, estaciones de carga, pasos de peatones, tráfico de vehículos, etc.
- La utilización de la capacidad del almacén debe controlarse diaria o semanalmente y su información debe estar disponible para tomar decisiones en la operativa diaria.
- El espacio vertical disponible puede optimizarse investigando los medios de almacenamiento y aprovechando la altura libre del espacio. Para ello, el distribuidor debe medir cuántos metros cúbicos de espacio vertical se están utilizando.
- La carga en muelle y el uso de estanterías o flow racks son iniciativas que maximizan la utilización total y la densidad del almacén.
- El distribuidor debe definir procedimientos estándar cuando la utilización de la capacidad se acerque al 100%, como aislar los pasos de peatones y/o el tráfico de vehículos, o definir un amortiguador o cualquier otra iniciativa para reducir el impacto en la productividad. 
- El distribuidor debería formar a los empleados en los procedimientos estándar para gestionar la capacidad del almacén cuando la utilización de la capacidad se aproxime al 100%.</t>
  </si>
  <si>
    <t>R1.2.1
 - Proceso definido para cuantificar el almacenamiento y calcular la Capacidad Utilizada (%)
R1.2.2
 - El % de metros cúbicos utilizados es monitoreado en todas las áreas del almacén para la optimización del espacio vertical.
R1.2.3
 - El % de metros cuadrados utilizados es monitoreado en todas las áreas del almacén para la optimización del espacio (considerando el máximo de metros cuadrados de espacio para almacenamiento y procesamiento de inventario, minimizando el espacio para cruces peatonales, tráfico de vehículos, etc.).
R1.2.4
 - La información de utilización de capacidad y densidad (% de utilización de metros cúbicos) se usa para definir acciones para manejar cambios pronosticados para alta y baja capacidad.</t>
  </si>
  <si>
    <t xml:space="preserve">
5 - Se cumplen todos los requisitos.
3 - Se cumple R1.2.1, pero falta uno de los otros.
1 - Se cumple el requisito R1.2.1, pero faltan dos de los demás.
0 - No se cumple el requisito R1.2.1, o faltan los demás requisitos.</t>
  </si>
  <si>
    <t xml:space="preserve">
1. Comprobar si existe un proceso para cuantificar el almacenamiento y calcular la Utilización de la Capacidad (% y pallet).
2. Comprobar si el distribuidor está utilizando el espacio vertical disponible controlando el % de metros cúbicos de utilización en todas las áreas del almacén (Cálculo de densidad)
3. Comprobar si el distribuidor aprovecha bien el espacio disponible controlando el % de metros cuadrados utilizados en todas las zonas del almacén y optimizando la distribución teniendo en cuenta el máximo de metros cuadrados de espacio para almacenamiento e inventario y minimizando el espacio para pasos de peatones, tráfico de vehículos, etc.).
4. Comprobar si la información sobre la densidad del almacén (% metros cúbicos de utilización) y la utilización se están utilizando para mejorar los resultados y para gestionar los cambios de previsión tanto para alta como para baja capacidad.</t>
  </si>
  <si>
    <t>CALIDAD</t>
  </si>
  <si>
    <t>4_1_17_53</t>
  </si>
  <si>
    <t>Fundamentos de la Calidad</t>
  </si>
  <si>
    <t>Los GOP de calidad del almacén deben comprobarse mensualmente, y puede definirse un plan de acción para mejorar la puntuación de los GOP si la puntuación es inferior al 90%.
El equipo de la BU/Zona debe proporcionar normas y formación a los empleados sobre cómo gestionar los SKU de MKTP y garantizar la calidad del producto</t>
  </si>
  <si>
    <t xml:space="preserve">R2.1.1
 - Los empleados reciben formación anual sobre normas de calidad.
R2.1.2
 - Almacén y áreas circundantes sin acumulación excesiva de basura, palets viejos o equipos sin usar, y otras condiciones que puedan servir de refugio a roedores, pájaros o insectos dentro de las instalaciones.  Los productos de MKTPL cuentan con bateas antiderrame para stock y picking.
R2.1.3
 - Se aplica un sistema de gestión de plagas para controlar aves, roedores e insectos, y se definen acciones para solucionar los problemas existentes.
R2.1.4
 - Los productos químicos no alimentarios, como aceites, combustibles y otros, se almacenan alejados y separados de los productos acabados para evitar la contaminación cruzada y los malos olores en los productos acabados.
R2.1.5
 - La temperatura del almacén se  monitorea en forma rutinaria y se utiliza para corregir las condiciones fuera de especificación, tal y como se define en las normas de calidad de la zona.
R2.1.6
 - El producto no está expuesto a un exceso de polvo, moho, humedad o luz solar.
</t>
  </si>
  <si>
    <t xml:space="preserve">
5 - Se cumplen todos los requisitos.
3 - Se cumple R2.1.1, pero faltan uno o dos de los demás requisitos.
1 - Se cumple R2.1.1, pero faltan tres de los demás requisitos.
0 - No se cumple R2.1.1 o faltan cuatro o más requisitos.</t>
  </si>
  <si>
    <t xml:space="preserve">
1. Comprobar si el distribuidor capacita sobre calidad a todos los empleados (Validación con entrevistas a la operación). Comprobar si los empleados conocen las normas de calidad. Comprobar si el almacén cumple las normas de calidad globales, teniendo en cuenta los 5 puntos críticos:
2. Comprobar la limpieza general del almacén y las zonas circundantes, la acumulación excesiva de basura, palets viejos o equipos en desuso y otras condiciones que puedan servir de refugio a roedores, pájaros o insectos dentro de las instalaciones.  Para productos MKPLC verificar estacion de limpieza con tachos segregados.
3. Debe existir y mantenerse un sistema de gestión de plagas (Frecuencia definida por el proveedor) para controlar aves, roedores e insectos. Revise los registros de acción para ver si se han tomado medidas contra los problemas existentes. Para productos MKPLC realizar control con feromonas.
4. Los productos químicos no alimentarios, como aceites, combustibles y otros, se almacenan alejados y separados de los productos acabados para evitar la contaminación cruzada y los malos olores en los productos acabados.
5. La temperatura del almacén se monitorea en forma rutinaria y se utiliza para corregir las condiciones fuera de especificación, tal como se define en las normas de calidad de la zona.
6. El producto no está expuesto a un exceso de polvo, moho, humedad o luz solar.
7. Comprobar si las normas de calidad de las SKU de MKTP se aplican y se siguen según lo establecido por el equipo de la BU/Zona. Comtemplar dentro de la normas de calidad el uso de bateas de contención para productos de MKPLACE</t>
  </si>
  <si>
    <t>4_1_17_54</t>
  </si>
  <si>
    <t>Políticas de Calidad</t>
  </si>
  <si>
    <r>
      <rPr>
        <b/>
        <sz val="8"/>
        <color rgb="FF000000"/>
        <rFont val="Calibri"/>
        <scheme val="minor"/>
      </rPr>
      <t xml:space="preserve">El bloqueo de productos no conformes debe seguir los criterios:
</t>
    </r>
    <r>
      <rPr>
        <sz val="8"/>
        <color rgb="FF000000"/>
        <rFont val="Calibri"/>
        <scheme val="minor"/>
      </rPr>
      <t xml:space="preserve">1. El producto no conforme se bloquea físicamente con traba palet para impedir el acceso del Autoelevador para mover el palet.
Los palets de productos no conformes se marcan con carteles sobre los palets que indiquen la naturaleza de la no conformidad, la fecha de bloqueo y la persona responsable de la disposición final.
2. Los productos no conformes se bloquean dentro del sistema, y las disposiciones finales se registran con precisión en una base de datos interna
3. Los productos no comercializables destinados a la destrucción no se encuentran en el CD más de 30 días después de su generación y no superan los parámetros de envío de la zona
</t>
    </r>
    <r>
      <rPr>
        <b/>
        <sz val="8"/>
        <color rgb="FF000000"/>
        <rFont val="Calibri"/>
        <scheme val="minor"/>
      </rPr>
      <t xml:space="preserve">La política de reembalaje debe cumplir los siguientes criterios
</t>
    </r>
    <r>
      <rPr>
        <sz val="8"/>
        <color rgb="FF000000"/>
        <rFont val="Calibri"/>
        <scheme val="minor"/>
      </rPr>
      <t xml:space="preserve">1. El producto es 100% conforme pero no vendible debido a daños por manipulación de alguno de los envases primarios (retirada y sustitución) o del envase secundario (sustitución y recodificación).
2. El producto no supera los límites de antigüedad establecidos, según las normas de antigüedad de productos de DPO.
3. La operación de reembalaje no introduce de ningún modo una nueva deficiencia de calidad en el producto final (por ejemplo, borrado del código de lote del envase primario, moho, fuera de aromatización, partículas de vidrio, óxido en la corona, etc.).
</t>
    </r>
    <r>
      <rPr>
        <b/>
        <sz val="8"/>
        <color rgb="FF000000"/>
        <rFont val="Calibri"/>
        <scheme val="minor"/>
      </rPr>
      <t xml:space="preserve">La política de devoluciones debe tener los siguientes criterios para evitar el riesgo de productos saboteados:
</t>
    </r>
    <r>
      <rPr>
        <sz val="8"/>
        <color rgb="FF000000"/>
        <rFont val="Calibri"/>
        <scheme val="minor"/>
      </rPr>
      <t>1. Los barriles devueltos deben ser inspeccionados para verificar la integridad de las tapas a prueba de manipulaciones 
2. Los envases primarios o secundarios no deben mostrar ninguna evidencia visible de daños por manipulación
3. Los productos recuperados de los consumidores por motivos de calidad deben separarse y bloquearse adecuadamente para su destrucción y nunca deben volver a reembalarse para la venta
4. El producto devuelto debe tener un sector definido dentro del almacén.
5. La BU/Zona debe proporcionar políticas de calidad a las SKU de MKTP antes de la llegada de estos productos al almacén</t>
    </r>
  </si>
  <si>
    <t xml:space="preserve">R2.2.1
 - Las políticas de bloqueo, devolución y destrucción de productos no conformes se definen y actualizan según lo establecido por el equipo de la BU/Zona.
R2.2.2
 - Las políticas de calidad para las SKUs de MKTP se siguen según lo establecido por el equipo de la BU/Zona.
R2.2.3
 - Todos los productos no conformes son bloqueados (físicamente y en el sistema) y monitoreados sin desviación.
R2.2.4
 - Todas las devoluciones son bloqueadas, analizadas y procesadas de acuerdo con el problema detectado, tal y como se define en la política de devoluciones.
R2.2.5
 - La destrucción de los productos se realiza de acuerdo con las normas.
R2.2.6
 - La política de reembalaje se ejecuta de acuerdo con el estándar.
</t>
  </si>
  <si>
    <t xml:space="preserve">
5 - Se cumplen todos los requisitos.
3 - Se cumplen R2.2.1 y R2.2.2, pero falta uno de los demás requisitos.
1 - Se cumplen R2.2.1 y R2.2.2, pero faltan dos de los demás requisitos.
0 - No se cumplen R2.2.1 y/o R2.2.2, o faltan tres o más de los demás requisitos.</t>
  </si>
  <si>
    <t>1. Comprobar si el almacén cuenta con políticas que garanticen que los productos no conformes se bloquean y se reempacan siempre que sea posible para evitar pérdidas.
2. Comprobar si existe una política que garantice que los productos devueltos por los clientes se bloquean, analizan y procesan en función del problema detectado.
3. Comprobar si existe una política de destrucción de productos definida y alineada con los requisitos medioambientales.
4. Comprobar si se aplican y se siguen las políticas de calidad para las SKU de MKTP proporcionadas por los proveedores externos/CMQ, BU y el equipo de Zona.
5. Comprobar si los empleados conocen las políticas de calidad.
6. Comprobar si existe una política de reempaque que se ajuste al estándar
7. Comprobar el cumplimiento de las políticas establecidas y si existen planes de acción para mitigar los desvios.</t>
  </si>
  <si>
    <t>4_1_17_55</t>
  </si>
  <si>
    <t>Gestión de Stock Age</t>
  </si>
  <si>
    <r>
      <rPr>
        <sz val="8"/>
        <color rgb="FF000000"/>
        <rFont val="Calibri"/>
        <scheme val="minor"/>
      </rPr>
      <t xml:space="preserve">Cada distribuidor debe tener una política que defina cómo se garantiza la priorización FEFO. La </t>
    </r>
    <r>
      <rPr>
        <b/>
        <sz val="8"/>
        <color rgb="FF000000"/>
        <rFont val="Calibri"/>
        <scheme val="minor"/>
      </rPr>
      <t>política de rotación de productos</t>
    </r>
    <r>
      <rPr>
        <sz val="8"/>
        <color rgb="FF000000"/>
        <rFont val="Calibri"/>
        <scheme val="minor"/>
      </rPr>
      <t xml:space="preserve"> y la</t>
    </r>
    <r>
      <rPr>
        <b/>
        <sz val="8"/>
        <color rgb="FF000000"/>
        <rFont val="Calibri"/>
        <scheme val="minor"/>
      </rPr>
      <t xml:space="preserve"> política de identificación de paletas</t>
    </r>
    <r>
      <rPr>
        <sz val="8"/>
        <color rgb="FF000000"/>
        <rFont val="Calibri"/>
        <scheme val="minor"/>
      </rPr>
      <t xml:space="preserve"> deben ajustarse a la práctica FEFO y cumplir los siguientes criterios:
1. Las paletas deben contener identificación, una fecha de caducidad, fechas de bloqueo y fechas de prebloqueo de acuerdo con la política de calidad global
2. si el distribuidor no dispone de un sistema de gestión de almacenes (WMS), debe tener un estándar de identificación de palet (Frente de Estiba/NRI) y el 100% de los palets almacenados deben tener este estándar de identificación. 
3. WMS debe garantizar que toda la información para identificar cada palet esté disponible de forma digital (ID, fecha de caducidad, fechas de bloqueo y fechas de prebloqueo)
El distribuidor debería gestionar y eliminar el impacto en FEFO de los PDV (Clientes) que sólo reciben productos con fechas lejanas a la de caducidad
Los problemas con los productos obsoletos que no están relacionados con errores operativos como FEFO deben abordarse en el pilar de planificación (por ejemplo: no alineación con las ventas)</t>
    </r>
  </si>
  <si>
    <t>R2.3.1
 - El 100% del cumplimiento de FEFO está garantizado por la operativa diaria del almacén
R2.3.2
 - Todos los palets se identifican fácilmente con un frente de estiba estandar, fecha de caducidad, fecha de bloqueo, fechas de prebloqueo y cualquier otra información necesaria para garantizar los estándares FEFO
R2.3.3
 - Todos los empleados involucrados en los procedimientos FEFO están capacitados en los estándares 
R2.3.4
 - El índice de antigüedad de las existencias (Stock Age Index) se controla de forma rutinaria.
R2.3.5
 - Se analiza el índice de antigüedad de las existencias (Stock Age Index) y se toman medidas para resolver los problemas de rotura de FEFO y mejorar los resultados. El distribuidor monitorea la frescura y  realiza un seguimiento para reaccionar en caso de tener producto con fecha cercana al vencimiento</t>
  </si>
  <si>
    <t xml:space="preserve">
5 - Se cumplen todos los requisitos.
3 - Se cumple R2.3.1, pero falta uno de los demás requisitos.
1 - Se cumple R2.3.1, pero faltan dos de los demás requisitos.
0 - No se cumple R2.3.1 o faltan tres o más requisitos.</t>
  </si>
  <si>
    <t xml:space="preserve">
1. Comprobar si la operativa diaria del almacén puede eliminar los errores operativos y garantizar el cumplimiento del FEFO al 100%.
2. Comprobar si todos los palets están fácilmente identificados (Frente de Estiba) fecha de caducidad, fecha de bloqueo, fechas de prebloqueo y cualquier otra información necesaria para garantizar los estándares FEFO.
3. Comprobar que los empleados conocen los procedimientos estándares para reducir las roturas FEFO y los productos casi caducados.  (Validación con entrevistas a la operación).
4. Comprobar si el índice de antigüedad de las existencias (Stock Age Index) se controla de forma mensual.
5. Comprobar si se analiza el Índice de Antigüedad de las Existencias  (Stock Age Index) y si se toman medidas para resolver problemas y mejorar los resultados. El distribuidor monitorea la frescura y  realiza un seguimiento para reaccionar en caso de tener producto con fecha cercana al vencimiento</t>
  </si>
  <si>
    <t>4_1_17_56</t>
  </si>
  <si>
    <t>Desarrollo de Proveedores</t>
  </si>
  <si>
    <t>Los productos dañados/rotos se separan y contabilizan diariamente durante la preparación de pedidos y otras operaciones de almacén y entrega.
Los registros de datos de productos rotos/dañados deben analizarse y estratificarse para identificar los 10 principales SKU.
La base de datos debe analizarse por proveedores, SKU y transportistas.</t>
  </si>
  <si>
    <t>R2.4.1
 - Todas las ocurrencias de productos con embalajes inadecuados o problemas de paletización se mantienen en una base de datos, se analizan las causas, se estratifican y, posteriormente, se informan a la zona/BU o a los proveedores.
R2.4.2
 - La comunicación con los proveedores/Lider de calidad de CMQ de productos de MKTP es realizada mensualmente por el distribuidor.
R2.4.3
 - Se define un plan de acción para seguimiento mejorar la calidad global de los embalajes</t>
  </si>
  <si>
    <t xml:space="preserve">
5 - Todos los requisitos cumplidos.
3 - Además, se cumplió con R2.4.2.
1 - R2.4.1 cumplido.
0 - Sin R2.4.1, R2.4.2 y R2.4.3</t>
  </si>
  <si>
    <t xml:space="preserve">
1. Comprobar si los productos con un embalaje inadecuado, problemas de paletización o deficiencias intrínsecas en el diseño del material de embalaje se registran y posteriormente se comunican a los proveedores/Plantas. (Seguimiento de tickets)
2. Comprobar si la comunicación con los proveedores/Plantas se realiza mensualmente por el CD o a través del equipo de zona/BU o MKTP.
3. Comprobar si se toman medidas para la gestion de tickets por problemas de calidad.</t>
  </si>
  <si>
    <t>GESTIÓN DE INVENTARIO</t>
  </si>
  <si>
    <t>4_1_18_57</t>
  </si>
  <si>
    <t>Proceso de conteo y resultados de inventario</t>
  </si>
  <si>
    <t>El distribuidor debe ejecutar el proceso con una herramienta Tech (módulo de recuento WMS o similar).
Las capacitaciones a las personas involucradas en el proceso de inventario debe tener validación obligatoria (Inclusión de acta o firma digital informando del conocimiento del proceso).
La documentación del inventario debe incluir una explicación y, a continuación, el resultado de cualquier investigación sobre desviaciones de inventario por encima del target definido.
Si una desviación no se resuelve, debe quedar constancia de la herramienta de resolución de problemas (Informe de anomalías, etc.) utilizada para comprobar las posibles fuentes de la desviación. 
Los distribuidores pueden mantener un registro de acciones de inventario para registrar la ejecución del conteo cíclico, la ejecución del conteo completo y cualquier investigación necesaria para variaciones de inventario considerables.
Debe realizarse un análisis de las SKU con mayor impacto (HL y finanzas).
Las variaciones y desviaciones importantes deben comunicarse a las áreas adecuadas (finanzas, control, planificación, etc.).</t>
  </si>
  <si>
    <r>
      <rPr>
        <sz val="8"/>
        <color rgb="FF000000"/>
        <rFont val="Calibri"/>
        <scheme val="minor"/>
      </rPr>
      <t xml:space="preserve">R3.1.1
 - Se definen el proceso de recuento cíclico y el SOP que describen cómo realizar el inventario de todos los artículos (activos, productos terminados y otros) con una frecuencia de recuento que se adhiere a la política de la CMQ y la segregación adecuada de funciones y responsabilidades (RACI). 
R3.1.2
 - El inventario de todos los ítems (activos, productos terminados y otros) es ejecutado de acuerdo con la Política Global de Control de Inventario. 
</t>
    </r>
    <r>
      <rPr>
        <strike/>
        <sz val="8"/>
        <color rgb="FF000000"/>
        <rFont val="Calibri"/>
        <scheme val="minor"/>
      </rPr>
      <t xml:space="preserve">
</t>
    </r>
    <r>
      <rPr>
        <sz val="8"/>
        <color rgb="FF000000"/>
        <rFont val="Calibri"/>
        <scheme val="minor"/>
      </rPr>
      <t xml:space="preserve">R3.1.3
 - El Inventory Toolkit es implementado y su adherencia es monitoreada y los resultados analizados para mejorar los resultados.
</t>
    </r>
    <r>
      <rPr>
        <strike/>
        <sz val="8"/>
        <color rgb="FF000000"/>
        <rFont val="Calibri"/>
        <scheme val="minor"/>
      </rPr>
      <t xml:space="preserve">
</t>
    </r>
    <r>
      <rPr>
        <sz val="8"/>
        <color rgb="FF000000"/>
        <rFont val="Calibri"/>
        <scheme val="minor"/>
      </rPr>
      <t>R3.1.4
 - Las diferencias entre productos terminados y activos son reconciliadas y reflejadas correctamente en el sistema una vez terminado el proceso de conteo. (SAP / ERP), con uso de herramienta de resolucion de problemas para hallar la causa raíz</t>
    </r>
    <r>
      <rPr>
        <strike/>
        <sz val="8"/>
        <color rgb="FF000000"/>
        <rFont val="Calibri"/>
        <scheme val="minor"/>
      </rPr>
      <t>.</t>
    </r>
    <r>
      <rPr>
        <sz val="8"/>
        <color rgb="FF000000"/>
        <rFont val="Calibri"/>
        <scheme val="minor"/>
      </rPr>
      <t xml:space="preserve"> Se registran de acciones para cerrar diferencias.
R3.1.5 Las diferencias de todos los ítems son analizadas y se analiza el KPI diferencia de inventario.
R3.1.6 - Los resultados financieros son mejorados por el plan de acción tomado en el proceso de inventario.
R3.1.7  - Todos los empleados involucrados en el proceso de conteo de inventario son entrenados</t>
    </r>
  </si>
  <si>
    <r>
      <t xml:space="preserve">
5 - Se cumplen todos los requisitos.
3 - Se cumplen R3.1.1, R3.1.2 y R3.1.3, pero faltan uno o dos de los demás requisitos.
1 - Se cumplen R3.1.1, R3.1.2 y R3.1.3, pero faltan tres de los demás requisitos.
0 - No se cumplen R3.1.1 y/o R3.1.2 y/o R3.1.3</t>
    </r>
    <r>
      <rPr>
        <strike/>
        <sz val="8"/>
        <color rgb="FF000000"/>
        <rFont val="Calibri"/>
        <scheme val="minor"/>
      </rPr>
      <t>,</t>
    </r>
    <r>
      <rPr>
        <sz val="8"/>
        <color rgb="FF000000"/>
        <rFont val="Calibri"/>
        <scheme val="minor"/>
      </rPr>
      <t xml:space="preserve"> o faltan cuatro de los demás requisitos.</t>
    </r>
  </si>
  <si>
    <t xml:space="preserve">
1. Comprobar si existe un proceso de conteo cíclico definido y un SOP definido y ejecutado que describa cómo realizar correctamente el inventario, con una frecuencia de conteo que se ajuste a la política de la zona y una separación adecuada de funciones y responsabilidades (RACI), y que tenga en cuenta todos los productos que gestiona el distribuidor, como los productos acabados, los activos, los productos de MKTP, las materias primas si se aplican, los productos POP o de marketing, etc. 
2. Comprobar la comprensión entre todos los empleados del almacén sobre el proceso de conteo de inventario. (Validación con entrevistas a la operación)
3. Comprobar si se realiza un seguimiento de la adherencia al Inventory Toolkit y si la información se utiliza para definir acciones y obtener resultados
4. Comprobar si las diferencias de productos acabados y activos con respecto al último inventario se reflejan correctamente en el sistema y si el centro puede mostrar claramente todas las medidas adoptadas en relación con las desviaciones de precisión tras el último conteo. Comprobar si las existencias físicas coinciden con el inventario de SAP / ERP.
5. Comprobar si se analizan las desviaciones de inventario.
6. Comprobar si se toman medidas para resolver los problemas y mejorar los resultados
7. Comprobar si los resultados mejoran con respecto a año anterior (LY)</t>
  </si>
  <si>
    <t>4_1_18_58</t>
  </si>
  <si>
    <t>Trazabilidad del producto</t>
  </si>
  <si>
    <r>
      <rPr>
        <sz val="8"/>
        <color rgb="FF000000"/>
        <rFont val="Calibri"/>
        <scheme val="minor"/>
      </rPr>
      <t xml:space="preserve">Es necesario disponer de un plan documentado y sistemático que indique cómo el distriibuidor va a realizar el seguimiento y la recall de los productos. El sistema debe permitir rastrear un paso hacia atrás y rastrear un paso hacia adelante en caso de un recall.
Los procedimientos de trazabilidad y recall deben figurar en el plan, así como las funciones del equipo de recall, con información de contacto, y los contactos para el destino de los productos. Además, el plan debe contar con documentos listos para usar, como formularios de contacto con el cliente para el seguimiento/recuperación (en los que se indique a quién se llamó, la fecha y hora, y el propósito de la recuperación). Estos formularios se utilizarán para rastrear el origen de un producto y contabilizar todos los demás productos distribuidos desde ese mismo punto de origen que entren en el supuesto de recall.
</t>
    </r>
    <r>
      <rPr>
        <b/>
        <sz val="8"/>
        <color rgb="FF000000"/>
        <rFont val="Calibri"/>
        <scheme val="minor"/>
      </rPr>
      <t>Debe realizarse un simulacro de recall. Un simulacro de recall es un ejercicio interno para poner a prueba la capacidad de una empresa para rastrear y retirar un producto utilizando su plan documentado de rastreabilidad y retirada. Para realizar un simulacro de retirada es necesario crear un escenario de un problema con un producto suministrado. A continuación, se realiza una operación siguiendo el plan de trazabilidad y recall, con seguimiento de la fecha y hora de contacto. El simulacro de retirada debe acercarse lo más posible al 100% de conciliación de todos los productos implicados.</t>
    </r>
  </si>
  <si>
    <t>R3.2.1
 - Existe un proceso de trazabilidad que permite localizar en cualquier momento un producto en el almacén por lote
R3.2.2
 - Los movimientos de los productos se recogen y almacenan en una base de datos histórica, con identificación y registro de todos los movimientos y manipulaciones por los que ha pasado el producto
R3.2.3
 - Se facilita información de trazabilidad cuando es necesaria un recall de producto.</t>
  </si>
  <si>
    <t xml:space="preserve">
5 - Se cumplen todos los requisitos.
3 - Se cumple R3.2.1, pero falta uno de los otros.
1 - Se cumple R3.2.1.
0 - No se cumple R3.2.1, o faltan dos de los otros.</t>
  </si>
  <si>
    <t xml:space="preserve">
1. Comprobar si existe un proceso de trazabilidad que ayude a localizar un producto en el almacén en cualquier momento por lotes.
2. Comprobar si los movimientos de los productos se recogen y almacenan en una base de datos histórica, con identificación y registro de todos los movimientos y manipulaciones por los que ha pasado el producto
3. Comprobar si se facilita información sobre la trazabilidad cuando es necesario un recall de un producto.</t>
  </si>
  <si>
    <t>4_1_18_59</t>
  </si>
  <si>
    <t>Gestión de activos</t>
  </si>
  <si>
    <t>El distriibuidor debe contar con un proceso claro para volver a montar los palets de activos tras descargar los camiones y enviarlos de vuelta a la fábrica de cerveza de acuerdo con las normas de seguridad. 
El proceso de clasificación consiste en separar los activos en buen estado de los activos rotos o con cualquier otro problema que impida su uso.
Los desechos son todos los activos que deben desecharse porque están rotos o presentan cualquier otro problema que impida su uso.
Debe definirse claramente en qué puntos se van a verificar.
El distriibuidor debe disponer de RACI para el proceso de Retorno de ruta y el envío de envases vacíos a las fábricas de cerveza.
El distriibuidor debe realizar un seguimiento de la utilización y el cumplimiento del sistema en el proceso de Retorno de Ruta y carga de activos para las fábricas de cerveza (TMS o similar).
El distribuidor debe medir la inactividad de los activos para garantizar que los activos retornables se envíen a la fábrica de cerveza siempre que sea posible.</t>
  </si>
  <si>
    <t xml:space="preserve">R3.3.1
 - Se define y actualiza el SOP, describiendo la recepción de activos del Retorno Ruta y SOP de proveedores externos, identificando los recibos si es necesario.
R3.3.2
 - Los activos retornables se envían a la fábrica de cerveza siempre que sea posible para evitar activos ociosos. Se cumple el censo de envases y hay un seguimiento del DS de envases en sinergia con cervecería.
R3.3.3
 - Se controlan los resultados de la clasificación %descartado y %clasificado a nivel individual (empleado).
R3.3.4
 - Los objetivos y el desempeño del proceso de clasificación están disponibles para todos los empleados y ellos comprenden su impacto en los resultados.
R3.3.5
 - Se definen y actualizan los procedimientos estándares para eliminar los residuos de acuerdo con los requisitos medioambientales.
R3.3.6
 - Eliminación de la chatarra de acuerdo con la norma
R3.3.7
 - Se definen acciones para resolver problemas y mejorar el cumplimiento del plan de activos retornables </t>
  </si>
  <si>
    <t>5 - Se cumplen todos los requisitos.
3 - Se cumplen R3.3.1 y R3.3.2, pero faltan una o dos de los demás requisitos.
1 - Se cumplen R3.3.1 y R3.3.2, pero faltan tres de los demás requisitos.
0 - No se cumplen R3.3.1 y/o 3.3.2, o faltan cuatro o más de los otros requisitos.</t>
  </si>
  <si>
    <t xml:space="preserve">
1. Comprobar si se ha definido y ejecutado un SOP en el que se describa la recepción de activos del Retorno de Ruta o de los proveedores externos, identificando los recibos en caso necesario.
2. Comprobar si los activos retornables se envían a la fábrica de cerveza siempre que sea posible para evitar activos ociosos, de conformidad con el plan de la fábrica de cerveza o de bebidas no alcohólicas. Comprobar si se cumple el censo de envases y si hay seguimiento de DS de envases en sinergia con cervecería.
3. Comprobar si se controlan los resultados de la clasificación (%Descarte y %Clasificado) a nivel individual (empleado). Comprobar si hay seguimiento de No Acreditables
4. Comprobar si los objetivos y el rendimiento del proceso de clasificación están a disposición de todos los empleados y si comprenden su impacto en los resultados.
5. Comprobar si se ha definido y ejecutado un SOP para eliminar la chatarra de acuerdo con los requisitos medioambientales
6. Comprobar si se han definido acciones para resolver problemas y mejorar el cumplimiento del plan de activos retornables (% Adherencia distribuidor vs Fábrica).</t>
  </si>
  <si>
    <t>4_1_18_60</t>
  </si>
  <si>
    <t xml:space="preserve">Registro y Prevención de Pérdidas </t>
  </si>
  <si>
    <t>Los distribuidores deben disponer de cuadros de mando con indicadores de Control y Prevención de Pérdidas.
El rendimiento global del GOP de Obsolescencia debería analizarse si los KPI de pérdidas no mejoran con respecto a LY.
El distribuidores debería medir el KPI de FGLI y hacer un seguimiento del impacto financiero de SCL para comprender cómo afecta el KPI operativo a los resultados financieros.
El distribuidor debería validar el MCRS y el proceso de revisión.
Los KPI de pérdidas deberían desglosarse en 4:
 1. Costo total de Rotura
 2. Rotura total en picking / Movimiento total en picking,
 3. Rotura por operador de autoelevador,
 4. Rotura por ayudante
El distribuidor debe tener un control de puertas que incluya verificar la seguridad, la calidad y la cantidad de los productos, según las recomendaciones del equipo de Prevención de Pérdidas y Activos, de Seguridad de Zona o del grupo de Seguridad.
El distribuidor debe hacer un seguimiento de las pérdidas relacionadas con errores operativos, como roturas e incumplimientos de la FEFO.</t>
  </si>
  <si>
    <t>R3.4.1
 - Las pérdidas se explican utilizando códigos de motivo asociados a las causas de la pérdida (por ejemplo: rotura en stock y picking, diferencias de inventario, obsolescencia, robo, frescura, y otros)
R3.4.2
 - Todas las pérdidas de productos reportadas en los KPIs WQI, FGLI y SCL
R3.4.3
 - Se analizan los KPIs WQI, FGLI y SCL
R3.4.4
 - Se definen acciones para mejorar los resultados operativos relacionados con las pérdidas y reflejados en los resultados financieros (por ejemplo: obsolescencia causada por la rotura de FEFO)</t>
  </si>
  <si>
    <t xml:space="preserve">
5 - Se cumplen todos los requisitos.
3 - Se cumple R3.4.1, pero falta uno de los otros.
1 - Se cumple R3.4.1, pero faltan dos de los otros.
0 - No se cumple R3.4.1, o faltan tres de los otros.</t>
  </si>
  <si>
    <t xml:space="preserve">
1. Verificar si el distribuidor puede mostrar y explicar las pérdidas utilizando códigos de motivo asociados a las causas de pérdida (por ejemplo: rotura en el picking, diferencias de inventario, obsolescencia, robo, rotura FEFO y otros).
2. Verificar si todas las pérdidas de productos se notifican en los KPI de WQI, FGLI y SCL
3. Verificar si los KPI WQI, FGLI y SCL son objeto de seguimiento y análisis.
4. Verificar si se definen acciones para mejorar los resultados operativos relacionados con las pérdidas (por ejemplo, obsolescencia causada por la rotura de FEFO).
5. Verificar si los resultados mejoran con respecto al LY / Budget</t>
  </si>
  <si>
    <t>PICKING</t>
  </si>
  <si>
    <t>4_2_19_61</t>
  </si>
  <si>
    <t>Proceso de picking</t>
  </si>
  <si>
    <t>Una vez al año debería revisarse la estrategia de preparación de pedidos.
El desempeño de la preparación de pedidos debe reflejarse en Los sistemas y/o documentos impresos.
El sistema utilizado en la preparación de pedidos debe proporcionar Una secuencia de montaje para la preparación de pedidos centrada en la productividad y la seguridad.
No debe haber productos sueltos y/o No paletizados que hagan improductivo El montaje de palets.</t>
  </si>
  <si>
    <t>R4.1.1
 - Se define y actualiza el SOP de picking 
R4.1.2
 - Las órdenes de picking se ejecutan con herramientas digitales, asegurando la secuencia óptima para ensamblar y cubrir todas las SKUs y el picking unitario mejorando la productividad y la precisión del picking
R4.1.3
 - Todos los empleados involucrados en el picking están capacitados en los procedimientos y herramientas estándares.  Se ejecuta la OWD para todos los operarios involucrados en el proceso
R4.1.4
 - Cajas disponibles para el proceso de picking unitario o kitting para asegurar la calidad y apariencia del paquete de acuerdo a la política de calidad de la zona/BU
R4.1.5
 - Proceso para eliminar los residuos generados en el picking con fines de reciclaje implementado y ejecutado</t>
  </si>
  <si>
    <t xml:space="preserve">
5 - Se cumplen todos los requisitos
3 - Se cumple R4.1.1, pero falta uno de los otros.
1 - Se cumple R4.1.1, pero faltan dos de los otros. 
0 - No se cumple el requisito R4.1.1, o faltan tres de los demás requisitos.</t>
  </si>
  <si>
    <t xml:space="preserve">
1. Verificar la existencia de un SOP de picking. 
2. Verificar que se realicen las OWD para cada operario involucrado en la tarea
3. Verificar si existe una herramienta digital para preparar y ejecutar las órdenes de picking, que proporcione la secuencia óptima para montar y cubra todas las referencias mejorando la productividad y la precisión del picking.
4. Verificar el conocimiento de los procedimientos estándares por parte de los empleados. (Validación con entrevistas a la operación)
5. Verificar si las cajas en el proceso de picking unitario o kitting garantizan la calidad y el aspecto del paquete de acuerdo con la política de calidad de CMQ la zona/BU.
6. Verificar si el CD dispone de un proceso estándar (SOP) implantado y en ejecución para eliminar por separado los residuos generados en la preparación de pedidos con fines de reciclaje con el certificado correspondiente del proveedor</t>
  </si>
  <si>
    <t>4_2_19_62</t>
  </si>
  <si>
    <t>Reposición del área de picking</t>
  </si>
  <si>
    <t>Cuando existe un proceso de picking nocturno, almacenar entre 1,3 y 2 veces el suministro diario de producto en la zona de picking debería mitigar la necesidad de autoelecador en la zona de picking durante el proceso de picking. 
Los distribuidores con un proceso de picking continuo de 24 horas deben esforzarse por reabastecer la zona de picking durante las pausas y los cambios de turno.
Los distribuidores deben tener en cuenta las capacidades digitales para apoyar la optimización de la disposición de picking.</t>
  </si>
  <si>
    <t>R4.2.1
 - Se definen los SOP y RACI para la reposición del área de picking y se abordan las cuestiones de seguridad para reducir la interacción entre autoelevadores y peatones.
R4.2.2
 - Los empleados involucrados en el reabastecimiento del área de picking son entrenados en los procedimientos estándares.
R4.2.3
 - Se define un PI para rastrear las ocurrencias de reabastecimiento del área de picking realizadas durante el proceso de picking.</t>
  </si>
  <si>
    <t xml:space="preserve">
5 - Todos los requisitos cumplidos.
3 - Además, se cumplió con R4.2.2.
1 - R4.2.1 cumplido.
0 - Sin R4.2.1, R4.2.2 y R4.2.3 </t>
  </si>
  <si>
    <t xml:space="preserve">
1.  Verificar si se han definido un SOP y una RACI para la reposición de la zona de picking y si se tienen en cuenta las cuestiones de seguridad para reducir la interacción entre las carretillas elevadoras y los peatones.
2. Verificar si los empleados comprenden los procedimientos estándares. (Validación con entrevistas a la operación)
3. Verificar si se ha establecido un PI para realizar un seguimiento de las ocurrencias de reposición de la zona de picking durante el proceso de picking.</t>
  </si>
  <si>
    <t>4_2_19_63</t>
  </si>
  <si>
    <t>Precisión de picking</t>
  </si>
  <si>
    <t xml:space="preserve">Considere las siguientes soluciones (entre otras) para garantizar que la carga se construya y cargue con precisión para su entrega: 
1. Básculas que verifiquen que el peso de los palets de salida coincide con el peso previsto/calculado del pedido 
2. Soporte para cámaras, rastreadores, escáneres u otros tipos de tecnologías
3. Recuento aleatorio de toda la carga para un subgrupo de camiones después de que estén cargados y listos para salir. 
El distribuidor debe evitar la comprobación redundante de las órdenes de picking; la verificación debe realizarse una sola vez y ser suficiente para garantizar la precisión.
Los lugares con restricciones sindicales para compartir el rendimiento individual deben disponer de la información y utilizarla sólo para el plan de acción del supervisor. </t>
  </si>
  <si>
    <t>R4.3.1
 - Se define y actualiza el SOP que describe la verificación de las cargas de picking de carga y de picking unitario antes de salir al mercado.
R4.3.2
 - Todos los empleados reciben entrenamiento en los procedimientos estándares.
R4.3.3
 - La verificación de la carga de picking y de picking unitario (kitting) antes de salir al mercado se realiza de acuerdo con los estándares.
R4.3.4
 - El PI de precisión de picking se controla a nivel individual/empleado.
R4.3.5
 - Rechazos con razones de error de carga son rastreados
R4.3.6
 - Se toman acciones para mejorar la Precisión de Picking y los resultados muestran una tendencia positiva (mejora en los últimos 4 meses)</t>
  </si>
  <si>
    <t xml:space="preserve">
5 - Se cumplen todos los requisitos.
3 - Se cumplen R4.3.1 y R4.3.2, pero falta uno de los otros.
1 - Se cumplen R4.3.1 y R4.3.2, pero faltan dos de los otros.
0 - No se cumplen los requisitos R4.3.1 y/o 4.3.2, o faltan tres de los otros requisitos.</t>
  </si>
  <si>
    <t xml:space="preserve">
1. Verificar si existe un SOP definido y en ejecución para verificar las cargas de picking y picking unitario antes de salir al mercado.
2.  Verificar si todos los empleados conocen los procedimientos estándares. (Validación con entrevistas a la operación)
3. Verificar si el PI de precisión de picking se controla en la rutina diaria
4. Verificar si se realiza un seguimiento de los rechazos con motivos de error de carga
5. Verificar si se toman medidas para mejorar la precisión del picking.
6. Verificar si el supervisor tiene acceso a la productividad individual de los pickeros.
7. Verificar si los resultados de la precisión de picking y los rechazos causados por errores de picking muestran una tendencia positiva (mejora en los últimos 4 meses)</t>
  </si>
  <si>
    <t>CARGA Y DESCARGA DE VEHÍCULOS DE DISTRIBUCIÓN</t>
  </si>
  <si>
    <t>4_2_20_64</t>
  </si>
  <si>
    <t>Proceso de carga y descarga</t>
  </si>
  <si>
    <t>El almacén debe utilizar una herramienta para priorizar y ordenar las cargas para su construcción y carga, si el distribuidor tiene un una zona de carga limitada, lo que restringe la cantidad de WIP (trabajo en curso) que se puede manipular a la vez.  
Esta herramienta debería tener en cuenta la hora de salida de las rutas y la capacidad máxima de las zonas de carga para organizar el proceso de carga.
Debería haber un seguimiento del % de camiones que se han cargado antes de la hora de salida o HL/#PA Cargado por hora.
Los distribuidores deberían disponer de tecnología para medir el % de utilización de los docks.
El distribuidor debe definir un SLA con el equipo de entrega si hay problemas o retrasos en el proceso de carga. 
Un sistema de planificación de ventanas de tiempo o herramientas digitales pueden ayudar a optimizar la asignación de docks.
O se puede utilizar una herramienta de WMS para proporcionar un plan de carga con el fin de optimizar esta tarea y la salida de la entrega por la mañana.
El distribuidor debe asegurarse de que todos los pedidos cargados son correctos, incluso los que no necesitan preparación de pedidos.</t>
  </si>
  <si>
    <t>R5.1.1
 - Se define y actualiza el SOP que describe el proceso de carga y descarga de todos los modales.
R5.1.2
 - El proceso de carga y descarga de todos los modales es ejecutado de acuerdo con los estándares y requisitos de seguridad y productividad.
R5.1.3
 - Todos los empleados que participan en el proceso de carga y descarga reciben formación sobre los procedimientos estándares. 
R5.1.4
 - El total de pedidos cargados se verifica antes de salir al mercado para asegurar la exactitud de los pedidos y su reflejo en los resultados.</t>
  </si>
  <si>
    <t xml:space="preserve">
5 - Se cumplen todos los requisitos.
3 - Se cumplen R5.1.1 y R5.1.2, pero falta uno de los otros.
1 - Se cumplen R5.1.1 y R5.1.2, pero faltan dos de los otros.
0 - No se cumplen  ningun requisito</t>
  </si>
  <si>
    <t xml:space="preserve">
1. Verificar la existencia de un SOP en el que se describa el proceso de carga y descarga para todas las modalidades (tipos de camión con fotos, capacidad en kg y pallets, tipo de carga, consideraciones propias de la unidad)
2. Verificar si el proceso de carga y descarga de los diferentes modales se ejecuta de acuerdo con los estándares y requisitos de seguridad y productividad
3. Verificar el conocimiento de los procedimientos estándares por parte de los empleados. (Validación con entrevistas a la operación)
4. Verificar si se verifica la totalidad de los pedidos cargados antes de salir al mercado
5. Verificar si los rechazos debidos a errores de carga muestran una tendencia positiva (mejora en los últimos 4 meses)</t>
  </si>
  <si>
    <t>4_2_20_65</t>
  </si>
  <si>
    <t>Programación de cargas salientes</t>
  </si>
  <si>
    <t>El almacén debe utilizar una herramienta para priorizar y ordenar las cargas para su montaje y carga si el distribuidor tiene una zona de carga limitados, lo que restringe la cantidad de WIP (trabajo en curso) que puede manipularse a la vez.  
Esta herramienta debe tener en cuenta la hora de salida de las rutas y la capacidad máxima de las zonas de carga para organizar el proceso de carga.
También se puede utilizar una herramienta de WMS para proporcionar un plan de carga con el fin de optimizar esta tarea y la salida de la entrega por la mañana.</t>
  </si>
  <si>
    <t>R5.2.1
 - Cargas de salida planificadas por el distribuidor con herramientas para optimizar la utilización de los muelles
R5.2.2
 - Franjas horarias de carga definidas y suficientes para satisfacer el volumen requerido por el distribuidor 
R5.2.3
 - SLA definido con el equipo de entrega para reducir problemas o retrasos en el proceso de carga</t>
  </si>
  <si>
    <t xml:space="preserve">
5 - Se cumplen todos los requisitos.
3 - Se cumple R5.2.1, pero falta uno de los otros.
1 - Se cumple R5.2.1, pero faltan dos de los otros.
0 - No se cumple R5.2.1.</t>
  </si>
  <si>
    <t xml:space="preserve">
1. Verificar la existencia de una herramienta utilizada para la planificación de las cargas de salida.
2. Verificar si las franjas horarias de carga son suficientes para satisfacer el volumen requerido.
3. Verificar si existe un SLA con el equipo de Distribución para reducir los problemas o retrasos en el proceso de carga.</t>
  </si>
  <si>
    <t>4_2_20_66</t>
  </si>
  <si>
    <t>Eficiencia de carga y descarga</t>
  </si>
  <si>
    <t>El distribuidor debe controlar el KPI: Tiempo de descarga y/o nº de camiones descargados.</t>
  </si>
  <si>
    <t>R5.3.1
 - se controla el % de camiones cargados antes de la hora de salida
R5.3.2
 - Se controla el % de camiones descargados en el tiempo previsto
R5.3.3
 - Se analiza el histograma carga de camiones y se definen acciones de mejora
R5.3.4
 - Se analiza el histograma descarga de camiones y se definen acciones de mejora 
R5.3.5
 - Se toman acciones para resolver problemas y se reflejan en los resultados de eficiencia de carga y descarga</t>
  </si>
  <si>
    <t xml:space="preserve">
5 - Se cumplen todos los requisitos.
3 - Se cumple R5.3.1, pero falta uno de los demás requisitos.
1 - Se cumple R5.3.1, pero faltan dos de los demás requisitos.
0 - No se cumple R5.3.1 o faltan tres o más requisitos.</t>
  </si>
  <si>
    <t xml:space="preserve">
1. Verificar si se mide el % de camiones cargados antes de la hora de salida.
2. Verificar si se mide el % de camiones descargados en el tiempo previsto.
3. Verificar si se analiza el histograma de camiones cargados y se definen acciones de mejora.
4. Verificar si se analiza el histograma de camiones de descarga y se definen acciones para mejorar.
5. Verificar si los objetivos y el rendimiento se comunican a los empleados.
6. Verificar si se analizan los resultados de eficiencia de carga y descarga.
7. Verificar si se adoptan medidas para resolver los problemas y mejorar la eficacia de la carga y descarga.</t>
  </si>
  <si>
    <t>REAPROVISIONAMIENTO</t>
  </si>
  <si>
    <t>4_2_21_67</t>
  </si>
  <si>
    <t>Proceso de recepción</t>
  </si>
  <si>
    <t>Recepción a ciegas: los operarios reciben productos en el inventario sin saber qué producto esperar. 
El SOP de recepción debe referirse y relacionarse con la Política de Frescura y Rotación y el Control en Puertas. 
La estrategia de reposición debe mejorarse utilizando iniciativas que ayuden a optimizar el tiempo y la distancia de viaje, así como los requisitos FEFO.
Para obtener los mejores resultados y conocer el rendimiento del almacén, se deben comprender y controlar los tiempos de permanencia en el CD tanto de las entradas como de las salidas. A menudo, esto puede implicar la coordinación con el guardia o el verificador.</t>
  </si>
  <si>
    <t>R6.1.1
 - SOP definido y actualizado que describe el proceso para recibir una carga de todos los modales en el inventario
R6.1.2
 - El proceso de recepción de todos los modales en el inventario es ejecutado ciegamente de acuerdo a estándares
R6.1.3
 - Se define y actualiza el proceso de recepción de productos de MKTP y de desconsolidación de pallets mixtos.
R6.1.4
 - El proceso de recepción de pallets mixtos y/o productos de MKTP se ejecuta de acuerdo a estándares.
R6.1.5
 - Todos los empleados involucrados en el proceso de recepción son formados en los procedimientos estándares.  Se ejecuta la OWD para todos los operarios involucrados en el proceso.</t>
  </si>
  <si>
    <t xml:space="preserve">
5 - Se cumplen todos los requisitos.
3 - Se cumplen R6.1.1 y R6.1.2, pero falta uno de los otros.
1 - Se cumplen R6.1.1 y R6.1.2, pero faltan dos de los otros.
0 - No se cumplen los requisitos R6.1.1 y/o R6.1.2.</t>
  </si>
  <si>
    <t xml:space="preserve">
1. Verificar la existencia de un SOP que describa el proceso de recepción de una carga en el inventario y si los empleados conocen los estándares de procedimiento.
2. Verificar si la recepción se realiza a ciegas, con operarios que reciben productos en el inventario sin saber qué producto esperar.
3. Verificar si existe un proceso de recepción de productos de MKTP y de desconsolidación de pallets mixtos.
4. Verificar si los empleados conocen los procedimientos estándares. (Validación con entrevistas a la operación).</t>
  </si>
  <si>
    <t>4_2_21_68</t>
  </si>
  <si>
    <t>Programación de carga entrante</t>
  </si>
  <si>
    <t>El marco para la gestión de las cargas de la fábrica de cerveza debe proporcionar ventanas de tiempo flexibles y disponibilidad para que los transportistas (de terceros, dedicados o propiedad de la empresa) entreguen los productos.
Una pauta general es disponer de entre un 10% y un 25% de ventanas de tiempo abiertas o de capacidad por encima de las citas reservadas para el uso del dock. Con un enfoque disciplinado, la coordinación con los transportistas y una planificación adecuada de la mano de obra en el almacén, esta métrica podría reducirse. Por el contrario, algunos distribuidores con transportistas poco fiables o puntos de origen distantes pueden tener que compensar con franjas horarias vacantes adicionales. 
Los SLA deben definirse con el equipo de gestión de la carga.
El distribuidor debe analizar los datos por fábrica de cerveza/refresco o transportistas.</t>
  </si>
  <si>
    <t>R6.2.1
 - El análisis de franjas horarias se ejecuta de acuerdo con la capacidad de recepción y es suficiente para cubrir la política de existencias.
R6.2.2
 - Los SLAs son definidos y seguidos con T1/BSC para asegurar que la llegada de los camiones ocurre durante un cierto intervalo de tiempo y precisión del producto
R6.2.3
 - Se toman acciones para resolver problemas y mejorar el cumplimiento de los SLAs</t>
  </si>
  <si>
    <t xml:space="preserve">
5 - Se cumplen todos los requisitos.
3 - Se cumple R6.2.1, pero falta uno de los otros.
1 - Se cumple R6.2.1.
0 - No se cumple R6.2.1.</t>
  </si>
  <si>
    <t xml:space="preserve">
1. Verificar si el análisis de franjas horarias se ejecuta de acuerdo con la capacidad de recepción y es suficiente para cubrir la política de existencias.
2. Verificar si los SLA se definen y se rastrean con T1/BSC para garantizar que la llegada de los camiones se produce durante un intervalo de tiempo determinado y la precisión de los productos.
3. 3. Verificar si se toman medidas para resolver los problemas y mejorar el cumplimiento de los SLA.</t>
  </si>
  <si>
    <t>4_2_21_69</t>
  </si>
  <si>
    <t>6.3</t>
  </si>
  <si>
    <t>Tiempo de ciclo del camión</t>
  </si>
  <si>
    <t>La instalación debe disponer de descargas en tiempo real.
La supervisión del Tiempo de Ciclo (ATCT) debe estratificarse en diferentes PI, como el tiempo de espera, el tiempo de descarga, el tiempo de carga, el tiempo de salida y otros.
El distribuidor debe disponer de un control de puertas, que incluya verificaciones de seguridad, calidad y cantidad de los productos, según recomiende el equipo de Prevención de Pérdidas y Activos, Seguridad de Zona o el grupo de Seguridad.
El distribuidor debería disponer de una herramienta digital como track&amp;trace para dar visibilidad a la demanda y ayudar a optimizar el servicio.
Utilizar en la medida de lo posible la información de rendimiento individual, los lugares con restricción sindical deben utilizar la información para la acción del supervisor y la retroalimentación individual. Comparta en el traspaso de turnos sólo el rendimiento del grupo.</t>
  </si>
  <si>
    <t>R6.3.1
 - El KPI de Tiempo de Ciclo de Camión (ATCT) es monitoreado cubriendo todos los camiones recibidos, incluyendo proveedores de MKTP, y actividades de descarga y reabastecimiento.
R6.3.2
 - Los objetivos y el desempeño son comunicados a los empleados
R6.3.3
 - Los resultados del Tiempo de Ciclo (ATCT) son analizados
R6.3.4
 - Se toman acciones para resolver problemas y los resultados muestran una tendencia positiva (mejora en los últimos 4 meses)</t>
  </si>
  <si>
    <t xml:space="preserve">
5 - Se cumplen todos los requisitos.
3 - Se cumple R6.3.1, pero falta uno de los otros.
1 - Se cumple el requisito R6.3.1, pero faltan dos de los demás.
0 - No se cumple el requisito R6.3.1 y faltan los demás requisitos.</t>
  </si>
  <si>
    <t xml:space="preserve">
1. Verificar si el KPI Tiempo de ciclo del Camión (ATCT) se controla abarcando todos los camiones recibidos, incluidos los proveedores de MKTP, y las actividades de descarga y reabastecimiento.
2. Verificar si los objetivos y el rendimiento se comunican a los empleados
3. Verificar si se analizan los resultados del Tiempo de ciclo del Camión (ATCT).
4. Verificar si se adoptan medidas para resolver los problemas y mejorar los resultados.</t>
  </si>
  <si>
    <t>MEJORAS DE PRODUCTIVIDAD</t>
  </si>
  <si>
    <t>4_3_22_70</t>
  </si>
  <si>
    <t>Gestión de WNP</t>
  </si>
  <si>
    <t>- La herramienta de planificación laboral no sólo debe utilizarse para planificar el futuro, sino también para analizar el rendimiento anterior.  
- El uso adecuado de esta herramienta debería traducirse en una mejora de la productividad y una reducción de los costes generales.
- La programación de la mano de obra debe basarse en el tiempo de realización de las tareas para simular la dotación óptima de recursos y compararla con el dimensionamiento actual.
- Debe existir una compensación variable para mejorar la productividad a nivel individual (seguimiento de los resultados de productividad de cada empleado).
- La CD debe evaluar los GOP de WNP y definir acciones si no se alcanzan los objetivos de productividad.
- El rendimiento individual debe ser analizado, si existen restricciones sindicales proporcionar el feedback si es necesario en sesión 1:1 no en sesiones de equipo.</t>
  </si>
  <si>
    <t>R7.1.1 - Se monitorea el KPI de WNP y se utiliza la información en rutinas de revisión y resolución de problemas
R7.1.2 - Se realiza un seguimiento de la productividad en todas las áreas del almacén (por ejemplo: clasificación, picking, carga, descarga, reempaque y otras).
R7.1.3 - La productividad se controla a nivel individual/empleado.
R7.1.4 - Los resultados están a disposición de la primera línea durante y/o al final del turno y se utilizan en rutinas de revisión y resolución de problemas.
R7.1.5 - Se utiliza un simulador de dimensionamiento para mejorar la productividad a nivel semanal</t>
  </si>
  <si>
    <t>5 - Se cumplen todos los requisitos.
3 - Se cumplen R7.1.1 y R7.1.2, pero falta uno de los otros.
1 - Se cumplen los requisitos R7.1.1 y R7.1.2, pero faltan dos de los otros.
0 - No se cumplen los requisitos R7.1.1 y/o R7.1.2, o faltan tres de los otros requisitos.</t>
  </si>
  <si>
    <t>1. Verificar si se hace un seguimiento de los KPI de la WNP y si la información se utiliza  en rutinas de revisión y resolución de problemas.
2. Verificar si se realiza un seguimiento de la productividad en todas las áreas del almacén (por ejemplo: clasificación, preparación de pedidos, carga, descarga, reempaque y otras).
3. Verificar si se realiza un seguimiento de la productividad a nivel individual o de empleado.
4. Verificar si los resultados están a disposición de la primera línea durante y/o al final del turno y si se utilizan en rutinas de revisión y resolución de problemas..
5. Verificar si se utiliza un simulador de dimensionamiento para mejorar la productividad semanalmente.</t>
  </si>
  <si>
    <t>4_3_22_71</t>
  </si>
  <si>
    <t xml:space="preserve"> Herramienta de telemetría</t>
  </si>
  <si>
    <t>- El CD debe disponer de control y seguimiento de los equipos con una base de datos histórica de al menos 12 meses disponible para analizar y utilizar herramientas de gestión para mejorar los resultados.
- Los datos de telemetría deben utilizarse para mejorar la productividad rediseñando el trazado/curva ABC para reducir la distancia de recorrido y utilizarse como entrada para el proceso de dimensionamiento.</t>
  </si>
  <si>
    <t>R7.2.1 - El indicador FNP es monitoreado en rutinas MCRS.
R7.2.2 - Todos los autoelevadores poseen telemetria y los operadores están claramente entrenados para utilizar la tecnologia.
R7.2.3 - Las actividades son visibles en tiempo real y la informacion esta disposnible para los operadores durante o al final del turno y son usadas para mejorar la rutina diaria
R7.2.4 - Se toman medidas para resolver problemas y mejorar la productividad y la seguridad.</t>
  </si>
  <si>
    <t>5 - Se cumplen todos los requisitos.
3 - Se cumple R7.2.1, pero falta uno de los otros.
1 - Se cumple el requisito R7.2.1, pero faltan dos de los demás.
0 - No se cumple el requisito R7.2.1 o faltan tres de los demás requisitos.</t>
  </si>
  <si>
    <t>1. Verificar si todos los autoelevadores disponen de telemetría y los equipos de almacén están formados y cualificados para utilizar esta tecnología.
2. Verificar si el CD tiene visibilidad de sus actividades en tiempo real y la información está disponible para los operarios durante y/o al final del turno.
3. Verificar si el CD está monitoreando los KPI de FNP.
4. Verificar si la información se utiliza para detectar las deficiencias y crear planes de acción para mejorar la productividad diaria y la seguridad.</t>
  </si>
  <si>
    <t>4_3_22_72</t>
  </si>
  <si>
    <t>7.3</t>
  </si>
  <si>
    <t xml:space="preserve"> Iniciativas de productividad</t>
  </si>
  <si>
    <t>- Los DC deben tener iniciativas para medir la productividad de toda la plantilla del almacén. Esto permite tener una base de datos para formar a todo el equipo, abrir nuevos GAP, tener una remuneración variable justa y reducir la ociosidad.
- El CD debería promover iniciativas para mejorar la manipulación de las SKU de MKTP.
- La CD debería definir cualquier otra iniciativa para reducir las horas pagadas de los empleados.
- La CD debe definir un SLA con el equipo de entrega para compartir la mano de obra.</t>
  </si>
  <si>
    <t>R7.3.1 - Los empleados reciben formación cruzada para desempeñar diferentes funciones en el almacén de acuerdo con la matriz SKAP y la información se utiliza para mejorar la productividad.
R7.3.2 - Se definen iniciativas para mejorar la productividad, como sinergias/trabajo compartido entre almacén y entrega u horarios de trabajo alternativos para reducir las horas pagadas de los empleados. 
R7.3.3 - Se utilizan tecnologías para ayudar a realizar un seguimiento de la productividad de todas las actividades diarias y la información está disponible para todos los empleados durante o al final del turno.
R7.3.4 - Las iniciativas para mejorar la productividad se utilizan como input para el proceso de dimensionamiento</t>
  </si>
  <si>
    <t>5 - Se cumplen todos los requisitos.
3 - Se cumple R7.3.1, pero falta uno de los otros.
1 - Se cumple el requisito R7.3.1, pero faltan dos de los demás.
0 - No se cumple el requisito R7.3.1 o faltan tres de los demás requisitos.</t>
  </si>
  <si>
    <t>1. Verificar si los empleados reciben formación cruzada para desempeñar diferentes funciones de almacén de acuerdo con la matriz SKAP y si la información se utiliza para mejorar la productividad.
2. Verificar si se definen iniciativas para mejorar la productividad, como sinergias/trabajo compartido entre almacén y entrega u horarios de trabajo alternativos para reducir las horas pagadas de los empleados. 
3. Verificar si se utilizan tecnologías para ayudar a realizar un seguimiento de la productividad de todas las actividades diarias y la información está disponible para todos los empleados durante o al final del turno de trabajo
4. Verificar si las iniciativas para mejorar la productividad se utilizan en el proceso de dimensionamiento.</t>
  </si>
  <si>
    <t>GESTIÓN DE PRESUPUESTO</t>
  </si>
  <si>
    <t>3_1_11_33</t>
  </si>
  <si>
    <t xml:space="preserve">Proceso y creación de presupuesto </t>
  </si>
  <si>
    <t>Propósito: El proceso presupuestario permite a los distribuidores contribuir a la construcción de su presupuesto basado en KPI y volumen. Al crear un simulador, el distribuidor puede anticipar las necesidades de recursos de las personas y la flota. Este presupuesto también debe ser monitoreado para controlar los costos.
- El distribuidor debe tener propietarios de paquetes definidos para los centros de costos, una RACI es útil para definir la propiedad. Trabajar para empujar esta propiedad a los gerentes por debajo del gerente del distribuidor para impulsar la conexión de los medios de DPO, los resultados de KPI y las finanzas.
- Se debe utilizar los escenarios presupuestarios para ajustar el personal y las necesidades de la flota.
- El personal debe incluir a todos los empleados; propio, temporal y 3PL.
- La flota debe incluir todas las formas de mover y entregar el producto; como camiones, furgonetas y MHE; propio, 3PL, SPOT y crowshipping. 
- Cada año, el CD debe participar en el proceso de creación de iniciativas de ahorro "Champion", comprometerse con iniciativas y compromisos monetarios. Esto debería incluirse en el proceso de negociación del presupuesto.</t>
  </si>
  <si>
    <t>R1.1.1 - La RACI del distribuidor está en su lugar mostrando la responsabilidad de los paquetes de almacén, entrega y flota. Los propietarios pueden hablar sobre su participación en el proceso presupuestario.
R1.1.2 - El distribuidor creó un simulador de presupuesto en PXQ a partir de la proyección de volumen  con personal y flota; y puede explicar la variación por P (precio) o Q (cantidad). 
R1.1.3 - El distribuidor construyó un presupuesto para el año en curso después de que el presupuesto final se negocie con las iniciativas de ahorro "Champions" y tiene presupuestos de KPI de sustentabilidad de rendimiento y costo (como mínimo). 
R1.1.4 - El equipo directivo puede hablar sobre la conexión del presupuesto financiero con los KPI de sustentabilidad</t>
  </si>
  <si>
    <t xml:space="preserve">
5 - Todos los requisitos cumplidos
3 - Se han alcanzado R1.1.1, R1.1.2 y R1.1.3, pero falta R1.1.4
1 - R1.1.1 y R1.1.2 alcanzados, pero faltan otros
0 - R1.1.1 no se alcanza</t>
  </si>
  <si>
    <t xml:space="preserve">
1. Verifique si el distribuidor tiene un RACI para la administración con propietarios de paquetes de almacén, flota y entrega del distribuidor definidos por rol. Compruebe si el equipo de gestión puede hablar sobre su participación en el presupuestario, el monitoreo y su conexión con los KPI basados en los roles definidos del RACI.
2. Verifique si el equipo de gestión del distribuidor está bien informado sobre el proceso de negociación del presupuesto, puede hablar sobre su participación en el proceso anual y ha desarrollado un presupuesto en PXQ a partir de la proyeccion de volumen, personal y flota
3. Verifique si el distribuidor ha creado un simulador de presupuesto a partir de la proyección de volumen con personal y flota.
4. Verifique si el distribuidor construyó un presupuesto para el año en curso después de que se negocie el presupuesto final y ha integrado las iniciativas de ahorro comprometidas de distribuidor y tiene presupuestos de KPI de sostenibilidad de costos y rendimiento global (como mínimo). Verifique conocimientos y la conexión del presupuesto con los SKPIs; puntualmente VLC/HL y su plan de acción.</t>
  </si>
  <si>
    <t>3_1_11_34</t>
  </si>
  <si>
    <t>Monitoreo de costos</t>
  </si>
  <si>
    <t>Propósito: Una vez creado el presupuesto del distribuidor, es útil realizar un seguimiento de las métricas de costos para mostrar el crecimiento o la mejora en su distribuidor. Esta evolución puede ayudar a validar las acciones que su distribuidor está tomando para mejorar los costos.
- El presupuesto debe revisarse mensualmente como mínimo, para comprender las desviaciones del presupuesto y se debe poner en marcha un plan para volver a controlar los costos, si se excede el presupuesto.
- Se debe cumplir con la rutina de finanzas y el distribuidor debe dar retroalimentación para garantizar que el LE se ajuste en función de la realidad del distribuidor.
- El EBITDA y los ingresos netos son métricas de rentabilidad estándar que se rastrean en todo nuestro negocio. Al realizar un seguimiento del progreso del EBITDA y / o los ingresos netos del distribuidor, los equipos de operaciones y comerciales pueden observar el desempeño y trabajar juntos para impulsar la rentabilidad del CD. Esto debe verificarse mensualmente y enviarse en cascada al equipo de gestión del distribuidor.
- VLC/HL es una métrica para la operación que tiene en cuenta el gasto variable por HL vendido. Esta es una buena métrica de alto nivel para trabajar para mejorar y, al observar el clúster de  distribuidor, puede hacer un punto de referencia.
- El costo de entrega a nivel de PDV puede proporcionar una visibilidad impactante de los PDV eficientes e ineficientes (especialmente en términos de frecuencia y / o tiempo de servicio). El equipo puede utilizar esta visibilidad para discutir oportunidades como cambiar la frecuencia, proponer ventanas de entrega, tiempos de servicio y otras variables de PDV con los equipos comerciales. Esto se puede utilizar como una valiosa entrada en el análisis de agrupación de clientes.
Nota aclaratoria: R1.2.2 menciona anualmente; esto debe considerarse en función de un año móvil. Ejemplo: si realizó esto en marzo del año pasado, realice este análisis antes de marzo de este año. Si es abril y esto no se ha completado, su puntuación debería reflejarlo.</t>
  </si>
  <si>
    <t>R1.2.1 - Los propietarios de paquetes del distribuidor tienen una rutina mensual para analizar el rendimiento del presupuesto, identificar las causas raíz de las desviaciones y crear planes de acción para cerrar las brechas. 
R1.2.2 - Los propietarios de paquetes del distribuidor tienen una rutina mensual con finanzas para revisar el rendimiento por centro de costos y actualizar LE.
R1.2.3 - El distribuidor ha realizado un benchmark anual de VLC/HL de operaciones con al menos un distribuidor para identificar oportunidades para impulsar una mentalidad del 100% en la planificación presupuestaria.
R1.2.4 - Se realiza el seguimiento de una métrica de rentabilidad en una rutina de revisión mensual.
R1.2.5 - El distribuidor ha realizado un análisis de Costos x PDV para entregar al menos 2 veces al año para comprender que PDV son los más costosos de mantener.</t>
  </si>
  <si>
    <t xml:space="preserve">
5 - Todos los requisitos cumplidos
3 - Se logran R1.2.1,  R1.2.2 y R1.2.3 pero falta R1.2.4 y/o R1.2.5
1 - R1.2.1 y R1.2.2 logrado, pero faltan otros
0 - No se logra R1.2.1</t>
  </si>
  <si>
    <t>1. Verifique que el distribuidor tiene una rutina al menos mensual para ver el rendimiento del presupuesto y cree planes de acuerdo a desviaciones y que esté involucrado y proporcione retroalimentación a finanzas para crear el LE más preciso para el CD.
2-Revise la herramienta de estimación de costos que usan los dueños de paquete. Asegúrese que la herramienta esté actualizada e incorporada a la rutina.  
3. Verifique si el distribuidor ha realizado un punto de referencia anual de Ops VLC / HL para identificar oportunidades para impulsar una mentalidad del 100% en la planificación.
4. Verifique si se realiza el seguimiento de una métrica de rentabilidad en una rutina de revisión mensual.
5. Verifique si se realizan un analisis de Costo x PDV al menos 2 veces al año para comprender que PDV son más costosos de mantener.</t>
  </si>
  <si>
    <t>GESTIÓN DE RIESGOS</t>
  </si>
  <si>
    <t>3_1_12_35</t>
  </si>
  <si>
    <t>Permisos y licencias para el derecho a operar</t>
  </si>
  <si>
    <t>Propósito: El distribuidor debe tener la documentación adecuada para operar de manera legal. Esta pregunta asegura que el distribuidor tenga un registro con estos documentos actualizados y que el equipo en el sitio esté bien informado. 
- Como esta pregunta puede ser propiedad de varias partes (seguridad, planificación, personas, comercial, flota, etc.), es importante definir un RACI con los propietarios y establecer la rutina para garantizar que todos los documentos cumplan con los requisitos.
- Esto garantiza que estamos operando de manera legal y tenemos continuidad para actualizar estos documentos en caso de rotación</t>
  </si>
  <si>
    <t xml:space="preserve">
R2.1.1 – La RACI del distribuidor está en su lugar mostrando la responsabilidad de los requisitos y el equipo de gestión puede hablar sobre cómo mantener el derecho a operar. 
R2.1.2 – El distribuidor tiene un registro de todos los requisitos legales de seguridad y ambientales de acuerdo con la legislación local y nacional.
R2.1.3 – El distribuidor tiene propietarios y fechas de vencimiento asignadas a todos los permisos y licencias en el registro.
R2.1.4 - Todos los permisos y licencias necesarios son visibles y están actualizados.</t>
  </si>
  <si>
    <t xml:space="preserve">
5 - Todos los requisitos cumplidos
3 - Se logran R2.1.1, R2.1.2 y R2.1.3, pero falta R2.1.4.
1 - R2.1.1 y R2.1.2 se logran, pero faltan otros
0 - No se logra R2.1.1</t>
  </si>
  <si>
    <t xml:space="preserve">
1. Verifique si un RACI está definido para la propiedad y si el equipo de gestión puede hablar para mantener el derecho a operar.
2. Verifique si el distribuidor tiene un registro de todos los requisitos legales de seguridad y ambientales de acuerdo con la legislación local y nacional.
3. Verifique si el distribuidor tiene propietarios y fechas de vencimiento asignadas y si todos los permisos y licencias necesarios son visibles y están actualizados.</t>
  </si>
  <si>
    <t>3_1_12_36</t>
  </si>
  <si>
    <t>Evaluación de riesgos, respuesta y reanudación del negocio</t>
  </si>
  <si>
    <t xml:space="preserve">Propósito: La evaluación del riesgo de paro en el lugar de trabajo, el plan de respuesta y los planes de reanudación del negocio son una parte muy importante del pilar de planificación. ¡Esto permite al equipo pensar de manera proactiva y anticipar el riesgo para reducir los impactos de costos y el servicio a nuestros clientes!
- Aclarar la diferencia entre la evaluación de riesgos en los pilares de seguridad y planificación: el pilar de seguridad se centra en evaluar los riesgos de seguridad en el lugar de trabajo y el pilar de planificación evalúa el riesgo de eventos externos y posibles paros en el lugar de trabajo. ¡Ambos están enfocados en la realidad del distribuidor!
- ¡Revise esta división con su equipo de soporte de seguridad para asegurarse de que los equipos sepan la diferencia entre las evaluaciones de riesgos! Los miembros del equipo de ventas también deben ser consultados en este proceso.
- Algunos ejemplos de eventos externos son desastres naturales como inundaciones, incendios, huracanes, tornados, clima extremo de calor / frío, plagas, etc.
- Algunos ejemplos de paros en el lugar de trabajo serían huelgas, tiradores activos, etc.
Verifique que el Proceso de Respuesta ante Crisis sea conocido por la operación, exista difusión, capacitaciones y se cuente con cartelería dentro del distribuidor.
</t>
  </si>
  <si>
    <t xml:space="preserve">
R2.2.1 – El distribuidor tiene una Matriz de Evaluación de Riesgos Externos en el Lugar de Trabajo, que ha sido revisada en el último año en función de la realidad del distribuidor y el potencial de riesgo. Se registran los cambios de la versión anterior. 
R2.2.2 – Se ha creado un Plan de Respuesta a Riesgos Externos en el Lugar de Trabajo en anticipación de los riesgos potenciales de la evaluación de riesgos. Este plan de respuesta incluye una matriz de escalamiento con contactos responsables e incluye temas de nivel de servicio, mano de obra y procedimientos de ajuste de pronóstico para mitigar el riesgo, como mínimo. 
R2.2.3 – El distribuidor tiene un Plan de Reanudación del Negocio que ha sido revisado en el último año y ajustado si es necesario. El plan de reanudación del negocio debe incluir contactos válidos del proveedor para mano de obra, software, almacenamiento fuera del sitio y vehículos de alquiler, como mínimo.
 R2.2.4 - El equipo de gestión puede hablar sobre los 3 principales riesgos del distribuidor , el plan de respuesta a estos riesgos y  dónde se encuentra el plan de reanudación del negocio. El Proceso de Respuesta ante Crisis es conocido por la operación, existe difusión, capacitaciones y se cuenta con cartelería dentro del distribuidor.
</t>
  </si>
  <si>
    <t xml:space="preserve">
5 - Todos los requisitos cumplidos
3 - Se logran R2.2.1, R2.2.2 y R3.2.3, pero falta R2.2.4.
1 - Se logran R2.2.1 y R2.2.2, pero faltan otros
0 - No se logra R2.2.1</t>
  </si>
  <si>
    <t xml:space="preserve">
1. Verifique si el distribuidor tiene una Evaluación de Riesgo Externos en el Lugar de Trabajo que ha sido revisada en el último año y ajustada con el equipo de seguridad en función de la realidad o el potencial de riesgo. Se registran los cambios de la versión anterior. Verificar seguimiento de historicos de ocurrencias en la matriz de criticidad de riesgos.
2. Verifique si ha creado un Plan de Respuesta a riesgos externos en el Lugar de Trabajo en anticipación de los riesgos potenciales de la evaluación de riesgos. Este plan de respuesta incluye una matriz de escalamiento con contactos responsables e incluye temas de nivel de servicio, mano de obra y procedimientos de ajuste de pronóstico para mitigar el riesgo, como mínimo.
3. Verifique si el distribuidor tiene un Plan de Reanudación del Negocio que ha sido revisado en el último año y ajustado si es necesario. El plan de reanudación del negocio debe incluir contactos válidos del proveedor para mano de obra, software, almacenamiento fuera del sitio y vehículos de alquiler, como mínimo.
4. Verifique si el equipo de gestión puede hablar sobre los 3 principales riesgos, el plan de respuesta a estos riesgos y dónde se encuentra el plan de reanudación del negocio. Verifique que el Proceso de Respuesta ante Crisis sea conocido por la operación, exista difusión, capacitaciones y se cuente con cartelería dentro del distribuidor.
</t>
  </si>
  <si>
    <t>3_1_12_37</t>
  </si>
  <si>
    <t>Recurso del dimensionamiento</t>
  </si>
  <si>
    <t>Propósito: Comprender las tendencias de volumen y dimensionar a las personas y la flota en una operación es muy impactante para el rendimiento de VLC del distribuidor. Al construir una mejor comunicación (ventas y operaciones) y las plataformas de pedidos para obtener volúmenes / paradas precisas diarias, el distribuidor puede mitigar los riesgos de dimensionamiento y configurar el almacén y los equipos de entrega para que tengan éxito en la ejecución.
- Trabajar con el equipo de ventas / comercial de forma rutinaria para obtener la información de ventas más precisa para ventas regulares, innovaciones, eventos, promociones y aumentos de precios.
- Al observar los meses de volumen y armar un SOP para aumentar y disminuir el volumen, puede implementar acciones para ayudar a reducir el nivel de servicio, la productividad y los impactos de costos en su centro de distribución. 
- Es fundamental revisar esto con su almacén y equipos de entrega para alinearse en un plan para garantizar que estos equipos puedan configurarse para el éxito cuando se trata de la ejecución.</t>
  </si>
  <si>
    <t xml:space="preserve">
R2.3.1 - Se utiliza información de volumen y eventos especiales recopilada de la rutina de Ventas y Operaciones como entrada en el proceso de dimensionamiento a una frecuencia definida entre 1 y 6 meses, lo que permite la ejecución del almacén y la entrega. 
R2.3.2 – Se ha definido parámetros para alertar al equipo sobre el tamaño diferente a la presupuestada de mano de obra / flota debido a excedentes o falta de la misma.
R2.3.3 – Se está utilizando un SOP con los pasos a seguir para reducir o aumentar la mano de obra / flota y puede hablar sobre casos de esto que suceden en el distribuidor.
R2.3.4 – El distribuidor comunica este tamaño a los equipos de almacén y entrega para permitir el éxito financiero y de resultados dentro de 1 mes de la ejecución y se da retroalimentación para mejorar el proceso de dimensionamiento.</t>
  </si>
  <si>
    <t xml:space="preserve">
5 -Todos los requisitos cumplidos
3 - Se logran R2.3.1, R2.3.2 pero falta  R2.3.3 y R2.3.4.
1 - Se logran R2.3.1 pero faltan otros
0 - No se logra R2.3.1</t>
  </si>
  <si>
    <t xml:space="preserve">
1. Verifique si el distribuidor utiliza información de volumen y eventos especiales recopilada de la rutina de Ventas y Operaciones como entrada en el proceso de dimensionamiento a una frecuencia definida entre 1 y 6 meses, lo que permite la ejecución del almacén y la entrega.
2. Verifique si el distribuidor ha definido parámetros para alertar al equipo sobre el tamaño diferente del personal / flota presupuestado debido a excedentes o falta de mano de obra / flota.
3. Verifique si el distribuidor está utilizando un SOP con los pasos a seguir para reducir o aumentar la mano de obra / flota y puede hablar sobre casos que suceden en el distribuidor.
4. Verifique si el distribuidor puede comunicar este tamaño a los equipos de almacén y entrega dentro de 1 mes de la ejecución y se le da retroalimentación para mejorar el proceso de dimensionamiento.</t>
  </si>
  <si>
    <t>3_1_12_38</t>
  </si>
  <si>
    <t>Mantenimiento de instalaciones</t>
  </si>
  <si>
    <t>Propósito: Los gerentes son responsables del presupuesto de la instalación, por lo que al crear una rutina para enfocar y revisar específicamente los elementos que el distribuidor ha definido como elementos de mantenimiento críticos y no críticos para revisar es muy importante garantizar que un problema más pequeño no se convierta en un problema mayor, causando gastos adicionales al presupuesto y / o CAPEX de emergencia. 
- Los gerentes deben revisar los elementos de mantenimiento pasados y los problemas comunes para crear una lista de verificación de la instalación y marcar los elementos críticos. Idealmente, se agregarían imágenes a esto para que el gerente muestre la condición esperada de un artículo y proporcione cosas que buscar (fugas de agua, acumulación de hielo, muebles rotos, paredes marcadas, etc.)
- La lista de verificación puede ser en papel o digital, pero debe mostrar gaps en la evaluación con respecto a los trimestres anteriores.
- La base de datos del proveedor idealmente debería estar en SharePoint para que todos los miembros del equipo puedan consultar esto, ¡agregar o actualizar contactos!
- Una RACI debe estar en su lugar entre las diferentes partes de la operación y los proveedores de 3 ª parte, como mínimo. Otras cosas para agregar son enlaces a la información de contacto del proveedor, SLA de tiempo de respuesta / proveedor, etc.
- En algunas zonas, el mantenimiento de las instalaciones se subcontrata, pero aún así debe ser una prioridad para el gerente definir el RACI con este equipo y discutir lo que está dentro / fuera del cumplimiento y revisar los SLA con este equipo si el servicio no es adecuado.</t>
  </si>
  <si>
    <t xml:space="preserve">
R2.4.1 – El distribuidor se creó una lista de verificación de mantenimiento de instalaciones con críticas Elementos de mantenimiento marcados. 
R2.4.2 - El gerente ha completado esta lista de verificación de la instalación trimestralmente, como mínimo, y si algún elemento no cumple con los requisitos, los elementos críticos se ingresan para CAPEX de emergencia o se corrigen. Los elementos no críticos fuera de cumplimiento tienen prioridad para ser corregidos.
 R2.4.3 - Un RACI está en su lugar mostrando la responsabilidad de ejecución de mantenimiento, incluyendo operaciones, flota y / o equipos.
 R2.4.4 – El gerente tiene una base de datos actualizada de proveedores disponibles para referenciar fácilmente.</t>
  </si>
  <si>
    <t xml:space="preserve">
5 - Todos los requisitos cumplidos
3 - Se logran R2.4.1, R2.4.2 y R2.4.3, pero falta R2.4.4.
1 - Se logran R2.4.1 y R2.4.2, pero faltan otros
0 - No se alcanza R2.4.1</t>
  </si>
  <si>
    <t xml:space="preserve">
1. Verifique que el CD haya creado una lista de verificación de administración de instalaciones a considerar (Check de Fabric y Check de Mantenimiento Global) con sus propios riesgos de mantenimiento, con los elementos críticos marcados.
2. Verifique que el CD haya completado la lista de verificación de administración de instalaciones trimestralmente y haya escalado elementos críticos. Ambos checks deberan ser reportados en el CAMPUS trimestralmente
3. Verifique que haya un RACI para que el gerente de CD haga referencia a los equipos responsables.
4. Verifique que haya una base de datos de proveedores actualizada accesible para el equipo de CD.</t>
  </si>
  <si>
    <t>PLANEAMIENTO A CORTO PLAZO</t>
  </si>
  <si>
    <t>3_2_13_39</t>
  </si>
  <si>
    <t>Conectando ventas y operaciones</t>
  </si>
  <si>
    <t>Propósito: La reunión semanal de planificación de ventas y operaciones es una de las reuniones más impactantes y valiosas para el CD. ¡Esto reúne a los equipos para hablar sobre volumen, pérdida de la cadena de suministro, OTIF y nuestra estrella polar de NPS!
- El distribuidor debe seguir el estándar global TOR para rutina ventas con logística (como mínimo) y tener propietarios de temas asignados. La idea de este TOR es reunir a los equipos de ventas, logística y soporte, y pasar 1 hora por semana discutiendo la operación y cómo se puede mejorar para garantizar el nivel de servicio y el presupuesto.
- El equipo de ventas debe proporcionar un pronóstico diario de volumen de ventas para la próxima semana. CD debe mostrar el volumen de ventas diarias planificadas de la última semana frente a las vendidas y, si hay una variación por encima del objetivo, debe haber acciones para cerrar las brechas. Al no proporcionar un pronóstico preciso, el equipo de logística de CD no podrá dimensionar adecuadamente, lo que afectará a OTIF y NPS. 
- El equipo debe revisar el rendimiento de KPI centrado en el cliente (OTIF, NPS, RMD) y agregar acciones si no cumplen con los KPI centrados en el cliente.. Como tambien verificar que los KPIs relacionados con Seguridad,Rechaxo, Desempeño de Volumen se revisen y sean parte de la TOR.
- El distribuidor debe revisar la obsolescencia tanto por ventas como por operaciones y discutir acciones para mitigar el riesgo.
- Si se crean de una buena manera, los SLA pueden ayudar a llamar la atención sobre los problemas de servicio entre proveedores y clientes. Al crear poderosos SLA para atraer una mayor atención a un problema, ambos equipos deben acordar el servicio y trabajar juntos para cerrar las brechas.
- Con el fin de impulsar una mayor comprensión y colaboración entre los equipos de ventas y operaciones, debe crear un calendario / plan (plantilla global de referencia) para que el gerente a nivel de operador siga la sombra y trabaje con otro. También debería haber eventos para reunir al equipo de CD.</t>
  </si>
  <si>
    <t xml:space="preserve">
R3.1.1 - Los equipos de ventas y operaciones asisten a una reunión semanal de ventas y logística  siguiendo la TOR global. La TOR es propiedad de ambos equipos y se realiza un seguimiento de la asistencia. 
R3.1.2  - Se revisan los KPI centrados en el cliente, el volumen, una métrica de pronóstico, los SKU en riesgo, obsolescencia  y, cuando no se cumple, existen planes de acción digitales para mejorar. 
R3.1.3 - Los SLA se alinean entre los equipos y se supervisan con la frecuencia definida. Si existen KPI de rendimiento inferior a los de R3.1.2, pueden mostrar ejemplos de SLA que se utilizan para cerrar brechas.
 R3.1.4 – El distribuidor puede mostrar un plan de colaboración cruzada entre los equipos de ventas y operaciones con eventos para exponer a los equipos a toda la operación.</t>
  </si>
  <si>
    <t xml:space="preserve">
5 - Todos los requisitos cumplidos
3 - Se logran R3.1.1, R3.1.2 y R3.1.3, pero falta R3.1.4
1 - Se logran R3.1.1 y R3.1.2, pero faltan otros
0 - No se logran R3.1.1 y R3.1.2</t>
  </si>
  <si>
    <t xml:space="preserve">
1. Verifique si los equipos de ventas y operaciones asisten a una reunión semanal de ventas y logística siguiendo la TOR global. Verifique la si TOR es propiedad de ambos equipos y se realiza un seguimiento de la asistencia. Verificar que los detalles de la reunión queden plasmados en una herramienta digital.
2. Verifique si se revisan los KPI centrados en el cliente, el volumen, una métrica de pronóstico, los SKU en riesgo y la obsolescencia y, cuando no cumplen, existen planes de acción digital para mejorar. 
3. Verifique si los SLA están alineados entre los equipos y monitoreados en la frecuencia definida. Si existen KPI rojos de R3.1.2, compruebe si el distribuidor puede mostrar ejemplos de SLA que se utilizan para cerrar brechas. Utilizando una herramienta digital.
4. Verifique si el distribuidor puede mostrar un plan de colaboración cruzada entre los equipos de ventas y operaciones con eventos para exponer a los equipos a toda la operación.</t>
  </si>
  <si>
    <t>3_2_13_40</t>
  </si>
  <si>
    <t>Rutina de pronóstico: mitigación del nivel de servicio y los impactos de los costos</t>
  </si>
  <si>
    <t>Propósito: La reunión de pronóstico es un momento para que los equipos de ventas y operaciones (principalmente almacén) discutan las previsiones para que el volumen planificado y lo que se ingresa sea lo más preciso posible para reducir el riesgo de SKU por debajo y por encima del rango para que nuestros clientes obtengan el producto que desean, a tiempo y en su totalidad. También es importante tener esta rutina para reducir las pérdidas de la cadena de suministro por obsolescencia.
- El distribuidor ha establecido una rutina con el equipo de pronóstico, equipos de ventas y operaciones para revisar los términos de pronóstico. Esto está alineado con la frecuencia requerida.
- El distribuidor debe revisar una métrica de pronóstico en esta reunión (sesgo, precisión, top 5 fallos, etc.) y comprender dónde están las brechas para crear un pronóstico más preciso.
- El distribuidor debe asegurarse de que están recibiendo productos nuevos y retirados de la lista dentro de su sistema y trabajar con el equipo de pronóstico para garantizar que los productos puedan recibirse en el sistema y físicamente.
- El distribuidor debe monitorear la obsolescencia y su contribución al presupuesto SCL. Los planes deben usarse para reducir el riesgo de obsolescencia futura y esta es una reunión crítica para ayudar a esto.
- El distribuidor debe tener una política de inventario establecida por SKU si se pronostica más del 10% del número total de SKU. Esto alimenta el proceso de gestión de inventario del almacén.</t>
  </si>
  <si>
    <t xml:space="preserve">
R3.2.1 - Los equipos de ventas y operaciones asisten a una reunión de pronóstico siguiendo la TOR global. La TOR es propiedad de ambos equipos y se realiza un seguimiento de la asistencia.
R3.2.2 - El distribuidor tiene una política de inventario para todos los SKU y está usando la política de inventario para calcular los SKU fuera del rango en un %. El porcentaje de SKU fuera de rango se divide en % por debajo y % por encima del rango.
R3.2.3 - Se supervisa la falta de existencias teóricas y se ponen en marcha planes de acción para cerrar las brechas con los equipos necesarios.
R3.2.4 - El distribuidor ha trabajado con los equipos de CMQ para garantizar que los SKU nuevos y retirados de la lista se configuren correctamente en el sistema y se comuniquen al equipo.</t>
  </si>
  <si>
    <t xml:space="preserve">
5 - Todos los requisitos cumplidos
3 - Se logran R3.2.1, R3.2.2 y R3.2.3, pero falta R3.2.4
1 - Se logran R3.2.1 y R3.2.2, pero faltan otros
0 - No se logran R3.2.1 y R3.2.2</t>
  </si>
  <si>
    <t xml:space="preserve">
1. Verifique que los equipos de ventas y operaciones del distribuidor asistan a una reunión de pronóstico siguiendo los términos globales. TOR es propiedad de ambos equipos y se realiza un seguimiento de la asistencia.
2 Verifique que el distribuidor tiene una política de inventario para todos los SKU y que está usando la política de inventario para calcular los SKU fuera del rango en un %. El porcentaje de SKU fuera de rango se divide en % por debajo y % por encima del rango.
3 Verifique que el distribuidor supervisa la falta de existencias teóricas y  pone en marcha planes de acción para cerrar las brechas con los equipos necesarios.
4 - Verifique que el distribuidor ha trabajado con los equipos de CMQ y zona para garantizar que los SKU nuevos y excluidos de la lista se configuren correctamente en el sistema y se comuniquen al equipo.</t>
  </si>
  <si>
    <t>3_2_13_41</t>
  </si>
  <si>
    <t>SOP de enrutamiento y matriz de habilidades</t>
  </si>
  <si>
    <t xml:space="preserve">
Propósito: El enrutamiento es un paso crítico para conectar las operaciones comerciales y las operaciones de una manera eficiente. El objetivo es crear un plan lo más cercano posible a la ejecución utilizando datos maestros precisos, datos de ejecución y costos de personas / flota.
- La TOR de enrutamiento global debe revisarse diariamente, pero no necesita ser una llamada. Si se trata de una llamada, debe ser una reunión rápida, de menos de 15 minutos y siempre antes de que comience la sesión de enrutamiento. Si una llamada / zoom no es óptimo para su equipo, esto podría ser un correo electrónico estándar o una lista de verificación (en el sitio) centrada en los temas dentro de los TOR. Si hay muchos comentarios de los conductores o grandes brechas de desviación, ¡este es un buen momento para asistir a una llamada y crear un plan para cerrar las brechas con el equipo de primera línea.
-Si el enrutamiento está centralizado:
- El distribuidor debe mostrar el SOP de la solución de enrutamiento para situaciones de enrutamiento inesperadas y el plan de comunicación. 
- La herramienta debe considerar los costos de personas y flota. Las personas deben considerar el modelo de pago de conductor y / o ayudante y pueden incluir el salario diario por ruta, el costo de la 2ª ruta y / o la compensación / caso variable. La flota debe considerar el costo fijo y el costo / KM o milla. El distribuidor debería ser capaz de mostrar esto.
- El distribuidor debe mostrar una matriz con datos de enrutamiento y frecuencia de actualización de datos maestros + RACI. Los datos de enrutamiento deben incluir la velocidad de la carretera y el tiempo de servicio por PDV, como mínimo. Los datos maestros deben incluir el lat/long del PDV, la ventana de entrega, la segmentación y el tipo de cliente del sistema del distribuidor
- El distribuidor debe mostrar la matriz de habilidades con el enrutador primario y de respaldo listados.
-Aplica a los distribuidores que cuentan con este proceso por mas de dos meses.
- Si el enrutamiento está en el distribuidor:
- El distribuidor debe mostrar el SOP de la solución de enrutamiento para situaciones de enrutamiento inesperadas y el plan de comunicación. 
- La herramienta debe considerar los costos de personas y flota. Las personas deben considerar el modelo de pago de conductor y / o ayudante y pueden incluir el salario diario por ruta, el costo de la 2ª ruta y / o la compensación / caso variable. La flota debe considerar el costo fijo y el costo / KM o milla.
- El distribuidor debe mostrar una matriz con datos de enrutamiento y frecuencia de actualización de datos maestros + RACI. Los datos de enrutamiento deben incluir la velocidad de la carretera y el tiempo de servicio por PDV, como mínimo. Los datos maestros deben incluir el lat/long del PDV, la ventana de entrega, la segmentación y el tipo de cliente del sistema del distribuidor.
- El distribuidor debe mostrar la matriz de habilidades con el enrutador primario y de respaldo enumerados.
Verificar que existan los siguientes SLAs:
- Tiempo de finalización de ruteo.
- Cumplimiento de la capacidad del camión.
- Procedimiento para volumen no ruteado (Pushed Volume).
Aplicando para ruteo centralizado y no centralizado (dentro del distribuidor)</t>
  </si>
  <si>
    <t xml:space="preserve">
R3.3.1 – El distribuidor tiene un SOP para el proceso de enrutamiento que tiene en cuenta situaciones de enrutamiento inesperadas de exceso de capacidad, volumen empujado y / o impactos climáticos con un plan para comunicar a todas las partes interesadas. El TOR global de la reunión de enrutamiento está en su lugar y se establecen rutinas para cerrar las brechas entre la planificación y ejecución de rutas. 
R3.3.2 - El distribuidor tienen un ruteador primario y de respaldo definido en la matriz de habilidades, con OWD de ruteo completados por año.
R3.3.3 - Existe una RACI que muestra el enrutamiento y la propiedad de los datos maestros con frecuencia de actualización y poseen SLA definidas.
R3.3.4 - Las rutas diarias se crean utilizando una herramienta de enrutamiento que actualiza los detalles del PDV y la información del pedido del sistema. La herramienta de enrutamiento considera los costos de la flota y las personas.</t>
  </si>
  <si>
    <t>5 - Todos los requisitos cumplidos
3 - Se logran R3.3.1, R3.3.2 y R3.3.3, pero falta R3.3.4
1 - Se logran R3.3.1 y R3.3.2, pero faltan otros
0 - No se logran R3.3.1 y R3.3.2</t>
  </si>
  <si>
    <t>1. Verifique si el distribuidor tiene un SOP para el proceso de enrutamiento que tenga en cuenta situaciones de enrutamiento inesperadas de exceso de capacidad, volumen empujado y / o impactos climáticos con un plan para comunicar a todas las partes interesadas.
2. Verifique si el distribuidor tiene un enrutador primario y de respaldo definido en la matriz de habilidades con OWD de enrutamiento completados en el año continuo.
3. Verifique si la RACI está en su lugar mostrando el enrutamiento y la propiedad de los datos maestros con frecuencia de actualización.
4. Verificar que el distribuidor cuente con SLA y se realice un seguimiento de las mismas.
5. Verifique si las rutas diarias se crean utilizando una herramienta de enrutamiento que actualiza los detalles del PDV y la información del sistema  y considera los costos de la flota y las personas.</t>
  </si>
  <si>
    <t>3_2_13_42</t>
  </si>
  <si>
    <t>Periodo Crítico</t>
  </si>
  <si>
    <t>Propósito: Hay ocasiones en las que la operación tiene un pico de volumen debido a la estacionalidad, eventos, etc. y se debe prestar especial atención a estos periodos para garantizar que el servicio a los clientes no se vea afectado. La definición del período crítico, la rutina mensual de ventas y logística para mitigar el riesgo y el análisis FODA después del período crítico son importantes para garantizar que se completen en la planificación para reducir los impactos del nivel de servicio en el futuro.
- El distribuidor debe usar un calendario para ver el volumen diario, OTIF y ausentismo para definir estos períodos críticos. Para definir los períodos críticos, revise los casos en que OTIF fue bajo, ya que este es un indicador de que no cumplimos con las expectativas de nuestros clientes.
- Algunos casos de períodos críticos pueden provenir de aumentos de precios no comunicados adecuadamente, eventos, clima y días festivos.
- Una vez que se crea el plan de período crítico, esto debe revisarse mensualmente en la reunión de ventas y logística si se acercan períodos y se debe prestar especial atención al período crítico. El distribuidor debe seguir la TOR global de Planificación de Períodos Críticos para discutir temas. 
- El equipo debe colaborar con su enrutador para crear escenarios o redefinir los días de entrega, especialmente durante las semanas con menos días de entrega disponibles para los clientes de lo normal. Los días de entrega redefinidos deben ingresarse en la plataforma de pedidos del cliente (es decir, BEES). Al incluir el enrutador en estas conversaciones, se puede priorizar y alinear para que el proceso de enrutamiento sea mucho más fluido.
- El distribuidor debe tener un plan diario de período crítico para la(s) semana(s) anterior(es) al período para acumular volumen y prestar especial atención a los compromisos de volumen de ventas. Este planificador diario debe enviarse al equipo  de ventas y logística  semanalmente para mostrar el progreso del plan hasta la ejecución. Si el equipo nota que el volumen planificado está sobreejecutado, debe programar una reunión para centrar la atención en el volumen y las palancas que puede utilizar para no tener un impacto en el nivel de servicio debido a la falta de recursos.
- ¡Un análisis FODA puede ser una herramienta útil para reflexionar sobre lo bueno, lo malo y lo feo! Utilice este documento continuo para agregar o mover elementos entre categorías FODA. ¡La esperanza es que a través de una mayor reflexión y enfoque, pueda mover las debilidades a las fortalezas y mitigar las amenazas!</t>
  </si>
  <si>
    <t xml:space="preserve">
R3.4.1 – El distribuidor tiene un calendario de período crítico basado en el volumen diario vendido del año anterior, OTIF y Ausentismo para mostrar días con problemas de nivel de servicio. Como mínimo, se deben definir 3 períodos críticos a partir del análisis para crear el plan de período crítico.
R3.4.2 – El distribuidor revisa el plan de período crítico mensualmente en la reunión de ventas y logística y si el período crítico está cerca, la rutina está en su lugar siguiendo TOR de planificación del período crítico en reuniones separadas. 
R3.4.3 - Una vez finalizado el período crítico, el distribuidor analiza y realiza cambios en el análisis SWOT del período crítico. 
R3.4.4 – El distribuidor puede mostrar participación en el programa de incentivos de temporada alta. Este programa se comunica a todo el equipo.</t>
  </si>
  <si>
    <t xml:space="preserve">
5 - Todos los requisitos cumplidos
3 - Se logran R3.4.1, R3.4.2 y R3.4.3, pero falta R3.4.4.
1 - R3.4.1, R3.4.2 se logra, pero faltan otros
0 - No se logran R3.4.1 y R3.4.2</t>
  </si>
  <si>
    <t xml:space="preserve">
1. Verifique si el distribuidor tiene un calendario de período crítico basado en el volumen diario vendido del año anterior, OTIF y ausentismo para mostrar los días con problemas de nivel de servicio. Como mínimo, se deben definir 3 períodos críticos a partir del análisis para crear el plan de período crítico.
2. Verifique si el distribuidor revisa el plan de período crítico mensualmente en la reunión de reunión de ventas y logística y si se acerca el período crítico, existe una rutina para seguir el TOR global de planificación de períodos críticos en reuniones separadas.
3. Verifique si después de que finaliza el período crítico, el distribuidor discute y realiza cambios en el análisis FODA del período crítico.
4. Verifique si el distribuidor puede demostrar su participación en el programa de incentivos de temporada alta. Compruebe si este programa se comunica a todo el equipo.</t>
  </si>
  <si>
    <t>CLIENTE EN EL CENTRO</t>
  </si>
  <si>
    <t>3_2_14_43</t>
  </si>
  <si>
    <t>Análisis y plan centrado en el cliente</t>
  </si>
  <si>
    <t>¿Qué es NPS? Se les pide a los clientes que realicen esta encuesta NPS trimestralmente. Esta es una métrica comparable con otras compañías, por lo que facilita la evaluación comparativa y la mejora. NPS se compone de 3 categorías de evaluadores, Promotores (9-10), Pasivos (7-8) y Detractores (0-6) y calcula una puntuación NPS de -100 a 100 para el CD en su conjunto, ya que abarca todas las partes de nuestro servicio a los clientes. NPS NO se expresa como un porcentaje.
- El distribuidor debe recopilar resultados de NPS para crear acciones sólidas a mediano y largo plazo para impulsar la mejora de la puntuación NPS basada en los comentarios de los clientes.
- El distribuidor también debe trabajar para aumentar la tasa de respuesta educando a los clientes sobre NPS y su propósito de dar retroalimentación.
-Es importante conocer algunas acciones a medio y largo plazo en las que su equipo de soporte de BU / zona está trabajando para ayudarlo a mejorar el NPS. Si conoce algunas acciones, agréguelas también a su plan y empújelas a entregar acciones para ayudar a mejorar.
- Este plan debe revisarse mensualmente en la reunión de ventas y logística de acuerdo con la TOR para garantizar que se preste la atención adecuada a este plan para que las acciones puedan cerrarse de manera oportuna.
- El distribuidor debe recopilar el rendimiento de RMD, OTIF y  nivel de servicio de clientes para crear acciones sólidas a corto y mediano plazo para impulsar la mejora de las métricas, ¡con suerte conduciendo a una mejora de NPS!
¡¿Qué pregunta esta encuesta?!
Principales impulsores de NPS: características y recompensas de la aplicación, servicio al cliente, entrega, otros factores, pago y crédito, productos, precios y promociones, materiales de refrigeración y retornables, ventas y servicio BDR.</t>
  </si>
  <si>
    <t xml:space="preserve">
R4.1.1 - La encuesta NPS fue realizada durante los últimos tres meses.
R4.1.2 - Se revisa y actualiza la evolución de NPS y el Plan de Acción Centrado en el Cliente mensualmente, como mínimo, durante la reunión de ventas y logística de acuerdo con la TOR Global.
R4.1.3 - A partir del análisis NPS, el distribuidor utilizó  las métricas de RMD, OTIF y Nivel de Servicio de los clientes para ayudar a comprender el rendimiento de NPS y actualizar el plan de acción centrado en el cliente para abordar las mayores brechas en todo el distribuidor. Las acciones incorporan no solo al equipo de operaciones, sino también a los equipos de ventas, unidades de negocio o zona. El equipo de liderazgo conectó las brechas de NPS más grandes con los líderes de entrega y almacén para crear un plan procesable. 
R4.1.4 - Los equipos de gestión y primera línea del distribuidor entienden qué es NPS, la puntuación NPS, y pueden hablar sobre el impacto que tiene en el éxito en la creación de una operación centrada en el cliente. NPS está mejorando interanual</t>
  </si>
  <si>
    <t xml:space="preserve">
5 - Todos los requisitos cumplidos
3 - Se logran R4.1.1, R4.1.2 y R4.1.3, pero falta R4.1.4
1 - R4.1.1 y R4.1.2 se logran, pero faltan otros
0 - No se logran R4.1.1 y R4.1.2</t>
  </si>
  <si>
    <t xml:space="preserve">
1. Verifique si los resultados y detalles de la encuesta NPS nivel de servicio de los clientes se obtuvieron durante los últimos tres meses. Compruebe si para NPS, el equipo revisó los comentarios primarios y secundarios para toda la métrica NPS y utilizó las otras métricas para ayudar a explicar las brechas de NPS o abrir comentarios adicionales de clientes que no se ven en los resultados de NPS.
3. Verifique si la evolución del NPS y el Plan de Acción Centrado en el Cliente se revisan y actualizan mensualmente, como mínimo, durante la reunión de ventas y logística de acuerdo con la TOR de Global.
2. A partir de este análisis, verifique si el CD actualizó el Plan de acción centrado en el cliente para abordar las brechas más grandes. Compruebe si crearon acciones que incorporan no solo al equipo de operaciones, sino también a los equipos de ventas, unidades de negocio o zona. Compruebe si el gerente conectó las brechas de NPS más grandes con los gerentes de entrega y almacén para crear un plan procesable. Verificar si se utilizaron métricas de OTIF y RMD para comprender el rendimiento de NPS.
4. Verifique si la gerencia del distribuidor y los equipos de primera línea entienden qué es NPS, la puntuación NPS y pueden hablar sobre el impacto que tiene en el éxito del distribuidor en la creación de una operación centrada en el cliente.</t>
  </si>
  <si>
    <t>3_2_14_44</t>
  </si>
  <si>
    <t>Plan de agrupación de clientes</t>
  </si>
  <si>
    <t>Propósito: Vemos una tendencia de servir (entregar a) muchas cuentas de la misma manera, sin considerar el grupo de clientes, los ingresos, el crecimiento o el costo / rentabilidad en el servicio de entrega o la priorización. Esto tiende a convertirse en un problema cuando tiene problemas de capacidad y no tiene un plan para priorizar a los clientes por clúster para brindarles un servicio diferenciado. Esta pregunta da más estructura para que el distribuidor trabaje para definir formas estándar de agrupar a los clientes y se centra en cómo implementarán procesos para atender a estos clientes de acuerdo con el clúster.
- Utilice la guía para agrupar a los clientes del distribuidor y comparar estos clústeres con los resultados de su nivel de servicio.
- Crear un plan para diferenciar el servicio entre los clientes, como la rentabilidad o el costo de servicio.
- Asegúrese de que puede hacer este análisis al menos 2 veces al año, la agrupación en clúster se conecta en cascada a los diferentes sistemas como el sistema y el enrutamiento. Este análisis debe estar disponible en todos los puntos donde el equipo toma decisiones para dar servicio a los clientes (gestión de fuera de stock, priorización de rutas, secuencia, ventanas de tiempo, etc.)
- Algunos ejemplos de experiencia de entrega son los reintentos de entrega, el tiempo de espera, la recogida del cliente, la entrega exprés/el mismo día, el día libre.
- Si el equipo comercial ha creado clusters/segmentos, compruebe que el coste de entrega está incluido para definir estos clusters. Si no es así, el análisis debe completarse con esta variable para definir los grupos de clientes.</t>
  </si>
  <si>
    <t xml:space="preserve">
R4.2.1 - El distribuidor define 4 clústeres de clientes; Ganador, En crecimiento, Básico y Ventas Bajas basado en las variables de ingresos y crecimiento.
R4.2.2 – El distribuidor ha ejecutado este análisis de los clústeres de clientes y los ha comparado con sus métricas centradas en el cliente de OTIF y RMD por clúster de clientes al menos 2 veces al año. 
R4.2.3  - A partir de este análisis, el distribuidor tiene un plan servicios logísticos para dar instrucciones a los equipos apropiados sobre  la asignación de inventario, el enrutamiento como minimo. 
R4.2.4 - El distribuidor puede mostrar un SOP de cómo conectan los clústeres después del análisis con todos los equipos (ventas y operaciones) y actualizar todos la informacion dentro del sistema/ruterizador.</t>
  </si>
  <si>
    <t xml:space="preserve">
5 - Todos los requisitos cumplidos
3 - Se logran R4.2.1, R4.2.2 pero faltan otros
1 - Se logran R4.2.1 pero faltan otros
0 - No se logran R4.2.1</t>
  </si>
  <si>
    <t xml:space="preserve">
1. Verifique si el distribuidor definio los 4 clústeres de clientes; Ganador, Productor, Básico y Ventas Bajas basado en las variables de ingresos y crecimiento.
2. Verifique si el distribuidor ha ejecutado este análisis de los clústeres de clientes de CD y si se ha comparado con sus métricas centradas en el cliente de OTIF y RMD por clúster de clientes al menos 2 veces al año.
3. A partir de este análisis, verifique si el distribuidor tiene un plan  de servicios logísticos  para dar instrucciones a los equipos apropiados sobre la asignación de inventario y el enrutamiento como mínimo
4. Verifique si el distribuidor puede mostrar un SOP de cómo conectan los clústeres después del análisis con todos los equipos (ventas y operaciones) y actualizar todos la informacion dentro del sistema/ruterizador.</t>
  </si>
  <si>
    <t>3_2_14_45</t>
  </si>
  <si>
    <t>Servicio de Entrega Expreso y Flexible</t>
  </si>
  <si>
    <t xml:space="preserve">Propósito: Sabemos que al brindar flexibilidad y entregas urgentes,  puede aumentar los ingresos, el crecimiento de PDV y NPS. Al tener un plan para dar un servicio de entrega diferenciado, adherirnos a esto y monitorear, podemos garantizar que el servicio adicional brindado tenga un impacto positivo en la operación y los PDV..
- El distribuidor no tiene que tener BEES para implementar entregas flexibles y express, pero es importante establecer los parámetros de aprobación correctos, MOV (valor / cantidad mínima de pedido) o tarifas que no afecten el nivel de servicio y garanticen que las ventas estén alineadas con este proceso.
- Si el distribuidor tiene BEES, debe tener conocimiento de cómo se otorgan las tarifas gratuitas / flexibles / MOV / Fees a los PDV y esto debe estar en el SOP.
</t>
  </si>
  <si>
    <t xml:space="preserve">
R4.3.1 – El distribuidor tiene un SOP en vigor sobre la aprobación y priorización de pedidos, flexibles y express en todos los pasos del proceso de pedido y entrega. 
R4.3.2 – El distribuidor revisa mensualmente los KPIs de utilización/adopción para entregas flexibles y express, mensualmente de forma mínima.
R4.3.3 – El distribuidor monitorea su curva de ventas y analizan tendencias que alimentan su plan territorial.
R4.3.4 – El distribuidor compara métricas, flexibles y expresas con el rendimiento de OTIF y RMD por clúster de clientes y verifica el cumplimiento del plan de agrupación de clientes trimestralmente, como mínimo.</t>
  </si>
  <si>
    <t xml:space="preserve">
5 - Todos los requisitos cumplidos
3 - Se logran R4.3.1, R4.3.2 y R4.3.3, pero falta R4.3.4
1 - Se logran R4.3.1 y R4.3.2, pero faltan otros
0 - R4.3.1 y R4.3.2 no se logran</t>
  </si>
  <si>
    <t xml:space="preserve">
1. Verifique si el distribuidor tiene un SOP en vigor sobre la aprobación y priorización de pedidos gratuitos, flexibles y expresos en todos los pasos del proceso de pedido y entrega.
2. Verifique si el distribuidor revisa las métricas de utilización/adopción para entregas flexibles y urgentes mensualmente. Verificar que se realiza seguimiento de los KPIs de Flex, % Clientes Configurados con Flex: A medir sobre total cartera BEES, % de Offline: %, % de rechazo flex.
3. Verifique si el distribuidor revisa el índice de la curva de ventas / Paradas  mensualmente y busca tendencias.
4. Verifique si el distribuidor compara métricas flexibles y expresas con el rendimiento de OTIF y RMD por clúster de clientes y verifica el cumplimiento del plan de agrupación de clientes.</t>
  </si>
  <si>
    <t>3_2_14_46</t>
  </si>
  <si>
    <t>Gestión proactiva del nivel de servicio</t>
  </si>
  <si>
    <t>Propósito: Nuestro objetivo con BEES es dar autonomía al cliente para realizar pedidos, pero a veces tenemos problemas con el proceso de pedido. Es importante que pongamos en marcha un plan para marcar los pedidos con posibles problemas y verificar si son intencionales o un error. Esto es importante ya que puede ayudarnos a reducir la cerveza yendo a dar un paseo; ¡Recoger, cargar, conducir a PDV, reabastecerse, etc. es un gran desperdicio!
- El distribuidor debe revisar los pedidos en función de sus principales impulsores de rechazos y trabajar para crear rutinas para reducir los problemas de pedidos de una manera proactiva. Algunos de estos son los siguientes: 
- Crear una métrica de PDV que tengan una alta tasa de rechazo (PDV de alto riesgo) + revisarlos con ventas antes de la entrega (solo incluya los tipos de rechazo que el PDV puede controlar en esta métrica = no incluya razones logísticas)
- Crear una regla para enrutar órdenes fuera de ruta y/o fuera de stock.
- Crear una forma de verificar pedidos duplicados para el mismo día +/- un día de entrega + revisión con ventas / cliente.</t>
  </si>
  <si>
    <t xml:space="preserve">
R4.4.1 - El distribuidor tiene un SOP para analizar y marcar pedidos con problemas. Como mínimo, los pedidos duplicados, fuera de ruta y los pedidos PDV de alto riesgo deben capturarse para su aprobación por el equipo de administración antes de la hora de inicio del enrutamiento. 
R4.4.2 - El sector logistico cuenta con una herramienta que ayuda a la operación a identificar posibles problemas y es usada efectivamente para mejorar los rechazos, TLP, etc.
R4.4.3 - El distribuidor tiene una rutina para comunicar todos los cambios y cancelaciones de pedidos a los clientes. 
R4.4.4 - Los equipos de ventas y operaciones tienen una rutina para revisar los problemas de colocación de pedidos en la reunión semanal de ventas y logística siguiendo la TOR Global. Los planes de acción se crean para eliminar el problema, ya sea a través de la gestión de PDV o la tecnología.
R4.4.5 - Los cambios y cancelaciones de pedidos se incluyen en el cálculo OTIF con un código de motivo asignado. 
</t>
  </si>
  <si>
    <t xml:space="preserve">
5 - Todos los requisitos cumplidos
3 - Se logran R4.4.1, R4.4.2 y R4.4.3, pero falta R4.4.4
1 - Se logran R4.4.1 y R4.4.2, pero faltan otros
0 - R4.4.1 y/o  R4.4.2 no se alcanzan</t>
  </si>
  <si>
    <r>
      <rPr>
        <sz val="8"/>
        <color rgb="FF000000"/>
        <rFont val="Calibri"/>
        <scheme val="minor"/>
      </rPr>
      <t xml:space="preserve">
1. Verifique si el distribuidor tiene un SOP para analizar y marcar los pedidos con problemas. Compruebe si, como mínimo, los pedidos duplicados, fuera de ruta, los errores de pedido y los pedidos de PDV de alto riesgo se capturan para su aprobación por el equipo de administración antes de la hora de inicio del enrutamiento.
2. Verificar si el distribuidor cuenta con una herramienta que ayuda a la operación a identificar posibles problemas y es usada efectivamente para mejorar los rechazos, TLP, etc. 
3. Verifique si el distribuidor tiene una rutina para comunicar todos los cambios y cancelaciones de pedidos a los clientes. 
4. Verifique si los equipos de ventas y operaciones tienen una rutina para revisar los problemas de colocación de pedidos en la reunión semanal de  ventas y logística siguiendo la TOR global. Compruebe si se crean planes de acción para eliminar el problema, ya sea a través de la gestión de PDV o la tecnología.
5. Compruebe si los cambios y cancelaciones de pedidos están incluidos en el cálculo de OTIF con un código de motivo asignado. 
</t>
    </r>
    <r>
      <rPr>
        <b/>
        <sz val="8"/>
        <color rgb="FF000000"/>
        <rFont val="Calibri"/>
        <scheme val="minor"/>
      </rPr>
      <t>Facturación Remota</t>
    </r>
    <r>
      <rPr>
        <sz val="8"/>
        <color rgb="FF000000"/>
        <rFont val="Calibri"/>
        <scheme val="minor"/>
      </rPr>
      <t>: Verificar participación en reunion quincenal con equipo de CMQ SMK. Verifique que el distribuidor monitoree el Nivel de Servicio de Facturación Remota de Cadenas de Supermercados. Verifique si se sigue el indicador de Fill Rate  o similar de estas cadenas. Verifique si tiene planes asociados para cerrar los gaps.</t>
    </r>
  </si>
  <si>
    <t>PLANEAMIENTO A MEDIANO PLAZO</t>
  </si>
  <si>
    <t>3_3_15_47</t>
  </si>
  <si>
    <t>Plan Territorial e Implementación</t>
  </si>
  <si>
    <t>Propósito: Utilizamos la planificación territorial para reducir nuestro VLC/HL en el distribuidor. Para equilibrar el nivel de servicio y el costo, es importante crear un plan de ensueño para mejorar. Los equipos de ventas y operaciones deben crear un objetivo o plan alcanzable, acordarlo, implementarlo y realizar un seguimiento del cumplimiento del plan. ¡Esto debe revisarse en la rutina de S&amp;OP (Ventas y Operaciones) para mostrar si todo el esfuerzo de planificación del territorio fue exitoso! 
- Al crear un escenario de planificación de territorio de estado de ensueño, este es un análisis del territorio del distribuidor con la frecuencia deseada, las áreas de entrega y los KPI que lograrían un VLC/HL de ensueño. El sueño es un plan de 3 a 5 años, pero el objetivo es que el año en curso acerque a este sueño.
- Algunos IP de VLC/HL que pueden ayudar a enfocar y mejorar son: utilización de la capacidad, km/ruta, frecuencia PDV, tamaño de caída, paradas/camión, FTE/camión, viajes/camión
- Al hacer referencia a su agrupación, revise la métrica de VLC/HL y revise si hay oportunidades de comparar con otros distribuidores.
- Aclarar dentro del año pasado = los 12 meses anteriores al momento de la auditoría
- Para mostrar la mejora del VLC/HL, el estado del objetivo de planificación del territorio se puede implementar parcialmente. Esto es útil si el equipo decidió enfocar un gran esfuerzo de TP y la coordinación con el equipo comercial en un área clave que impulsa la reducción de costos.</t>
  </si>
  <si>
    <t>R5.1.1 – El distribuidor tiene un escenario de planificación de territorio de ensueño con un VLC/HL equivalente de sueño del distribuidor. En el último año, el distribuidor creó un escenario de planificación de territorio objetivo para lograr la reducción de VLC/HL equivalente.
R5.1.2 - Sobre la base del objetivo de reducción de VLC/HL creada, ha alineado este plan con los equipos de ventas y operaciones, ha implementado este plan y ha creado métricas de éxito relacionadas con la reducción de VLC/HL con una frecuencia de seguimiento adecuada. 
R5.1.3 - Mensualmente, como mínimo, los equipos de ventas y operaciones revisan el progreso de la implementación de la planificación territorial siguiendo TOR Global para la reunión semanal de ventas y logística 
R5.1.4 - El distribuidor puede mostrar una mejora del VLC/HL basada en las acciones de  planificación del territorio</t>
  </si>
  <si>
    <t>5 - Todos los requisitos cumplidos
3 - Se logran R5.1.1, R5.1.2 y R5.1.3, pero falta R5.1.4
1 - Se logran R5.1.1 pero faltan otros
0 - R5.1.1 no se logra</t>
  </si>
  <si>
    <t>1. Verifique si el distribuidor tiene un escenario de planificación de territorio de ensueño con un VLC/HL de sueño. Para el año, el distribuidor creó un escenario de planificación de territorio objetivo para lograr la reducción de VLC/HL del distribuidor.
2. Con base en la reducción de VLC/HL objetivo creada, verifique si ha alineado este plan con los equipos de ventas y operaciones, ha implementado este plan y ha creado métricas de éxito relacionadas con la reducción de VLC/HL con una frecuencia de seguimiento adecuada.
3. Verifique si mensualmente, como mínimo, los equipos de ventas y operaciones revisan el progreso de la implementación de la planificación del territorio siguiendo la TOR Global para la reunión semanal de ventas y logística.
4. Verifique si el distribuidor puede mostrar una mejora del VLC/HL en función de las acciones de planificación del territorio.</t>
  </si>
  <si>
    <t>3_3_15_48</t>
  </si>
  <si>
    <t xml:space="preserve">
Rutina de campeones</t>
  </si>
  <si>
    <t>Utilice la herramienta de presupuesto creada en el bloque 1 para realizar un seguimiento de las iniciativas de ahorro.
- Mostrar todos los proyectos con los que se ha comprometido y las métricas que se espera que mejoren mediante la implementación de iniciativas de ahorro.
- Realice un seguimiento del tiempo para mostrar cuándo implementó iniciativas de ahorro y realice un seguimiento de si las métricas están mejorando.</t>
  </si>
  <si>
    <t xml:space="preserve">
R5.2.1 - El distribuidor tiene una Rutina para plantear y definir Iniciativas de Ahorro. El equipo de Gestión puede hablar sobre su participación en esta rutina. 
R5.2.2 - El distribuidor puede mostrar la implementación del proyecto, pero puede no mostrar resultados en las métricas comprometidas. (financieras y KPI/PI).
R5.2.3 - El distribuidor se ha comprometido al proyectos de iniciativas y los ahorros se incluyen en el presupuesto creado en el bloque 1. 
R5.2.4  - El distribuidor puede mostrar una mejora de las métricas comprometidas basadas en los proyectos de iniciativas implementados.</t>
  </si>
  <si>
    <t xml:space="preserve">
5 - Todos los requisitos cumplidos
3 - Se logran R5.2.1, R5.2.2 y R5.2.3, pero falta R5.2.4
1 - Se logran R5.2.1, pero faltan otros
0 - No se logran R5.2.1 </t>
  </si>
  <si>
    <t xml:space="preserve">
1. Verifique si la rutina de iniciativas de ahorros está definida  y el equipo de administración puede hablar sobre su participación en esta rutina.
2. Verifique si el distribuidor se ha comprometido con el proyecto y los ahorros están incluidos en el presupuesto creado en el bloque 1.
3. Verifique si el distribuidor puede mostrar la implementación del proyecto y la mejora de las métricas (financieras y KPI/PI). comprometidas en función de los proyectos de campeones que entran en vigencia.</t>
  </si>
  <si>
    <t>3_3_15_49</t>
  </si>
  <si>
    <t>DC 3YP &amp; CAPEX</t>
  </si>
  <si>
    <t>Propósito: La entrega y el almacén de última milla están cambiando rápidamente, por lo que es importante asegurarnos de que nuestras ideas y comentarios sean escuchados, para que los recursos asignados tengan sentido para la operación. Como administración, es importante estar al tanto y ser parte de este proceso, ya que el 3YP nos ayuda a comprender hacia dónde va nuestro negocio y qué recursos se necesitan para mejorar el nivel de servicio y reducir los costos.
- Asegúrese de que su equipo esté conectado para comprender las proyecciones de volumen / paradas / mercado para el futuro.
- Utilice el simulador de conocimiento y presupuesto para anticipar las necesidades futuras de personal, combinación de flotas, almacenes, etc. recursos para ayudar a establecer una operación, ya que sabemos que los recursos y los contratos no son fáciles de obtener a corto plazo.
- En el caso de las negociaciones sindicales, este período (a veces cada 5 años) es un momento para revisar el contenido dentro de los contratos y proponer nuevos temas. Al preparar el contenido para estos, esto puede agregar valor a las negociaciones contractuales en anticipación a nuestros negocios cambiantes y formas de entrega.</t>
  </si>
  <si>
    <t>R5.3.1 - La rutina 3YP y el proceso de negociación CAPEX es definida en el ciclo de negocio y el equipo de gestión del distribuidor puede hablar sobre su participación en esta rutina.
R5.3.2 -Si el distribuidor necesita cambiar el perfil de flota, personas o instalaciones, esto se incluye en el registro de solicitudes de CAPEX, negociaciones sindicales (3PL). El distribuidor puede mostrar evidencia de, al menos, una estimación de oferta para cada proyecto en el registro de solicitudes de CAPEX.
R5.3.3 - El distribuidor critica el 3YP para la capacidad/estructura de la unidad, volumen de Marketplace (si aplica), tipo de modales y necesidad de personas dentro del ciclo de negocios definido por la zona/BU en base en proyecciones utilizando datos SKPIs (assets effiency, total productivity e OTIF).
R5.3.4 - Si se otorga CAPEX, el proyecto se entrega a tiempo y dentro del presupuesto.</t>
  </si>
  <si>
    <t xml:space="preserve">
5 - Todos los requisitos cumplidos
3 - Se logran R5.3.1, R5.3.2 y R5.3.3, pero falta R5.3.4
1 - Se logran R5.3.1 y R5.3.2, pero faltan otros
0 - R5.3.1 no se alcanza
</t>
  </si>
  <si>
    <t xml:space="preserve">
1. Verificar que el equipo del distribuidor tenga conocimiento del proceso de solicitud de 3YP y CAPEX
2. Verifique que el equipo del distribuidor haya brindado analisis y justificacion de analisis de capex y 3YP.
3. Verifique que el distribuidor tenga un registro de solicitudes de CAPEX con fuentes de entrada de 3YP, estructura, proyecciones del mercado, etc.
4. Verifique que el registro de solicitudes de CAPEX del distribuidor tenga al menos una oferta/estimación por proyecto.
5. Verificar si se otorga CAPEX para el año en curso. Verificar que este proyecto se entregue a tiempo y dentro del presupuesto.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</si>
</sst>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0"/>
    <numFmt numFmtId="166" formatCode="d/m"/>
    <numFmt numFmtId="167" formatCode="0.0%"/>
  </numFmts>
  <fonts count="74">
    <font>
      <sz val="11"/>
      <color theme="1"/>
      <name val="Calibri"/>
      <family val="2"/>
      <scheme val="minor"/>
    </font>
    <font>
      <b/>
      <sz val="9"/>
      <name val="Calibri"/>
      <family val="2"/>
      <scheme val="minor"/>
    </font>
    <font>
      <sz val="8"/>
      <name val="Calibri"/>
      <family val="2"/>
      <scheme val="minor"/>
    </font>
    <font>
      <sz val="8"/>
      <color rgb="FFFFFFFF"/>
      <name val="Calibri"/>
      <family val="2"/>
      <scheme val="minor"/>
    </font>
    <font>
      <sz val="11"/>
      <name val="Calibri"/>
      <family val="2"/>
      <scheme val="minor"/>
    </font>
    <font>
      <sz val="10"/>
      <name val="Arial"/>
      <family val="2"/>
    </font>
    <font>
      <sz val="8"/>
      <color theme="1"/>
      <name val="Calibri"/>
      <family val="2"/>
      <scheme val="minor"/>
    </font>
    <font>
      <sz val="11"/>
      <color theme="1"/>
      <name val="Calibri"/>
      <family val="2"/>
      <scheme val="minor"/>
    </font>
    <font>
      <sz val="8"/>
      <name val="Calibri"/>
      <family val="2"/>
    </font>
    <font>
      <b/>
      <sz val="8"/>
      <name val="Calibri"/>
      <family val="2"/>
      <scheme val="minor"/>
    </font>
    <font>
      <b/>
      <sz val="10"/>
      <color indexed="9"/>
      <name val="Arial"/>
      <family val="2"/>
    </font>
    <font>
      <b/>
      <sz val="10"/>
      <color theme="1"/>
      <name val="Arial"/>
      <family val="2"/>
    </font>
    <font>
      <strike/>
      <sz val="8"/>
      <name val="Calibri"/>
      <family val="2"/>
      <scheme val="minor"/>
    </font>
    <font>
      <sz val="9"/>
      <color indexed="10"/>
      <name val="Geneva"/>
      <family val="2"/>
    </font>
    <font>
      <sz val="8"/>
      <name val="Calibri"/>
      <scheme val="minor"/>
    </font>
    <font>
      <sz val="8"/>
      <color rgb="FF000000"/>
      <name val="Calibri"/>
      <scheme val="minor"/>
    </font>
    <font>
      <sz val="8"/>
      <color rgb="FF000000"/>
      <name val="Calibri"/>
    </font>
    <font>
      <b/>
      <sz val="8"/>
      <color rgb="FF000000"/>
      <name val="Calibri"/>
      <scheme val="minor"/>
    </font>
    <font>
      <strike/>
      <sz val="8"/>
      <color rgb="FF000000"/>
      <name val="Calibri"/>
      <scheme val="minor"/>
    </font>
    <font>
      <sz val="8"/>
      <color theme="1"/>
      <name val="Calibri"/>
      <scheme val="minor"/>
    </font>
    <font>
      <sz val="8"/>
      <color rgb="FF000000"/>
      <name val="Calibri"/>
      <family val="2"/>
    </font>
    <font>
      <b/>
      <sz val="8"/>
      <name val="Calibri"/>
      <family val="2"/>
    </font>
    <font>
      <sz val="8"/>
      <color rgb="FF70AD47"/>
      <name val="Calibri"/>
      <family val="2"/>
    </font>
    <font>
      <sz val="11"/>
      <color theme="1"/>
      <name val="Calibri"/>
      <family val="2"/>
    </font>
    <font>
      <sz val="11"/>
      <color theme="1"/>
      <name val="Calibri"/>
      <scheme val="minor"/>
    </font>
    <font>
      <b/>
      <sz val="11"/>
      <color theme="1"/>
      <name val="Calibri"/>
      <family val="2"/>
    </font>
    <font>
      <sz val="11"/>
      <color rgb="FFFFFFFF"/>
      <name val="Calibri"/>
      <family val="2"/>
    </font>
    <font>
      <sz val="11"/>
      <name val="Calibri"/>
      <family val="2"/>
    </font>
    <font>
      <b/>
      <sz val="11"/>
      <name val="Calibri"/>
      <family val="2"/>
    </font>
    <font>
      <i/>
      <sz val="8"/>
      <color rgb="FF000000"/>
      <name val="Calibri"/>
    </font>
    <font>
      <sz val="9"/>
      <color rgb="FFFFFFFF"/>
      <name val="Calibri"/>
      <family val="2"/>
      <scheme val="minor"/>
    </font>
    <font>
      <sz val="9"/>
      <name val="Calibri"/>
      <family val="2"/>
      <scheme val="minor"/>
    </font>
    <font>
      <sz val="9"/>
      <color rgb="FF000000"/>
      <name val="Calibri"/>
    </font>
    <font>
      <sz val="9"/>
      <name val="Calibri"/>
      <scheme val="minor"/>
    </font>
    <font>
      <b/>
      <sz val="9"/>
      <name val="Calibri"/>
      <family val="2"/>
    </font>
    <font>
      <sz val="11"/>
      <color rgb="FF000000"/>
      <name val="Calibri"/>
      <family val="2"/>
    </font>
    <font>
      <sz val="8"/>
      <color rgb="FFFFFFFF"/>
      <name val="Calibri"/>
      <family val="2"/>
    </font>
    <font>
      <b/>
      <sz val="8"/>
      <color indexed="9"/>
      <name val="Calibri"/>
      <family val="2"/>
      <scheme val="minor"/>
    </font>
    <font>
      <b/>
      <sz val="8"/>
      <color theme="0"/>
      <name val="Calibri"/>
      <family val="2"/>
      <scheme val="minor"/>
    </font>
    <font>
      <b/>
      <sz val="8"/>
      <color rgb="FF00B050"/>
      <name val="Calibri"/>
      <family val="2"/>
      <scheme val="minor"/>
    </font>
    <font>
      <sz val="8"/>
      <color rgb="FF00B050"/>
      <name val="Calibri"/>
      <family val="2"/>
      <scheme val="minor"/>
    </font>
    <font>
      <b/>
      <sz val="8"/>
      <color theme="9"/>
      <name val="Calibri"/>
      <family val="2"/>
      <scheme val="minor"/>
    </font>
    <font>
      <sz val="8"/>
      <color rgb="FFFF0000"/>
      <name val="Calibri"/>
      <family val="2"/>
      <scheme val="minor"/>
    </font>
    <font>
      <u/>
      <sz val="8"/>
      <name val="Calibri"/>
      <family val="2"/>
      <scheme val="minor"/>
    </font>
    <font>
      <sz val="8"/>
      <color rgb="FF000000"/>
      <name val="Calibri"/>
      <family val="2"/>
      <scheme val="minor"/>
    </font>
    <font>
      <sz val="8"/>
      <color rgb="FFFF0000"/>
      <name val="Calibri"/>
      <scheme val="minor"/>
    </font>
    <font>
      <b/>
      <sz val="8"/>
      <color rgb="FF000000"/>
      <name val="Calibri"/>
      <family val="2"/>
      <scheme val="minor"/>
    </font>
    <font>
      <b/>
      <sz val="10"/>
      <color indexed="9"/>
      <name val="Arial"/>
    </font>
    <font>
      <sz val="10"/>
      <name val="Arial"/>
    </font>
    <font>
      <b/>
      <sz val="8"/>
      <color theme="1"/>
      <name val="Calibri"/>
      <family val="2"/>
      <scheme val="minor"/>
    </font>
    <font>
      <u/>
      <sz val="8"/>
      <color theme="1"/>
      <name val="Calibri"/>
      <family val="2"/>
      <scheme val="minor"/>
    </font>
    <font>
      <strike/>
      <sz val="8"/>
      <color theme="1"/>
      <name val="Calibri"/>
      <family val="2"/>
      <scheme val="minor"/>
    </font>
    <font>
      <b/>
      <sz val="10"/>
      <color theme="1"/>
      <name val="Arial"/>
    </font>
    <font>
      <b/>
      <sz val="11"/>
      <name val="Calibri"/>
      <family val="2"/>
      <scheme val="minor"/>
    </font>
    <font>
      <b/>
      <sz val="11"/>
      <color indexed="9"/>
      <name val="Arial"/>
    </font>
    <font>
      <b/>
      <sz val="11"/>
      <color theme="1"/>
      <name val="Arial"/>
    </font>
    <font>
      <sz val="11"/>
      <color rgb="FFFFFFFF"/>
      <name val="Calibri"/>
      <family val="2"/>
      <scheme val="minor"/>
    </font>
    <font>
      <sz val="11"/>
      <name val="Arial"/>
    </font>
    <font>
      <sz val="11"/>
      <name val="Calibri"/>
      <scheme val="minor"/>
    </font>
    <font>
      <u/>
      <sz val="11"/>
      <name val="Calibri"/>
      <family val="2"/>
      <scheme val="minor"/>
    </font>
    <font>
      <u/>
      <sz val="11"/>
      <name val="Calibri"/>
      <family val="2"/>
    </font>
    <font>
      <b/>
      <sz val="10"/>
      <name val="Arial"/>
    </font>
    <font>
      <sz val="11"/>
      <color theme="1"/>
      <name val="Century Gothic"/>
    </font>
    <font>
      <b/>
      <sz val="11"/>
      <color theme="1"/>
      <name val="Century Gothic"/>
    </font>
    <font>
      <b/>
      <sz val="11"/>
      <color theme="0"/>
      <name val="Century Gothic"/>
    </font>
    <font>
      <b/>
      <sz val="11"/>
      <color rgb="FFC00000"/>
      <name val="Century Gothic"/>
    </font>
    <font>
      <b/>
      <sz val="12"/>
      <name val="Century Gothic"/>
    </font>
    <font>
      <sz val="12"/>
      <color theme="1"/>
      <name val="Century Gothic"/>
    </font>
    <font>
      <sz val="12"/>
      <name val="Century Gothic"/>
    </font>
    <font>
      <b/>
      <sz val="12"/>
      <color theme="1"/>
      <name val="Century Gothic"/>
    </font>
    <font>
      <b/>
      <sz val="12"/>
      <color theme="0"/>
      <name val="Century Gothic"/>
    </font>
    <font>
      <b/>
      <sz val="12"/>
      <color rgb="FFC00000"/>
      <name val="Century Gothic"/>
    </font>
    <font>
      <sz val="11"/>
      <color theme="0"/>
      <name val="Century Gothic"/>
    </font>
    <font>
      <b/>
      <sz val="9"/>
      <color rgb="FF000000"/>
      <name val="Calibri"/>
    </font>
  </fonts>
  <fills count="31">
    <fill>
      <patternFill patternType="none"/>
    </fill>
    <fill>
      <patternFill patternType="gray125"/>
    </fill>
    <fill>
      <patternFill patternType="solid">
        <fgColor rgb="FFEBF1DE"/>
      </patternFill>
    </fill>
    <fill>
      <patternFill patternType="solid">
        <fgColor rgb="FF808080"/>
      </patternFill>
    </fill>
    <fill>
      <patternFill patternType="solid">
        <fgColor rgb="FF333399"/>
      </patternFill>
    </fill>
    <fill>
      <patternFill patternType="solid">
        <fgColor theme="0"/>
        <bgColor indexed="64"/>
      </patternFill>
    </fill>
    <fill>
      <patternFill patternType="solid">
        <fgColor rgb="FF0070C0"/>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theme="0" tint="-0.499984740745262"/>
        <bgColor indexed="64"/>
      </patternFill>
    </fill>
    <fill>
      <patternFill patternType="solid">
        <fgColor indexed="62"/>
        <bgColor indexed="64"/>
      </patternFill>
    </fill>
    <fill>
      <patternFill patternType="solid">
        <fgColor rgb="FFFFFFCC"/>
        <bgColor indexed="64"/>
      </patternFill>
    </fill>
    <fill>
      <patternFill patternType="solid">
        <fgColor rgb="FFFFFF00"/>
        <bgColor indexed="64"/>
      </patternFill>
    </fill>
    <fill>
      <patternFill patternType="solid">
        <fgColor rgb="FFEBF1DE"/>
        <bgColor indexed="64"/>
      </patternFill>
    </fill>
    <fill>
      <patternFill patternType="solid">
        <fgColor rgb="FFFFFFFF"/>
        <bgColor rgb="FFFFFFFF"/>
      </patternFill>
    </fill>
    <fill>
      <patternFill patternType="solid">
        <fgColor rgb="FFFFFFFF"/>
        <bgColor rgb="FF000000"/>
      </patternFill>
    </fill>
    <fill>
      <patternFill patternType="solid">
        <fgColor rgb="FFEBF1DE"/>
        <bgColor rgb="FFEBF1DE"/>
      </patternFill>
    </fill>
    <fill>
      <patternFill patternType="solid">
        <fgColor rgb="FF808080"/>
        <bgColor rgb="FF808080"/>
      </patternFill>
    </fill>
    <fill>
      <patternFill patternType="solid">
        <fgColor rgb="FF333399"/>
        <bgColor rgb="FF333399"/>
      </patternFill>
    </fill>
    <fill>
      <patternFill patternType="solid">
        <fgColor rgb="FFEBF1DE"/>
        <bgColor rgb="FF000000"/>
      </patternFill>
    </fill>
    <fill>
      <patternFill patternType="solid">
        <fgColor rgb="FF808080"/>
        <bgColor rgb="FF000000"/>
      </patternFill>
    </fill>
    <fill>
      <patternFill patternType="solid">
        <fgColor rgb="FF333399"/>
        <bgColor rgb="FF000000"/>
      </patternFill>
    </fill>
    <fill>
      <patternFill patternType="solid">
        <fgColor rgb="FFAEAAAA"/>
        <bgColor rgb="FF000000"/>
      </patternFill>
    </fill>
    <fill>
      <patternFill patternType="solid">
        <fgColor theme="4" tint="0.59999389629810485"/>
        <bgColor indexed="64"/>
      </patternFill>
    </fill>
    <fill>
      <patternFill patternType="solid">
        <fgColor theme="0" tint="-0.34998626667073579"/>
        <bgColor indexed="64"/>
      </patternFill>
    </fill>
    <fill>
      <patternFill patternType="solid">
        <fgColor theme="1"/>
        <bgColor indexed="64"/>
      </patternFill>
    </fill>
    <fill>
      <gradientFill degree="90">
        <stop position="0">
          <color theme="3" tint="-0.49803155613879818"/>
        </stop>
        <stop position="0.5">
          <color theme="3" tint="-0.25098422193060094"/>
        </stop>
        <stop position="1">
          <color theme="3" tint="-0.49803155613879818"/>
        </stop>
      </gradientFill>
    </fill>
    <fill>
      <patternFill patternType="solid">
        <fgColor rgb="FFC00000"/>
        <bgColor indexed="64"/>
      </patternFill>
    </fill>
    <fill>
      <patternFill patternType="solid">
        <fgColor theme="6" tint="-0.249977111117893"/>
        <bgColor indexed="64"/>
      </patternFill>
    </fill>
    <fill>
      <patternFill patternType="solid">
        <fgColor rgb="FFFFCC00"/>
        <bgColor indexed="64"/>
      </patternFill>
    </fill>
    <fill>
      <patternFill patternType="solid">
        <fgColor indexed="65"/>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theme="1"/>
      </bottom>
      <diagonal/>
    </border>
    <border>
      <left style="thin">
        <color theme="1"/>
      </left>
      <right style="thin">
        <color theme="1"/>
      </right>
      <top style="thin">
        <color theme="1"/>
      </top>
      <bottom style="thin">
        <color theme="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theme="0"/>
      </bottom>
      <diagonal/>
    </border>
    <border>
      <left/>
      <right/>
      <top style="thin">
        <color theme="2" tint="-0.499984740745262"/>
      </top>
      <bottom style="thin">
        <color theme="2" tint="-0.499984740745262"/>
      </bottom>
      <diagonal/>
    </border>
    <border>
      <left style="thin">
        <color theme="0"/>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164" fontId="5" fillId="0" borderId="0"/>
    <xf numFmtId="164" fontId="5" fillId="0" borderId="0"/>
    <xf numFmtId="164" fontId="7" fillId="0" borderId="0"/>
    <xf numFmtId="9" fontId="7" fillId="0" borderId="0" applyFont="0" applyFill="0" applyBorder="0" applyAlignment="0" applyProtection="0"/>
    <xf numFmtId="164" fontId="13" fillId="0" borderId="0"/>
    <xf numFmtId="0" fontId="24" fillId="0" borderId="0"/>
  </cellStyleXfs>
  <cellXfs count="298">
    <xf numFmtId="0" fontId="0" fillId="0" borderId="0" xfId="0"/>
    <xf numFmtId="0" fontId="1" fillId="0" borderId="1" xfId="0" applyFont="1" applyBorder="1" applyAlignment="1">
      <alignment horizontal="center" vertical="center"/>
    </xf>
    <xf numFmtId="0" fontId="2" fillId="2" borderId="1" xfId="0" applyFont="1" applyFill="1" applyBorder="1" applyAlignment="1">
      <alignment horizontal="left" vertical="center"/>
    </xf>
    <xf numFmtId="0" fontId="2" fillId="2"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horizontal="left" vertical="center"/>
    </xf>
    <xf numFmtId="0" fontId="3" fillId="4" borderId="1" xfId="0" applyFont="1" applyFill="1" applyBorder="1" applyAlignment="1">
      <alignment horizontal="left" vertical="center" wrapText="1"/>
    </xf>
    <xf numFmtId="0" fontId="3" fillId="4" borderId="1" xfId="0" applyFont="1" applyFill="1" applyBorder="1" applyAlignment="1">
      <alignment horizontal="left" vertical="center"/>
    </xf>
    <xf numFmtId="0" fontId="4" fillId="0" borderId="0" xfId="0" applyFont="1"/>
    <xf numFmtId="0" fontId="2" fillId="2" borderId="2" xfId="0" applyFont="1" applyFill="1" applyBorder="1" applyAlignment="1">
      <alignment horizontal="left" vertical="center" wrapText="1"/>
    </xf>
    <xf numFmtId="0" fontId="3" fillId="3" borderId="2" xfId="0" applyFont="1" applyFill="1" applyBorder="1" applyAlignment="1">
      <alignment horizontal="left" vertical="center"/>
    </xf>
    <xf numFmtId="0" fontId="3" fillId="4" borderId="2" xfId="0" applyFont="1" applyFill="1" applyBorder="1" applyAlignment="1">
      <alignment horizontal="left" vertical="center"/>
    </xf>
    <xf numFmtId="164" fontId="10" fillId="6" borderId="2" xfId="1" applyFont="1" applyFill="1" applyBorder="1" applyAlignment="1" applyProtection="1">
      <alignment horizontal="center" vertical="center" wrapText="1"/>
      <protection locked="0"/>
    </xf>
    <xf numFmtId="164" fontId="10" fillId="7" borderId="2" xfId="1" applyFont="1" applyFill="1" applyBorder="1" applyAlignment="1" applyProtection="1">
      <alignment horizontal="center" vertical="center" wrapText="1"/>
      <protection locked="0"/>
    </xf>
    <xf numFmtId="9" fontId="11" fillId="8" borderId="8" xfId="4" applyFont="1" applyFill="1" applyBorder="1" applyAlignment="1" applyProtection="1">
      <alignment horizontal="center" vertical="center" wrapText="1"/>
    </xf>
    <xf numFmtId="9" fontId="10" fillId="9" borderId="8" xfId="4" applyFont="1" applyFill="1" applyBorder="1" applyAlignment="1" applyProtection="1">
      <alignment horizontal="center" vertical="center" wrapText="1"/>
    </xf>
    <xf numFmtId="9" fontId="10" fillId="10" borderId="2" xfId="4" applyFont="1" applyFill="1" applyBorder="1" applyAlignment="1" applyProtection="1">
      <alignment horizontal="center" vertical="center" wrapText="1"/>
    </xf>
    <xf numFmtId="1" fontId="5" fillId="0" borderId="2" xfId="1" applyNumberFormat="1" applyBorder="1" applyAlignment="1">
      <alignment horizontal="center" vertical="center"/>
    </xf>
    <xf numFmtId="1" fontId="5" fillId="11" borderId="2" xfId="1" applyNumberFormat="1" applyFill="1" applyBorder="1" applyAlignment="1" applyProtection="1">
      <alignment horizontal="center" vertical="center"/>
      <protection locked="0"/>
    </xf>
    <xf numFmtId="9" fontId="10" fillId="9" borderId="2" xfId="4" applyFont="1" applyFill="1" applyBorder="1" applyAlignment="1" applyProtection="1">
      <alignment horizontal="center" vertical="center" wrapText="1"/>
    </xf>
    <xf numFmtId="0" fontId="2" fillId="0" borderId="1" xfId="0" applyFont="1" applyBorder="1" applyAlignment="1" applyProtection="1">
      <alignment horizontal="left" vertical="center"/>
      <protection locked="0"/>
    </xf>
    <xf numFmtId="1" fontId="5" fillId="0" borderId="2" xfId="1" applyNumberFormat="1" applyBorder="1" applyAlignment="1">
      <alignment horizontal="center" vertical="top" wrapText="1"/>
    </xf>
    <xf numFmtId="1" fontId="5" fillId="11" borderId="2" xfId="1" applyNumberFormat="1" applyFill="1" applyBorder="1" applyAlignment="1" applyProtection="1">
      <alignment horizontal="center" vertical="top" wrapText="1"/>
      <protection locked="0"/>
    </xf>
    <xf numFmtId="165" fontId="5" fillId="0" borderId="2" xfId="1" applyNumberFormat="1" applyBorder="1" applyAlignment="1">
      <alignment horizontal="center" vertical="center" wrapText="1"/>
    </xf>
    <xf numFmtId="1" fontId="5" fillId="12" borderId="2" xfId="1" applyNumberFormat="1" applyFill="1" applyBorder="1" applyAlignment="1" applyProtection="1">
      <alignment horizontal="center" vertical="top" wrapText="1"/>
      <protection locked="0"/>
    </xf>
    <xf numFmtId="1" fontId="5" fillId="0" borderId="2" xfId="1" applyNumberFormat="1" applyBorder="1" applyAlignment="1" applyProtection="1">
      <alignment horizontal="center" vertical="top" wrapText="1"/>
      <protection locked="0"/>
    </xf>
    <xf numFmtId="9" fontId="11" fillId="13" borderId="8" xfId="4" applyFont="1" applyFill="1" applyBorder="1" applyAlignment="1" applyProtection="1">
      <alignment horizontal="center" vertical="center" wrapText="1"/>
    </xf>
    <xf numFmtId="0" fontId="2" fillId="0" borderId="1" xfId="0" applyFont="1" applyBorder="1" applyAlignment="1">
      <alignment horizontal="left" vertical="center" wrapText="1"/>
    </xf>
    <xf numFmtId="0" fontId="2" fillId="5" borderId="2" xfId="0" applyFont="1" applyFill="1" applyBorder="1" applyAlignment="1">
      <alignment horizontal="left" vertical="center" wrapText="1"/>
    </xf>
    <xf numFmtId="0" fontId="2" fillId="0" borderId="1" xfId="0" applyFont="1" applyBorder="1" applyAlignment="1">
      <alignment horizontal="center" vertical="center" wrapText="1"/>
    </xf>
    <xf numFmtId="0" fontId="15" fillId="0" borderId="1" xfId="0" applyFont="1" applyBorder="1" applyAlignment="1">
      <alignment horizontal="left" vertical="center" wrapText="1"/>
    </xf>
    <xf numFmtId="0" fontId="0" fillId="0" borderId="0" xfId="0" applyAlignment="1">
      <alignment horizontal="left"/>
    </xf>
    <xf numFmtId="0" fontId="6" fillId="0" borderId="0" xfId="0" applyFont="1"/>
    <xf numFmtId="0" fontId="2" fillId="0" borderId="0" xfId="0" applyFont="1" applyAlignment="1">
      <alignment vertical="center"/>
    </xf>
    <xf numFmtId="0" fontId="6" fillId="0" borderId="0" xfId="0" applyFont="1" applyAlignment="1">
      <alignment vertical="center"/>
    </xf>
    <xf numFmtId="0" fontId="2" fillId="0" borderId="0" xfId="0" applyFont="1" applyAlignment="1">
      <alignment horizontal="left" vertical="center"/>
    </xf>
    <xf numFmtId="0" fontId="6" fillId="0" borderId="0" xfId="0" applyFont="1" applyAlignment="1">
      <alignment horizontal="left" vertical="center"/>
    </xf>
    <xf numFmtId="0" fontId="6" fillId="0" borderId="0" xfId="0" applyFont="1" applyAlignment="1">
      <alignment vertical="top"/>
    </xf>
    <xf numFmtId="0" fontId="25" fillId="0" borderId="1" xfId="6" applyFont="1" applyBorder="1" applyAlignment="1">
      <alignment horizontal="center" vertical="center"/>
    </xf>
    <xf numFmtId="0" fontId="25" fillId="0" borderId="1" xfId="6" applyFont="1" applyBorder="1" applyAlignment="1">
      <alignment horizontal="center" vertical="center" wrapText="1"/>
    </xf>
    <xf numFmtId="0" fontId="23" fillId="16" borderId="1" xfId="6" applyFont="1" applyFill="1" applyBorder="1" applyAlignment="1">
      <alignment horizontal="left" vertical="center"/>
    </xf>
    <xf numFmtId="0" fontId="23" fillId="16" borderId="1" xfId="6" applyFont="1" applyFill="1" applyBorder="1" applyAlignment="1">
      <alignment horizontal="left" vertical="center" wrapText="1"/>
    </xf>
    <xf numFmtId="0" fontId="26" fillId="17" borderId="1" xfId="6" applyFont="1" applyFill="1" applyBorder="1" applyAlignment="1">
      <alignment horizontal="left" vertical="center"/>
    </xf>
    <xf numFmtId="0" fontId="26" fillId="17" borderId="1" xfId="6" applyFont="1" applyFill="1" applyBorder="1" applyAlignment="1">
      <alignment horizontal="left" vertical="center" wrapText="1"/>
    </xf>
    <xf numFmtId="0" fontId="26" fillId="18" borderId="1" xfId="6" applyFont="1" applyFill="1" applyBorder="1" applyAlignment="1">
      <alignment horizontal="left" vertical="center"/>
    </xf>
    <xf numFmtId="0" fontId="26" fillId="18" borderId="1" xfId="6" applyFont="1" applyFill="1" applyBorder="1" applyAlignment="1">
      <alignment horizontal="left" vertical="center" wrapText="1"/>
    </xf>
    <xf numFmtId="0" fontId="28" fillId="0" borderId="1" xfId="6" applyFont="1" applyBorder="1" applyAlignment="1">
      <alignment horizontal="center" vertical="center"/>
    </xf>
    <xf numFmtId="0" fontId="27" fillId="16" borderId="1" xfId="6" applyFont="1" applyFill="1" applyBorder="1" applyAlignment="1">
      <alignment horizontal="left" vertical="center" wrapText="1"/>
    </xf>
    <xf numFmtId="0" fontId="27" fillId="17" borderId="1" xfId="6" applyFont="1" applyFill="1" applyBorder="1" applyAlignment="1">
      <alignment horizontal="left" vertical="center"/>
    </xf>
    <xf numFmtId="0" fontId="27" fillId="18" borderId="1" xfId="6" applyFont="1" applyFill="1" applyBorder="1" applyAlignment="1">
      <alignment horizontal="left" vertical="center"/>
    </xf>
    <xf numFmtId="0" fontId="27" fillId="17" borderId="1" xfId="6" applyFont="1" applyFill="1" applyBorder="1" applyAlignment="1">
      <alignment horizontal="left" vertical="center" wrapText="1"/>
    </xf>
    <xf numFmtId="0" fontId="27" fillId="18" borderId="1" xfId="6" applyFont="1" applyFill="1" applyBorder="1" applyAlignment="1">
      <alignment horizontal="left" vertical="center" wrapText="1"/>
    </xf>
    <xf numFmtId="0" fontId="27" fillId="0" borderId="1" xfId="6" applyFont="1" applyBorder="1" applyAlignment="1">
      <alignment horizontal="left" vertical="center" wrapText="1"/>
    </xf>
    <xf numFmtId="0" fontId="2" fillId="0" borderId="2" xfId="0" applyFont="1" applyBorder="1" applyAlignment="1" applyProtection="1">
      <alignment horizontal="left" vertical="center" wrapText="1"/>
      <protection locked="0"/>
    </xf>
    <xf numFmtId="0" fontId="27" fillId="0" borderId="1" xfId="6" applyFont="1" applyBorder="1" applyAlignment="1">
      <alignment horizontal="left" vertical="center"/>
    </xf>
    <xf numFmtId="0" fontId="27" fillId="0" borderId="1" xfId="6" applyFont="1" applyBorder="1" applyAlignment="1">
      <alignment horizontal="center" vertical="center"/>
    </xf>
    <xf numFmtId="0" fontId="23" fillId="0" borderId="1" xfId="0" applyFont="1" applyBorder="1" applyAlignment="1">
      <alignment horizontal="left" vertical="center"/>
    </xf>
    <xf numFmtId="0" fontId="25" fillId="0" borderId="1" xfId="0" applyFont="1" applyBorder="1" applyAlignment="1">
      <alignment horizontal="center" vertical="center"/>
    </xf>
    <xf numFmtId="0" fontId="23" fillId="0" borderId="1" xfId="0" applyFont="1" applyBorder="1"/>
    <xf numFmtId="0" fontId="26" fillId="17" borderId="1" xfId="0" applyFont="1" applyFill="1" applyBorder="1" applyAlignment="1">
      <alignment horizontal="left" vertical="center"/>
    </xf>
    <xf numFmtId="0" fontId="26" fillId="18" borderId="1" xfId="0" applyFont="1" applyFill="1" applyBorder="1" applyAlignment="1">
      <alignment horizontal="left" vertical="center"/>
    </xf>
    <xf numFmtId="0" fontId="30" fillId="3" borderId="1" xfId="0" applyFont="1" applyFill="1" applyBorder="1" applyAlignment="1">
      <alignment horizontal="left" vertical="center" wrapText="1"/>
    </xf>
    <xf numFmtId="0" fontId="30" fillId="4" borderId="1" xfId="0" applyFont="1" applyFill="1" applyBorder="1" applyAlignment="1">
      <alignment horizontal="left" vertical="center" wrapText="1"/>
    </xf>
    <xf numFmtId="0" fontId="31" fillId="0" borderId="1" xfId="0" applyFont="1" applyBorder="1" applyAlignment="1">
      <alignment horizontal="left" vertical="center" wrapText="1"/>
    </xf>
    <xf numFmtId="0" fontId="31" fillId="0" borderId="1" xfId="0" applyFont="1" applyBorder="1" applyAlignment="1">
      <alignment horizontal="center" vertical="center" wrapText="1"/>
    </xf>
    <xf numFmtId="0" fontId="33" fillId="0" borderId="1" xfId="0" applyFont="1" applyBorder="1" applyAlignment="1">
      <alignment horizontal="left" vertical="center" wrapText="1"/>
    </xf>
    <xf numFmtId="0" fontId="34" fillId="0" borderId="1" xfId="0" applyFont="1" applyBorder="1"/>
    <xf numFmtId="0" fontId="34" fillId="0" borderId="12" xfId="0" applyFont="1" applyBorder="1"/>
    <xf numFmtId="0" fontId="34" fillId="0" borderId="13" xfId="0" applyFont="1" applyBorder="1"/>
    <xf numFmtId="0" fontId="35" fillId="0" borderId="0" xfId="0" applyFont="1"/>
    <xf numFmtId="0" fontId="8" fillId="19" borderId="9" xfId="0" applyFont="1" applyFill="1" applyBorder="1"/>
    <xf numFmtId="0" fontId="8" fillId="19" borderId="10" xfId="0" applyFont="1" applyFill="1" applyBorder="1"/>
    <xf numFmtId="0" fontId="8" fillId="19" borderId="11" xfId="0" applyFont="1" applyFill="1" applyBorder="1"/>
    <xf numFmtId="0" fontId="8" fillId="19" borderId="2" xfId="0" applyFont="1" applyFill="1" applyBorder="1"/>
    <xf numFmtId="0" fontId="36" fillId="20" borderId="2" xfId="0" applyFont="1" applyFill="1" applyBorder="1"/>
    <xf numFmtId="0" fontId="36" fillId="20" borderId="15" xfId="0" applyFont="1" applyFill="1" applyBorder="1"/>
    <xf numFmtId="0" fontId="36" fillId="20" borderId="14" xfId="0" applyFont="1" applyFill="1" applyBorder="1"/>
    <xf numFmtId="0" fontId="36" fillId="20" borderId="16" xfId="0" applyFont="1" applyFill="1" applyBorder="1"/>
    <xf numFmtId="0" fontId="36" fillId="21" borderId="16" xfId="0" applyFont="1" applyFill="1" applyBorder="1"/>
    <xf numFmtId="0" fontId="36" fillId="21" borderId="15" xfId="0" applyFont="1" applyFill="1" applyBorder="1"/>
    <xf numFmtId="0" fontId="36" fillId="21" borderId="14" xfId="0" applyFont="1" applyFill="1" applyBorder="1"/>
    <xf numFmtId="0" fontId="8" fillId="0" borderId="9" xfId="0" applyFont="1" applyBorder="1" applyAlignment="1">
      <alignment wrapText="1"/>
    </xf>
    <xf numFmtId="0" fontId="8" fillId="14" borderId="10" xfId="0" applyFont="1" applyFill="1" applyBorder="1"/>
    <xf numFmtId="0" fontId="8" fillId="0" borderId="10" xfId="0" applyFont="1" applyBorder="1" applyAlignment="1">
      <alignment wrapText="1"/>
    </xf>
    <xf numFmtId="0" fontId="8" fillId="0" borderId="10" xfId="0" applyFont="1" applyBorder="1"/>
    <xf numFmtId="0" fontId="8" fillId="0" borderId="11" xfId="0" applyFont="1" applyBorder="1" applyAlignment="1">
      <alignment wrapText="1"/>
    </xf>
    <xf numFmtId="0" fontId="20" fillId="0" borderId="0" xfId="0" applyFont="1"/>
    <xf numFmtId="0" fontId="20" fillId="0" borderId="10" xfId="0" applyFont="1" applyBorder="1" applyAlignment="1">
      <alignment wrapText="1"/>
    </xf>
    <xf numFmtId="0" fontId="8" fillId="15" borderId="10" xfId="0" applyFont="1" applyFill="1" applyBorder="1" applyAlignment="1">
      <alignment wrapText="1"/>
    </xf>
    <xf numFmtId="0" fontId="8" fillId="22" borderId="10" xfId="0" applyFont="1" applyFill="1" applyBorder="1" applyAlignment="1">
      <alignment wrapText="1"/>
    </xf>
    <xf numFmtId="0" fontId="8" fillId="15" borderId="11" xfId="0" applyFont="1" applyFill="1" applyBorder="1" applyAlignment="1">
      <alignment wrapText="1"/>
    </xf>
    <xf numFmtId="0" fontId="8" fillId="15" borderId="9" xfId="0" applyFont="1" applyFill="1" applyBorder="1" applyAlignment="1">
      <alignment wrapText="1"/>
    </xf>
    <xf numFmtId="0" fontId="8" fillId="15" borderId="10" xfId="0" applyFont="1" applyFill="1" applyBorder="1"/>
    <xf numFmtId="0" fontId="16" fillId="15" borderId="10" xfId="0" applyFont="1" applyFill="1" applyBorder="1" applyAlignment="1">
      <alignment wrapText="1"/>
    </xf>
    <xf numFmtId="0" fontId="8" fillId="0" borderId="0" xfId="0" applyFont="1"/>
    <xf numFmtId="164" fontId="37" fillId="9" borderId="17" xfId="1" applyFont="1" applyFill="1" applyBorder="1" applyAlignment="1" applyProtection="1">
      <alignment horizontal="left" vertical="center"/>
      <protection locked="0"/>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2" fillId="0" borderId="1" xfId="0" applyFont="1" applyBorder="1" applyAlignment="1" applyProtection="1">
      <alignment horizontal="left" vertical="center" wrapText="1"/>
      <protection locked="0"/>
    </xf>
    <xf numFmtId="0" fontId="1"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horizontal="center"/>
    </xf>
    <xf numFmtId="9" fontId="47" fillId="10" borderId="2" xfId="4" applyFont="1" applyFill="1" applyBorder="1" applyAlignment="1">
      <alignment horizontal="center" vertical="top"/>
    </xf>
    <xf numFmtId="1" fontId="48" fillId="0" borderId="2" xfId="1" applyNumberFormat="1" applyFont="1" applyBorder="1" applyAlignment="1">
      <alignment horizontal="center" vertical="top"/>
    </xf>
    <xf numFmtId="1" fontId="48" fillId="11" borderId="2" xfId="1" applyNumberFormat="1" applyFont="1" applyFill="1" applyBorder="1" applyAlignment="1" applyProtection="1">
      <alignment horizontal="center" vertical="top"/>
      <protection locked="0"/>
    </xf>
    <xf numFmtId="9" fontId="47" fillId="10" borderId="2" xfId="4" applyFont="1" applyFill="1" applyBorder="1" applyAlignment="1">
      <alignment horizontal="center" vertical="center"/>
    </xf>
    <xf numFmtId="9" fontId="47" fillId="9" borderId="8" xfId="4" applyFont="1" applyFill="1" applyBorder="1" applyAlignment="1">
      <alignment horizontal="center" vertical="top"/>
    </xf>
    <xf numFmtId="9" fontId="47" fillId="9" borderId="8" xfId="4" applyFont="1" applyFill="1" applyBorder="1" applyAlignment="1">
      <alignment horizontal="center" vertical="center"/>
    </xf>
    <xf numFmtId="9" fontId="52" fillId="8" borderId="8" xfId="4" applyFont="1" applyFill="1" applyBorder="1" applyAlignment="1">
      <alignment horizontal="center" vertical="center"/>
    </xf>
    <xf numFmtId="164" fontId="47" fillId="7" borderId="2" xfId="1" applyFont="1" applyFill="1" applyBorder="1" applyAlignment="1" applyProtection="1">
      <alignment horizontal="center" vertical="center"/>
      <protection locked="0"/>
    </xf>
    <xf numFmtId="164" fontId="47" fillId="6" borderId="2" xfId="1" applyFont="1" applyFill="1" applyBorder="1" applyAlignment="1" applyProtection="1">
      <alignment horizontal="center" vertical="center"/>
      <protection locked="0"/>
    </xf>
    <xf numFmtId="0" fontId="20" fillId="15" borderId="10" xfId="0" applyFont="1" applyFill="1" applyBorder="1" applyAlignment="1">
      <alignment wrapText="1"/>
    </xf>
    <xf numFmtId="0" fontId="20" fillId="5" borderId="0" xfId="0" applyFont="1" applyFill="1"/>
    <xf numFmtId="1" fontId="48" fillId="0" borderId="2" xfId="1" applyNumberFormat="1" applyFont="1" applyBorder="1" applyAlignment="1">
      <alignment horizontal="center" vertical="center"/>
    </xf>
    <xf numFmtId="1" fontId="48" fillId="11" borderId="2" xfId="1" applyNumberFormat="1" applyFont="1" applyFill="1" applyBorder="1" applyAlignment="1" applyProtection="1">
      <alignment horizontal="center" vertical="center"/>
      <protection locked="0"/>
    </xf>
    <xf numFmtId="0" fontId="20" fillId="5" borderId="0" xfId="0" applyFont="1" applyFill="1" applyAlignment="1">
      <alignment vertical="center"/>
    </xf>
    <xf numFmtId="0" fontId="0" fillId="0" borderId="0" xfId="0" applyAlignment="1">
      <alignment vertical="center"/>
    </xf>
    <xf numFmtId="0" fontId="9" fillId="0" borderId="1" xfId="0" applyFont="1" applyBorder="1" applyAlignment="1">
      <alignment horizontal="left" vertical="center"/>
    </xf>
    <xf numFmtId="164" fontId="38" fillId="10" borderId="18" xfId="5" applyFont="1" applyFill="1" applyBorder="1" applyAlignment="1" applyProtection="1">
      <alignment horizontal="left" vertical="center" wrapText="1"/>
      <protection locked="0"/>
    </xf>
    <xf numFmtId="0" fontId="6" fillId="0" borderId="0" xfId="0" applyFont="1" applyAlignment="1">
      <alignment horizontal="left"/>
    </xf>
    <xf numFmtId="0" fontId="53" fillId="0" borderId="1" xfId="0" applyFont="1" applyBorder="1" applyAlignment="1">
      <alignment horizontal="center" vertical="center"/>
    </xf>
    <xf numFmtId="164" fontId="54" fillId="6" borderId="2" xfId="1" applyFont="1" applyFill="1" applyBorder="1" applyAlignment="1" applyProtection="1">
      <alignment horizontal="center" vertical="center" wrapText="1"/>
      <protection locked="0"/>
    </xf>
    <xf numFmtId="164" fontId="54" fillId="7" borderId="2" xfId="1" applyFont="1" applyFill="1" applyBorder="1" applyAlignment="1" applyProtection="1">
      <alignment horizontal="center" vertical="center" wrapText="1"/>
      <protection locked="0"/>
    </xf>
    <xf numFmtId="0" fontId="4" fillId="2" borderId="1" xfId="0" applyFont="1" applyFill="1" applyBorder="1" applyAlignment="1">
      <alignment horizontal="left" vertical="center"/>
    </xf>
    <xf numFmtId="9" fontId="55" fillId="13" borderId="8" xfId="4" applyFont="1" applyFill="1" applyBorder="1" applyAlignment="1">
      <alignment horizontal="center" vertical="center" wrapText="1"/>
    </xf>
    <xf numFmtId="0" fontId="56" fillId="3" borderId="1" xfId="0" applyFont="1" applyFill="1" applyBorder="1" applyAlignment="1">
      <alignment horizontal="left" vertical="center" wrapText="1"/>
    </xf>
    <xf numFmtId="0" fontId="56" fillId="3" borderId="1" xfId="0" applyFont="1" applyFill="1" applyBorder="1" applyAlignment="1">
      <alignment horizontal="left" vertical="center"/>
    </xf>
    <xf numFmtId="9" fontId="54" fillId="9" borderId="8" xfId="4" applyFont="1" applyFill="1" applyBorder="1" applyAlignment="1">
      <alignment horizontal="center" vertical="center" wrapText="1"/>
    </xf>
    <xf numFmtId="0" fontId="56" fillId="4" borderId="1" xfId="0" applyFont="1" applyFill="1" applyBorder="1" applyAlignment="1">
      <alignment horizontal="left" vertical="center" wrapText="1"/>
    </xf>
    <xf numFmtId="0" fontId="56" fillId="4" borderId="1" xfId="0" applyFont="1" applyFill="1" applyBorder="1" applyAlignment="1">
      <alignment horizontal="left" vertical="center"/>
    </xf>
    <xf numFmtId="9" fontId="54" fillId="10" borderId="2" xfId="4" applyFont="1" applyFill="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4" fillId="0" borderId="1" xfId="0" applyFont="1" applyBorder="1" applyAlignment="1">
      <alignment horizontal="center" vertical="center" wrapText="1"/>
    </xf>
    <xf numFmtId="0" fontId="4" fillId="5" borderId="1" xfId="0" applyFont="1" applyFill="1" applyBorder="1" applyAlignment="1">
      <alignment horizontal="left" vertical="center" wrapText="1"/>
    </xf>
    <xf numFmtId="1" fontId="57" fillId="0" borderId="2" xfId="1" applyNumberFormat="1" applyFont="1" applyBorder="1" applyAlignment="1">
      <alignment horizontal="center" vertical="center" wrapText="1"/>
    </xf>
    <xf numFmtId="165" fontId="57" fillId="0" borderId="2" xfId="1" applyNumberFormat="1" applyFont="1" applyBorder="1" applyAlignment="1">
      <alignment horizontal="center" vertical="center"/>
    </xf>
    <xf numFmtId="0" fontId="0" fillId="0" borderId="0" xfId="0" applyAlignment="1">
      <alignment wrapText="1"/>
    </xf>
    <xf numFmtId="0" fontId="58" fillId="0" borderId="1" xfId="0" applyFont="1" applyBorder="1" applyAlignment="1">
      <alignment horizontal="left" vertical="center" wrapText="1"/>
    </xf>
    <xf numFmtId="0" fontId="58" fillId="0" borderId="1" xfId="0" applyFont="1" applyBorder="1" applyAlignment="1">
      <alignment horizontal="center" vertical="center" wrapText="1"/>
    </xf>
    <xf numFmtId="0" fontId="58" fillId="5" borderId="1" xfId="0" applyFont="1" applyFill="1" applyBorder="1" applyAlignment="1">
      <alignment horizontal="left" vertical="center" wrapText="1"/>
    </xf>
    <xf numFmtId="1" fontId="57" fillId="11" borderId="2" xfId="1" applyNumberFormat="1" applyFont="1" applyFill="1" applyBorder="1" applyAlignment="1" applyProtection="1">
      <alignment horizontal="center" vertical="center" wrapText="1"/>
      <protection locked="0"/>
    </xf>
    <xf numFmtId="9" fontId="47" fillId="9" borderId="2" xfId="4" applyFont="1" applyFill="1" applyBorder="1" applyAlignment="1">
      <alignment horizontal="center" vertical="center" wrapText="1"/>
    </xf>
    <xf numFmtId="164" fontId="47" fillId="7" borderId="2" xfId="1" applyFont="1" applyFill="1" applyBorder="1" applyAlignment="1" applyProtection="1">
      <alignment horizontal="center" vertical="center" wrapText="1"/>
      <protection locked="0"/>
    </xf>
    <xf numFmtId="165" fontId="61" fillId="10" borderId="2" xfId="5" applyNumberFormat="1" applyFont="1" applyFill="1" applyBorder="1" applyAlignment="1" applyProtection="1">
      <alignment horizontal="center" vertical="center"/>
      <protection locked="0"/>
    </xf>
    <xf numFmtId="164" fontId="47" fillId="6" borderId="2" xfId="1" applyFont="1" applyFill="1" applyBorder="1" applyAlignment="1" applyProtection="1">
      <alignment horizontal="center" vertical="center" wrapText="1"/>
      <protection locked="0"/>
    </xf>
    <xf numFmtId="9" fontId="52" fillId="8" borderId="8" xfId="4" applyFont="1" applyFill="1" applyBorder="1" applyAlignment="1">
      <alignment horizontal="center" vertical="center" wrapText="1"/>
    </xf>
    <xf numFmtId="9" fontId="47" fillId="9" borderId="8" xfId="4" applyFont="1" applyFill="1" applyBorder="1" applyAlignment="1">
      <alignment horizontal="center" vertical="center" wrapText="1"/>
    </xf>
    <xf numFmtId="9" fontId="47" fillId="10" borderId="2" xfId="4" applyFont="1" applyFill="1" applyBorder="1" applyAlignment="1">
      <alignment horizontal="center" vertical="center" wrapText="1"/>
    </xf>
    <xf numFmtId="0" fontId="62" fillId="0" borderId="0" xfId="0" applyFont="1"/>
    <xf numFmtId="0" fontId="63" fillId="0" borderId="0" xfId="0" applyFont="1"/>
    <xf numFmtId="0" fontId="62" fillId="0" borderId="0" xfId="0" applyFont="1" applyAlignment="1">
      <alignment vertical="center"/>
    </xf>
    <xf numFmtId="4" fontId="63" fillId="0" borderId="0" xfId="0" applyNumberFormat="1" applyFont="1" applyAlignment="1">
      <alignment horizontal="center" vertical="center"/>
    </xf>
    <xf numFmtId="9" fontId="63" fillId="0" borderId="0" xfId="0" applyNumberFormat="1" applyFont="1" applyAlignment="1">
      <alignment horizontal="center" vertical="center"/>
    </xf>
    <xf numFmtId="0" fontId="64" fillId="0" borderId="0" xfId="0" applyFont="1" applyAlignment="1">
      <alignment horizontal="center" vertical="center" wrapText="1"/>
    </xf>
    <xf numFmtId="167" fontId="63" fillId="0" borderId="0" xfId="0" applyNumberFormat="1" applyFont="1" applyAlignment="1">
      <alignment horizontal="center" vertical="center"/>
    </xf>
    <xf numFmtId="167" fontId="64" fillId="0" borderId="0" xfId="0" applyNumberFormat="1" applyFont="1" applyAlignment="1">
      <alignment horizontal="center" vertical="center"/>
    </xf>
    <xf numFmtId="167" fontId="65" fillId="0" borderId="0" xfId="0" applyNumberFormat="1" applyFont="1" applyAlignment="1">
      <alignment horizontal="center" vertical="center"/>
    </xf>
    <xf numFmtId="9" fontId="62" fillId="0" borderId="0" xfId="0" applyNumberFormat="1" applyFont="1"/>
    <xf numFmtId="0" fontId="62" fillId="5" borderId="0" xfId="0" applyFont="1" applyFill="1"/>
    <xf numFmtId="0" fontId="66" fillId="24" borderId="19" xfId="0" applyFont="1" applyFill="1" applyBorder="1" applyAlignment="1">
      <alignment horizontal="center" vertical="center" wrapText="1"/>
    </xf>
    <xf numFmtId="0" fontId="66" fillId="25" borderId="20" xfId="0" applyFont="1" applyFill="1" applyBorder="1" applyAlignment="1">
      <alignment vertical="center" wrapText="1"/>
    </xf>
    <xf numFmtId="0" fontId="67" fillId="0" borderId="0" xfId="0" applyFont="1"/>
    <xf numFmtId="0" fontId="66" fillId="26" borderId="21" xfId="0" applyFont="1" applyFill="1" applyBorder="1" applyAlignment="1">
      <alignment vertical="center" wrapText="1"/>
    </xf>
    <xf numFmtId="0" fontId="66" fillId="25" borderId="22" xfId="0" applyFont="1" applyFill="1" applyBorder="1" applyAlignment="1">
      <alignment horizontal="center" vertical="center" wrapText="1"/>
    </xf>
    <xf numFmtId="0" fontId="68" fillId="0" borderId="0" xfId="0" applyFont="1"/>
    <xf numFmtId="167" fontId="64" fillId="27" borderId="19" xfId="4" applyNumberFormat="1" applyFont="1" applyFill="1" applyBorder="1" applyAlignment="1">
      <alignment horizontal="center" vertical="center"/>
    </xf>
    <xf numFmtId="167" fontId="64" fillId="28" borderId="19" xfId="4" applyNumberFormat="1" applyFont="1" applyFill="1" applyBorder="1" applyAlignment="1">
      <alignment horizontal="center" vertical="center"/>
    </xf>
    <xf numFmtId="0" fontId="62" fillId="29" borderId="0" xfId="0" applyFont="1" applyFill="1"/>
    <xf numFmtId="0" fontId="62" fillId="6" borderId="0" xfId="0" applyFont="1" applyFill="1"/>
    <xf numFmtId="0" fontId="63" fillId="5" borderId="0" xfId="0" applyFont="1" applyFill="1"/>
    <xf numFmtId="0" fontId="66" fillId="25" borderId="20" xfId="0" applyFont="1" applyFill="1" applyBorder="1" applyAlignment="1">
      <alignment horizontal="center" vertical="center" wrapText="1"/>
    </xf>
    <xf numFmtId="0" fontId="66" fillId="26" borderId="21" xfId="0" applyFont="1" applyFill="1" applyBorder="1" applyAlignment="1">
      <alignment horizontal="center" vertical="center" wrapText="1"/>
    </xf>
    <xf numFmtId="0" fontId="66" fillId="0" borderId="0" xfId="0" applyFont="1"/>
    <xf numFmtId="0" fontId="67" fillId="0" borderId="0" xfId="0" applyFont="1" applyAlignment="1">
      <alignment vertical="center"/>
    </xf>
    <xf numFmtId="0" fontId="67" fillId="0" borderId="26" xfId="0" applyFont="1" applyBorder="1" applyAlignment="1">
      <alignment vertical="center"/>
    </xf>
    <xf numFmtId="9" fontId="69" fillId="0" borderId="26" xfId="0" applyNumberFormat="1" applyFont="1" applyBorder="1" applyAlignment="1">
      <alignment horizontal="center" vertical="center"/>
    </xf>
    <xf numFmtId="0" fontId="70" fillId="0" borderId="26" xfId="0" applyFont="1" applyBorder="1" applyAlignment="1">
      <alignment horizontal="center" vertical="center" wrapText="1"/>
    </xf>
    <xf numFmtId="167" fontId="69" fillId="0" borderId="0" xfId="0" applyNumberFormat="1" applyFont="1" applyAlignment="1">
      <alignment horizontal="center" vertical="center"/>
    </xf>
    <xf numFmtId="167" fontId="70" fillId="0" borderId="0" xfId="0" applyNumberFormat="1" applyFont="1" applyAlignment="1">
      <alignment horizontal="center" vertical="center"/>
    </xf>
    <xf numFmtId="167" fontId="71" fillId="0" borderId="0" xfId="0" applyNumberFormat="1" applyFont="1" applyAlignment="1">
      <alignment horizontal="center" vertical="center"/>
    </xf>
    <xf numFmtId="167" fontId="67" fillId="0" borderId="0" xfId="0" applyNumberFormat="1" applyFont="1"/>
    <xf numFmtId="0" fontId="70" fillId="27" borderId="19" xfId="0" applyFont="1" applyFill="1" applyBorder="1" applyAlignment="1">
      <alignment horizontal="right" vertical="center"/>
    </xf>
    <xf numFmtId="0" fontId="67" fillId="25" borderId="20" xfId="0" applyFont="1" applyFill="1" applyBorder="1" applyAlignment="1">
      <alignment horizontal="right" vertical="center"/>
    </xf>
    <xf numFmtId="9" fontId="67" fillId="0" borderId="21" xfId="4" applyFont="1" applyBorder="1" applyAlignment="1">
      <alignment horizontal="center" vertical="center"/>
    </xf>
    <xf numFmtId="0" fontId="70" fillId="25" borderId="22" xfId="0" applyFont="1" applyFill="1" applyBorder="1" applyAlignment="1">
      <alignment horizontal="center" vertical="center" wrapText="1"/>
    </xf>
    <xf numFmtId="167" fontId="69" fillId="0" borderId="21" xfId="4" applyNumberFormat="1" applyFont="1" applyBorder="1" applyAlignment="1">
      <alignment horizontal="center" vertical="center"/>
    </xf>
    <xf numFmtId="167" fontId="70" fillId="0" borderId="19" xfId="4" applyNumberFormat="1" applyFont="1" applyBorder="1" applyAlignment="1">
      <alignment horizontal="center" vertical="center"/>
    </xf>
    <xf numFmtId="167" fontId="66" fillId="0" borderId="19" xfId="4" applyNumberFormat="1" applyFont="1" applyBorder="1" applyAlignment="1">
      <alignment horizontal="center" vertical="center"/>
    </xf>
    <xf numFmtId="0" fontId="70" fillId="0" borderId="27" xfId="0" applyFont="1" applyBorder="1" applyAlignment="1">
      <alignment horizontal="center" vertical="center" wrapText="1"/>
    </xf>
    <xf numFmtId="0" fontId="72" fillId="0" borderId="0" xfId="0" applyFont="1"/>
    <xf numFmtId="167" fontId="70" fillId="0" borderId="27" xfId="4" applyNumberFormat="1" applyFont="1" applyBorder="1" applyAlignment="1">
      <alignment horizontal="center" vertical="center"/>
    </xf>
    <xf numFmtId="9" fontId="67" fillId="30" borderId="21" xfId="4" applyFont="1" applyFill="1" applyBorder="1" applyAlignment="1">
      <alignment horizontal="center" vertical="center"/>
    </xf>
    <xf numFmtId="167" fontId="64" fillId="0" borderId="0" xfId="4" applyNumberFormat="1" applyFont="1" applyAlignment="1">
      <alignment horizontal="center" vertical="center"/>
    </xf>
    <xf numFmtId="0" fontId="67" fillId="0" borderId="20" xfId="0" applyFont="1" applyBorder="1" applyAlignment="1">
      <alignment vertical="center"/>
    </xf>
    <xf numFmtId="9" fontId="69" fillId="0" borderId="21" xfId="0" applyNumberFormat="1" applyFont="1" applyBorder="1" applyAlignment="1">
      <alignment horizontal="center" vertical="center"/>
    </xf>
    <xf numFmtId="0" fontId="70" fillId="0" borderId="22" xfId="0" applyFont="1" applyBorder="1" applyAlignment="1">
      <alignment horizontal="center" vertical="center" wrapText="1"/>
    </xf>
    <xf numFmtId="0" fontId="70" fillId="25" borderId="20" xfId="0" applyFont="1" applyFill="1" applyBorder="1" applyAlignment="1">
      <alignment horizontal="center" vertical="center" wrapText="1"/>
    </xf>
    <xf numFmtId="167" fontId="69" fillId="0" borderId="19" xfId="4" applyNumberFormat="1" applyFont="1" applyBorder="1" applyAlignment="1">
      <alignment horizontal="center" vertical="center"/>
    </xf>
    <xf numFmtId="167" fontId="66" fillId="24" borderId="19" xfId="4" applyNumberFormat="1" applyFont="1" applyFill="1" applyBorder="1" applyAlignment="1">
      <alignment horizontal="center" vertical="center" wrapText="1"/>
    </xf>
    <xf numFmtId="167" fontId="66" fillId="0" borderId="27" xfId="4" applyNumberFormat="1" applyFont="1" applyBorder="1" applyAlignment="1">
      <alignment horizontal="center" vertical="center" wrapText="1"/>
    </xf>
    <xf numFmtId="167" fontId="64" fillId="5" borderId="0" xfId="4" applyNumberFormat="1" applyFont="1" applyFill="1" applyAlignment="1">
      <alignment horizontal="center" vertical="center"/>
    </xf>
    <xf numFmtId="167" fontId="62" fillId="0" borderId="0" xfId="0" applyNumberFormat="1" applyFont="1"/>
    <xf numFmtId="0" fontId="63" fillId="0" borderId="0" xfId="0" applyFont="1" applyAlignment="1">
      <alignment horizontal="center"/>
    </xf>
    <xf numFmtId="0" fontId="30" fillId="3" borderId="1" xfId="0" applyFont="1" applyFill="1" applyBorder="1" applyAlignment="1">
      <alignment horizontal="left" vertical="center"/>
    </xf>
    <xf numFmtId="0" fontId="30" fillId="4" borderId="1" xfId="0" applyFont="1" applyFill="1" applyBorder="1" applyAlignment="1">
      <alignment horizontal="left" vertical="center"/>
    </xf>
    <xf numFmtId="0" fontId="31" fillId="0" borderId="1" xfId="0" applyFont="1" applyBorder="1" applyAlignment="1">
      <alignment horizontal="left" vertical="center"/>
    </xf>
    <xf numFmtId="0" fontId="32" fillId="0" borderId="1" xfId="0" applyFont="1" applyBorder="1" applyAlignment="1">
      <alignment horizontal="left" vertical="center" wrapText="1"/>
    </xf>
    <xf numFmtId="0" fontId="66" fillId="0" borderId="23" xfId="0" applyFont="1" applyBorder="1" applyAlignment="1">
      <alignment horizontal="center" vertical="center" wrapText="1"/>
    </xf>
    <xf numFmtId="0" fontId="66" fillId="0" borderId="24" xfId="0" applyFont="1" applyBorder="1" applyAlignment="1">
      <alignment horizontal="center" vertical="center" wrapText="1"/>
    </xf>
    <xf numFmtId="0" fontId="66" fillId="0" borderId="25" xfId="0" applyFont="1" applyBorder="1" applyAlignment="1">
      <alignment horizontal="center" vertical="center" wrapText="1"/>
    </xf>
    <xf numFmtId="1" fontId="70" fillId="0" borderId="28" xfId="4" applyNumberFormat="1" applyFont="1" applyBorder="1" applyAlignment="1">
      <alignment horizontal="center" vertical="center"/>
    </xf>
    <xf numFmtId="1" fontId="70" fillId="0" borderId="8" xfId="4" applyNumberFormat="1" applyFont="1" applyBorder="1" applyAlignment="1">
      <alignment horizontal="center" vertical="center"/>
    </xf>
    <xf numFmtId="1" fontId="70" fillId="0" borderId="29" xfId="4" applyNumberFormat="1" applyFont="1" applyBorder="1" applyAlignment="1">
      <alignment horizontal="center" vertical="center"/>
    </xf>
    <xf numFmtId="0" fontId="63" fillId="0" borderId="0" xfId="0" applyFont="1" applyAlignment="1">
      <alignment horizontal="center"/>
    </xf>
    <xf numFmtId="0" fontId="66" fillId="24" borderId="19" xfId="0" applyFont="1" applyFill="1" applyBorder="1" applyAlignment="1">
      <alignment horizontal="center" vertical="center" wrapText="1"/>
    </xf>
    <xf numFmtId="9" fontId="47" fillId="10" borderId="2" xfId="4" applyFont="1" applyFill="1" applyBorder="1" applyAlignment="1" applyProtection="1">
      <alignment horizontal="center" vertical="center"/>
    </xf>
    <xf numFmtId="9" fontId="52" fillId="8" borderId="8" xfId="4" applyFont="1" applyFill="1" applyBorder="1" applyAlignment="1" applyProtection="1">
      <alignment horizontal="center" vertical="center"/>
    </xf>
    <xf numFmtId="9" fontId="47" fillId="9" borderId="8" xfId="4" applyFont="1" applyFill="1" applyBorder="1" applyAlignment="1" applyProtection="1">
      <alignment horizontal="center" vertical="center"/>
    </xf>
    <xf numFmtId="9" fontId="47" fillId="10" borderId="2" xfId="4" applyFont="1" applyFill="1" applyBorder="1" applyAlignment="1" applyProtection="1">
      <alignment horizontal="center" vertical="top"/>
    </xf>
    <xf numFmtId="9" fontId="47" fillId="9" borderId="8" xfId="4" applyFont="1" applyFill="1" applyBorder="1" applyAlignment="1" applyProtection="1">
      <alignment horizontal="center" vertical="top"/>
    </xf>
    <xf numFmtId="164" fontId="47" fillId="6" borderId="2" xfId="1" applyFont="1" applyFill="1" applyBorder="1" applyAlignment="1" applyProtection="1">
      <alignment horizontal="center" vertical="center"/>
    </xf>
    <xf numFmtId="165" fontId="48" fillId="0" borderId="2" xfId="1" applyNumberFormat="1" applyFont="1" applyBorder="1" applyAlignment="1" applyProtection="1">
      <alignment horizontal="center" vertical="top"/>
    </xf>
    <xf numFmtId="1" fontId="48" fillId="0" borderId="2" xfId="1" applyNumberFormat="1" applyFont="1" applyBorder="1" applyAlignment="1" applyProtection="1">
      <alignment horizontal="center" vertical="top"/>
    </xf>
    <xf numFmtId="0" fontId="0" fillId="0" borderId="0" xfId="0" applyProtection="1"/>
    <xf numFmtId="1" fontId="48" fillId="0" borderId="2" xfId="1" applyNumberFormat="1" applyFont="1" applyBorder="1" applyAlignment="1" applyProtection="1">
      <alignment horizontal="center" vertical="top"/>
      <protection locked="0"/>
    </xf>
    <xf numFmtId="0" fontId="3" fillId="4" borderId="1" xfId="0" applyFont="1" applyFill="1" applyBorder="1" applyAlignment="1" applyProtection="1">
      <alignment horizontal="left" vertical="center" wrapText="1"/>
      <protection locked="0"/>
    </xf>
    <xf numFmtId="0" fontId="3" fillId="3" borderId="1" xfId="0" applyFont="1" applyFill="1" applyBorder="1" applyAlignment="1" applyProtection="1">
      <alignment horizontal="left" vertical="center" wrapText="1"/>
      <protection locked="0"/>
    </xf>
    <xf numFmtId="0" fontId="2" fillId="0" borderId="1" xfId="0" applyFont="1" applyBorder="1" applyAlignment="1" applyProtection="1">
      <alignment horizontal="left" vertical="center" wrapText="1"/>
    </xf>
    <xf numFmtId="0" fontId="2" fillId="0" borderId="2" xfId="0" applyFont="1" applyBorder="1" applyAlignment="1" applyProtection="1">
      <alignment horizontal="left" vertical="center" wrapText="1"/>
    </xf>
    <xf numFmtId="0" fontId="2" fillId="0" borderId="2" xfId="0" applyFont="1" applyBorder="1" applyAlignment="1" applyProtection="1">
      <alignment horizontal="center" vertical="center" wrapText="1"/>
    </xf>
    <xf numFmtId="0" fontId="2" fillId="23" borderId="2" xfId="0" applyFont="1" applyFill="1" applyBorder="1" applyAlignment="1" applyProtection="1">
      <alignment horizontal="center" vertical="center" wrapText="1"/>
    </xf>
    <xf numFmtId="0" fontId="2" fillId="5" borderId="2" xfId="0" applyFont="1" applyFill="1" applyBorder="1" applyAlignment="1" applyProtection="1">
      <alignment horizontal="left" vertical="center" wrapText="1"/>
    </xf>
    <xf numFmtId="0" fontId="12" fillId="0" borderId="2" xfId="0" applyFont="1" applyBorder="1" applyAlignment="1" applyProtection="1">
      <alignment horizontal="left" vertical="center" wrapText="1"/>
    </xf>
    <xf numFmtId="0" fontId="2" fillId="0" borderId="2" xfId="0" applyFont="1" applyBorder="1" applyAlignment="1" applyProtection="1">
      <alignment horizontal="left" vertical="center"/>
    </xf>
    <xf numFmtId="0" fontId="44" fillId="0" borderId="2" xfId="0" applyFont="1" applyBorder="1" applyAlignment="1" applyProtection="1">
      <alignment horizontal="left" vertical="center" wrapText="1"/>
    </xf>
    <xf numFmtId="0" fontId="3" fillId="4" borderId="1" xfId="0" applyFont="1" applyFill="1" applyBorder="1" applyAlignment="1" applyProtection="1">
      <alignment horizontal="left" vertical="center" wrapText="1"/>
    </xf>
    <xf numFmtId="164" fontId="38" fillId="10" borderId="18" xfId="5" applyFont="1" applyFill="1" applyBorder="1" applyAlignment="1" applyProtection="1">
      <alignment horizontal="left" vertical="top" wrapText="1"/>
    </xf>
    <xf numFmtId="0" fontId="3" fillId="4" borderId="1" xfId="0" applyFont="1" applyFill="1" applyBorder="1" applyAlignment="1" applyProtection="1">
      <alignment horizontal="center" vertical="center" wrapText="1"/>
    </xf>
    <xf numFmtId="0" fontId="42" fillId="5" borderId="1" xfId="0" applyFont="1" applyFill="1" applyBorder="1" applyAlignment="1" applyProtection="1">
      <alignment horizontal="left" vertical="center" wrapText="1"/>
    </xf>
    <xf numFmtId="0" fontId="6" fillId="0" borderId="2" xfId="0" applyFont="1" applyBorder="1" applyAlignment="1" applyProtection="1">
      <alignment horizontal="left" vertical="center" wrapText="1"/>
    </xf>
    <xf numFmtId="164" fontId="38" fillId="10" borderId="18" xfId="5" applyFont="1" applyFill="1" applyBorder="1" applyAlignment="1" applyProtection="1">
      <alignment horizontal="left" vertical="center" wrapText="1"/>
    </xf>
    <xf numFmtId="0" fontId="42" fillId="0" borderId="1" xfId="0" applyFont="1" applyBorder="1" applyAlignment="1" applyProtection="1">
      <alignment horizontal="left" vertical="center" wrapText="1"/>
    </xf>
    <xf numFmtId="164" fontId="38" fillId="10" borderId="18" xfId="5" applyFont="1" applyFill="1" applyBorder="1" applyAlignment="1" applyProtection="1">
      <alignment horizontal="left" vertical="top"/>
    </xf>
    <xf numFmtId="0" fontId="3" fillId="3" borderId="1" xfId="0" applyFont="1" applyFill="1" applyBorder="1" applyAlignment="1" applyProtection="1">
      <alignment horizontal="left" vertical="center" wrapText="1"/>
    </xf>
    <xf numFmtId="164" fontId="37" fillId="9" borderId="18" xfId="1" applyFont="1" applyFill="1" applyBorder="1" applyAlignment="1" applyProtection="1">
      <alignment horizontal="left" vertical="top"/>
    </xf>
    <xf numFmtId="0" fontId="3" fillId="3" borderId="1" xfId="0" applyFont="1" applyFill="1" applyBorder="1" applyAlignment="1" applyProtection="1">
      <alignment horizontal="center" vertical="center" wrapText="1"/>
    </xf>
    <xf numFmtId="0" fontId="2" fillId="5" borderId="1" xfId="0" applyFont="1" applyFill="1" applyBorder="1" applyAlignment="1" applyProtection="1">
      <alignment horizontal="left" vertical="center" wrapText="1"/>
    </xf>
    <xf numFmtId="0" fontId="8" fillId="0" borderId="16" xfId="0" applyFont="1" applyBorder="1" applyAlignment="1" applyProtection="1">
      <alignment wrapText="1"/>
      <protection locked="0"/>
    </xf>
    <xf numFmtId="0" fontId="36" fillId="21" borderId="16" xfId="0" applyFont="1" applyFill="1" applyBorder="1" applyProtection="1">
      <protection locked="0"/>
    </xf>
    <xf numFmtId="0" fontId="8" fillId="15" borderId="16" xfId="0" applyFont="1" applyFill="1" applyBorder="1" applyAlignment="1" applyProtection="1">
      <alignment wrapText="1"/>
      <protection locked="0"/>
    </xf>
    <xf numFmtId="0" fontId="36" fillId="20" borderId="16" xfId="0" applyFont="1" applyFill="1" applyBorder="1" applyProtection="1">
      <protection locked="0"/>
    </xf>
    <xf numFmtId="1" fontId="48" fillId="0" borderId="2" xfId="1" applyNumberFormat="1" applyFont="1" applyBorder="1" applyAlignment="1" applyProtection="1">
      <alignment horizontal="center" vertical="center"/>
      <protection locked="0"/>
    </xf>
    <xf numFmtId="9" fontId="47" fillId="10" borderId="2" xfId="4" applyFont="1" applyFill="1" applyBorder="1" applyAlignment="1" applyProtection="1">
      <alignment horizontal="center" vertical="center" wrapText="1"/>
    </xf>
    <xf numFmtId="165" fontId="48" fillId="0" borderId="2" xfId="1" applyNumberFormat="1" applyFont="1" applyBorder="1" applyAlignment="1" applyProtection="1">
      <alignment horizontal="center" vertical="center"/>
    </xf>
    <xf numFmtId="1" fontId="48" fillId="0" borderId="2" xfId="1" applyNumberFormat="1" applyFont="1" applyBorder="1" applyAlignment="1" applyProtection="1">
      <alignment horizontal="center" vertical="center"/>
    </xf>
    <xf numFmtId="0" fontId="20" fillId="5" borderId="0" xfId="0" applyFont="1" applyFill="1" applyAlignment="1" applyProtection="1">
      <alignment vertical="center"/>
    </xf>
    <xf numFmtId="0" fontId="0" fillId="0" borderId="0" xfId="0" applyAlignment="1" applyProtection="1">
      <alignment vertical="center"/>
    </xf>
    <xf numFmtId="0" fontId="6" fillId="0" borderId="0" xfId="0" applyFont="1" applyAlignment="1" applyProtection="1">
      <alignment vertical="center"/>
    </xf>
    <xf numFmtId="0" fontId="31" fillId="0" borderId="1" xfId="0" applyFont="1" applyBorder="1" applyAlignment="1" applyProtection="1">
      <alignment horizontal="left" vertical="center" wrapText="1"/>
      <protection locked="0"/>
    </xf>
    <xf numFmtId="0" fontId="30" fillId="4" borderId="1" xfId="0" applyFont="1" applyFill="1" applyBorder="1" applyAlignment="1" applyProtection="1">
      <alignment horizontal="left" vertical="center" wrapText="1"/>
      <protection locked="0"/>
    </xf>
    <xf numFmtId="0" fontId="30" fillId="3" borderId="1" xfId="0" applyFont="1" applyFill="1" applyBorder="1" applyAlignment="1" applyProtection="1">
      <alignment horizontal="left" vertical="center" wrapText="1"/>
      <protection locked="0"/>
    </xf>
    <xf numFmtId="1" fontId="5" fillId="0" borderId="2" xfId="1" applyNumberFormat="1" applyBorder="1" applyAlignment="1" applyProtection="1">
      <alignment horizontal="center" vertical="center" wrapText="1"/>
      <protection locked="0"/>
    </xf>
    <xf numFmtId="0" fontId="58" fillId="0" borderId="1" xfId="0" applyFont="1" applyBorder="1" applyAlignment="1" applyProtection="1">
      <alignment horizontal="left" vertical="center" wrapText="1"/>
      <protection locked="0"/>
    </xf>
    <xf numFmtId="0" fontId="56" fillId="4" borderId="1" xfId="0" applyFont="1" applyFill="1" applyBorder="1" applyAlignment="1" applyProtection="1">
      <alignment horizontal="left" vertical="center" wrapText="1"/>
      <protection locked="0"/>
    </xf>
    <xf numFmtId="0" fontId="56" fillId="3" borderId="1" xfId="0" applyFont="1" applyFill="1" applyBorder="1" applyAlignment="1" applyProtection="1">
      <alignment horizontal="left" vertical="center" wrapText="1"/>
      <protection locked="0"/>
    </xf>
    <xf numFmtId="0" fontId="4" fillId="0" borderId="1" xfId="0" applyFont="1" applyBorder="1" applyAlignment="1" applyProtection="1">
      <alignment horizontal="left" vertical="center" wrapText="1"/>
      <protection locked="0"/>
    </xf>
    <xf numFmtId="0" fontId="3" fillId="3" borderId="2" xfId="0" applyFont="1" applyFill="1" applyBorder="1" applyAlignment="1" applyProtection="1">
      <alignment horizontal="left" vertical="center" wrapText="1"/>
      <protection locked="0"/>
    </xf>
    <xf numFmtId="0" fontId="3" fillId="4" borderId="2" xfId="0" applyFont="1" applyFill="1" applyBorder="1" applyAlignment="1" applyProtection="1">
      <alignment horizontal="left" vertical="center" wrapText="1"/>
      <protection locked="0"/>
    </xf>
    <xf numFmtId="9" fontId="52" fillId="8" borderId="8" xfId="4" applyFont="1" applyFill="1" applyBorder="1" applyAlignment="1" applyProtection="1">
      <alignment horizontal="center" vertical="center" wrapText="1"/>
    </xf>
    <xf numFmtId="9" fontId="47" fillId="9" borderId="8" xfId="4" applyFont="1" applyFill="1" applyBorder="1" applyAlignment="1" applyProtection="1">
      <alignment horizontal="center" vertical="center" wrapText="1"/>
    </xf>
    <xf numFmtId="9" fontId="54" fillId="10" borderId="2" xfId="4" applyFont="1" applyFill="1" applyBorder="1" applyAlignment="1" applyProtection="1">
      <alignment horizontal="center" vertical="center" wrapText="1"/>
    </xf>
    <xf numFmtId="1" fontId="5" fillId="0" borderId="2" xfId="1" applyNumberFormat="1" applyBorder="1" applyAlignment="1" applyProtection="1">
      <alignment horizontal="center" vertical="center"/>
    </xf>
    <xf numFmtId="9" fontId="47" fillId="9" borderId="2" xfId="4" applyFont="1" applyFill="1" applyBorder="1" applyAlignment="1" applyProtection="1">
      <alignment horizontal="center" vertical="center" wrapText="1"/>
    </xf>
    <xf numFmtId="165" fontId="61" fillId="10" borderId="2" xfId="5" applyNumberFormat="1" applyFont="1" applyFill="1" applyBorder="1" applyAlignment="1" applyProtection="1">
      <alignment horizontal="center" vertical="center"/>
    </xf>
    <xf numFmtId="0" fontId="0" fillId="0" borderId="0" xfId="0" applyProtection="1">
      <protection locked="0"/>
    </xf>
    <xf numFmtId="0" fontId="14" fillId="0" borderId="1" xfId="0" applyFont="1" applyBorder="1" applyAlignment="1" applyProtection="1">
      <alignment horizontal="left" vertical="center" wrapText="1"/>
    </xf>
    <xf numFmtId="0" fontId="14" fillId="0" borderId="1" xfId="0" applyFont="1" applyBorder="1" applyAlignment="1" applyProtection="1">
      <alignment horizontal="center" vertical="center"/>
    </xf>
    <xf numFmtId="0" fontId="15" fillId="0" borderId="1" xfId="0" applyFont="1" applyBorder="1" applyAlignment="1" applyProtection="1">
      <alignment horizontal="left" vertical="center" wrapText="1"/>
    </xf>
    <xf numFmtId="0" fontId="15" fillId="0" borderId="1" xfId="0" applyFont="1" applyBorder="1" applyAlignment="1" applyProtection="1">
      <alignment horizontal="center" vertical="center"/>
    </xf>
    <xf numFmtId="0" fontId="16" fillId="0" borderId="1" xfId="0" applyFont="1" applyBorder="1" applyAlignment="1" applyProtection="1">
      <alignment horizontal="left" vertical="center" wrapText="1"/>
    </xf>
    <xf numFmtId="0" fontId="3" fillId="4" borderId="1" xfId="0" applyFont="1" applyFill="1" applyBorder="1" applyAlignment="1" applyProtection="1">
      <alignment horizontal="left" vertical="center"/>
    </xf>
    <xf numFmtId="0" fontId="2" fillId="0" borderId="3" xfId="0" applyFont="1" applyBorder="1" applyAlignment="1" applyProtection="1">
      <alignment horizontal="left" vertical="center"/>
    </xf>
    <xf numFmtId="0" fontId="15" fillId="5" borderId="1" xfId="0" applyFont="1" applyFill="1" applyBorder="1" applyAlignment="1" applyProtection="1">
      <alignment horizontal="left" vertical="center" wrapText="1"/>
    </xf>
    <xf numFmtId="0" fontId="19" fillId="0" borderId="1" xfId="0" applyFont="1" applyBorder="1" applyAlignment="1" applyProtection="1">
      <alignment horizontal="left" vertical="center" wrapText="1"/>
    </xf>
    <xf numFmtId="0" fontId="3" fillId="3" borderId="1" xfId="0" applyFont="1" applyFill="1" applyBorder="1" applyAlignment="1" applyProtection="1">
      <alignment horizontal="left" vertical="center"/>
    </xf>
    <xf numFmtId="0" fontId="2" fillId="0" borderId="1" xfId="0" applyFont="1" applyBorder="1" applyAlignment="1" applyProtection="1">
      <alignment horizontal="center" vertical="center" wrapText="1"/>
    </xf>
    <xf numFmtId="166" fontId="2" fillId="0" borderId="2" xfId="0" applyNumberFormat="1" applyFont="1" applyBorder="1" applyAlignment="1" applyProtection="1">
      <alignment horizontal="left" vertical="center" wrapText="1"/>
    </xf>
    <xf numFmtId="0" fontId="2" fillId="0" borderId="4" xfId="0" applyFont="1" applyBorder="1" applyAlignment="1" applyProtection="1">
      <alignment horizontal="left" vertical="center" wrapText="1"/>
    </xf>
    <xf numFmtId="0" fontId="2" fillId="0" borderId="2" xfId="5" applyNumberFormat="1" applyFont="1" applyBorder="1" applyAlignment="1" applyProtection="1">
      <alignment horizontal="left" vertical="center" wrapText="1"/>
    </xf>
    <xf numFmtId="0" fontId="2" fillId="0" borderId="5" xfId="0" applyFont="1" applyBorder="1" applyAlignment="1" applyProtection="1">
      <alignment horizontal="left" vertical="center"/>
    </xf>
    <xf numFmtId="0" fontId="2" fillId="0" borderId="6" xfId="0" applyFont="1" applyBorder="1" applyAlignment="1" applyProtection="1">
      <alignment horizontal="left" vertical="center" wrapText="1"/>
    </xf>
    <xf numFmtId="0" fontId="2" fillId="0" borderId="6" xfId="0" applyFont="1" applyBorder="1" applyAlignment="1" applyProtection="1">
      <alignment horizontal="center" vertical="center" wrapText="1"/>
    </xf>
    <xf numFmtId="166" fontId="2" fillId="0" borderId="8" xfId="0" applyNumberFormat="1" applyFont="1" applyBorder="1" applyAlignment="1" applyProtection="1">
      <alignment horizontal="left" vertical="center" wrapText="1"/>
    </xf>
    <xf numFmtId="0" fontId="2" fillId="0" borderId="7" xfId="0" applyFont="1" applyBorder="1" applyAlignment="1" applyProtection="1">
      <alignment horizontal="left" vertical="center" wrapText="1"/>
    </xf>
    <xf numFmtId="0" fontId="3" fillId="4" borderId="1" xfId="0" applyFont="1" applyFill="1" applyBorder="1" applyAlignment="1" applyProtection="1">
      <alignment horizontal="left" vertical="center"/>
      <protection locked="0"/>
    </xf>
    <xf numFmtId="0" fontId="3" fillId="3" borderId="1" xfId="0" applyFont="1" applyFill="1" applyBorder="1" applyAlignment="1" applyProtection="1">
      <alignment horizontal="left" vertical="center"/>
      <protection locked="0"/>
    </xf>
    <xf numFmtId="1" fontId="5" fillId="0" borderId="2" xfId="1" applyNumberFormat="1" applyBorder="1" applyAlignment="1" applyProtection="1">
      <alignment horizontal="center" vertical="center"/>
      <protection locked="0"/>
    </xf>
  </cellXfs>
  <cellStyles count="7">
    <cellStyle name="Cancel" xfId="1" xr:uid="{EFB9D22A-FC22-4A64-97B7-B5227697605D}"/>
    <cellStyle name="Normal" xfId="0" builtinId="0"/>
    <cellStyle name="Normal 2" xfId="2" xr:uid="{E12B18CD-B4B5-428E-A75D-CABC8FF0C8F3}"/>
    <cellStyle name="Normal 3" xfId="3" xr:uid="{C294B19C-0C36-4A2E-AD2C-7B0CBB0CEB28}"/>
    <cellStyle name="Normal 4" xfId="6" xr:uid="{1EC5EB7D-908F-4CA5-AAAE-FCED15705A58}"/>
    <cellStyle name="Normal_Pilares Macro G1" xfId="5" xr:uid="{0834D2EA-30B2-4CBE-9B39-93E41D648C17}"/>
    <cellStyle name="Porcentaje" xfId="4" builtinId="5"/>
  </cellStyles>
  <dxfs count="114">
    <dxf>
      <font>
        <b/>
        <i val="0"/>
        <color theme="0"/>
      </font>
      <fill>
        <gradientFill degree="90">
          <stop position="0">
            <color rgb="FFFF0000"/>
          </stop>
          <stop position="1">
            <color rgb="FFC00000"/>
          </stop>
        </gradientFill>
      </fill>
    </dxf>
    <dxf>
      <font>
        <b/>
        <i val="0"/>
        <color theme="1"/>
      </font>
      <fill>
        <gradientFill degree="90">
          <stop position="0">
            <color rgb="FFFFFF00"/>
          </stop>
          <stop position="1">
            <color rgb="FFFFC000"/>
          </stop>
        </gradientFill>
      </fill>
    </dxf>
    <dxf>
      <font>
        <b/>
        <i val="0"/>
        <color theme="0"/>
      </font>
      <fill>
        <gradientFill degree="90">
          <stop position="0">
            <color rgb="FF00B050"/>
          </stop>
          <stop position="1">
            <color rgb="FF008000"/>
          </stop>
        </gradientFill>
      </fill>
    </dxf>
    <dxf>
      <font>
        <b/>
        <i val="0"/>
        <color theme="0"/>
      </font>
      <fill>
        <gradientFill degree="90">
          <stop position="0">
            <color rgb="FFFF0000"/>
          </stop>
          <stop position="1">
            <color rgb="FFC00000"/>
          </stop>
        </gradientFill>
      </fill>
    </dxf>
    <dxf>
      <font>
        <b/>
        <i val="0"/>
        <color theme="1"/>
      </font>
      <fill>
        <gradientFill degree="90">
          <stop position="0">
            <color rgb="FFFFFF00"/>
          </stop>
          <stop position="1">
            <color rgb="FFFFC000"/>
          </stop>
        </gradientFill>
      </fill>
    </dxf>
    <dxf>
      <font>
        <b/>
        <i val="0"/>
        <color theme="0"/>
      </font>
      <fill>
        <gradientFill degree="90">
          <stop position="0">
            <color rgb="FF00B050"/>
          </stop>
          <stop position="1">
            <color rgb="FF008000"/>
          </stop>
        </gradientFill>
      </fill>
    </dxf>
    <dxf>
      <font>
        <b/>
        <i val="0"/>
        <color theme="0"/>
      </font>
      <fill>
        <gradientFill degree="90">
          <stop position="0">
            <color rgb="FFFF0000"/>
          </stop>
          <stop position="1">
            <color rgb="FFC00000"/>
          </stop>
        </gradientFill>
      </fill>
    </dxf>
    <dxf>
      <font>
        <b/>
        <i val="0"/>
        <color theme="1"/>
      </font>
      <fill>
        <gradientFill degree="90">
          <stop position="0">
            <color rgb="FFFFFF00"/>
          </stop>
          <stop position="1">
            <color rgb="FFFFC000"/>
          </stop>
        </gradientFill>
      </fill>
    </dxf>
    <dxf>
      <font>
        <b/>
        <i val="0"/>
        <color theme="0"/>
      </font>
      <fill>
        <gradientFill degree="90">
          <stop position="0">
            <color rgb="FF00B050"/>
          </stop>
          <stop position="1">
            <color rgb="FF008000"/>
          </stop>
        </gradientFill>
      </fill>
    </dxf>
    <dxf>
      <font>
        <b/>
        <i val="0"/>
        <color theme="0"/>
      </font>
      <fill>
        <gradientFill degree="90">
          <stop position="0">
            <color rgb="FFFF0000"/>
          </stop>
          <stop position="1">
            <color rgb="FFC00000"/>
          </stop>
        </gradientFill>
      </fill>
    </dxf>
    <dxf>
      <font>
        <b/>
        <i val="0"/>
        <color theme="1"/>
      </font>
      <fill>
        <gradientFill degree="90">
          <stop position="0">
            <color rgb="FFFFFF00"/>
          </stop>
          <stop position="1">
            <color rgb="FFFFC000"/>
          </stop>
        </gradientFill>
      </fill>
    </dxf>
    <dxf>
      <font>
        <b/>
        <i val="0"/>
        <color theme="0"/>
      </font>
      <fill>
        <gradientFill degree="90">
          <stop position="0">
            <color rgb="FF00B050"/>
          </stop>
          <stop position="1">
            <color rgb="FF008000"/>
          </stop>
        </gradientFill>
      </fill>
    </dxf>
    <dxf>
      <font>
        <b/>
        <i val="0"/>
        <color theme="0"/>
      </font>
      <fill>
        <gradientFill degree="90">
          <stop position="0">
            <color rgb="FFFF0000"/>
          </stop>
          <stop position="1">
            <color rgb="FFC00000"/>
          </stop>
        </gradientFill>
      </fill>
    </dxf>
    <dxf>
      <font>
        <b/>
        <i val="0"/>
        <color theme="1"/>
      </font>
      <fill>
        <gradientFill degree="90">
          <stop position="0">
            <color rgb="FFFFFF00"/>
          </stop>
          <stop position="1">
            <color rgb="FFFFC000"/>
          </stop>
        </gradientFill>
      </fill>
    </dxf>
    <dxf>
      <font>
        <b/>
        <i val="0"/>
        <color theme="0"/>
      </font>
      <fill>
        <gradientFill degree="90">
          <stop position="0">
            <color rgb="FF00B050"/>
          </stop>
          <stop position="1">
            <color rgb="FF008000"/>
          </stop>
        </gradientFill>
      </fill>
    </dxf>
    <dxf>
      <font>
        <b/>
        <i val="0"/>
        <color theme="0"/>
      </font>
      <fill>
        <gradientFill degree="90">
          <stop position="0">
            <color rgb="FFFF0000"/>
          </stop>
          <stop position="1">
            <color rgb="FFC00000"/>
          </stop>
        </gradientFill>
      </fill>
    </dxf>
    <dxf>
      <font>
        <b/>
        <i val="0"/>
        <color theme="1"/>
      </font>
      <fill>
        <gradientFill degree="90">
          <stop position="0">
            <color rgb="FFFFFF00"/>
          </stop>
          <stop position="1">
            <color rgb="FFFFC000"/>
          </stop>
        </gradientFill>
      </fill>
    </dxf>
    <dxf>
      <font>
        <b/>
        <i val="0"/>
        <color theme="0"/>
      </font>
      <fill>
        <gradientFill degree="90">
          <stop position="0">
            <color rgb="FF00B050"/>
          </stop>
          <stop position="1">
            <color rgb="FF008000"/>
          </stop>
        </gradientFill>
      </fill>
    </dxf>
    <dxf>
      <font>
        <b/>
        <i val="0"/>
        <color theme="0"/>
      </font>
      <fill>
        <gradientFill degree="90">
          <stop position="0">
            <color rgb="FFFF0000"/>
          </stop>
          <stop position="1">
            <color rgb="FFC00000"/>
          </stop>
        </gradientFill>
      </fill>
    </dxf>
    <dxf>
      <font>
        <b/>
        <i val="0"/>
        <color theme="1"/>
      </font>
      <fill>
        <gradientFill degree="90">
          <stop position="0">
            <color rgb="FFFFFF00"/>
          </stop>
          <stop position="1">
            <color rgb="FFFFC000"/>
          </stop>
        </gradientFill>
      </fill>
    </dxf>
    <dxf>
      <font>
        <b/>
        <i val="0"/>
        <color theme="0"/>
      </font>
      <fill>
        <gradientFill degree="90">
          <stop position="0">
            <color rgb="FF00B050"/>
          </stop>
          <stop position="1">
            <color rgb="FF008000"/>
          </stop>
        </gradientFill>
      </fill>
    </dxf>
    <dxf>
      <font>
        <b/>
        <i val="0"/>
        <color theme="0"/>
      </font>
      <fill>
        <gradientFill degree="90">
          <stop position="0">
            <color rgb="FFFF0000"/>
          </stop>
          <stop position="1">
            <color rgb="FFC00000"/>
          </stop>
        </gradientFill>
      </fill>
    </dxf>
    <dxf>
      <font>
        <b/>
        <i val="0"/>
        <color theme="1"/>
      </font>
      <fill>
        <gradientFill degree="90">
          <stop position="0">
            <color rgb="FFFFFF00"/>
          </stop>
          <stop position="1">
            <color rgb="FFFFC000"/>
          </stop>
        </gradientFill>
      </fill>
    </dxf>
    <dxf>
      <font>
        <b/>
        <i val="0"/>
        <color theme="0"/>
      </font>
      <fill>
        <gradientFill degree="90">
          <stop position="0">
            <color rgb="FF00B050"/>
          </stop>
          <stop position="1">
            <color rgb="FF008000"/>
          </stop>
        </gradientFill>
      </fill>
    </dxf>
    <dxf>
      <font>
        <b/>
        <i val="0"/>
        <color theme="0"/>
      </font>
      <fill>
        <gradientFill degree="90">
          <stop position="0">
            <color rgb="FFFF0000"/>
          </stop>
          <stop position="1">
            <color rgb="FFC00000"/>
          </stop>
        </gradientFill>
      </fill>
    </dxf>
    <dxf>
      <font>
        <b/>
        <i val="0"/>
        <color theme="1"/>
      </font>
      <fill>
        <gradientFill degree="90">
          <stop position="0">
            <color rgb="FFFFFF00"/>
          </stop>
          <stop position="1">
            <color rgb="FFFFC000"/>
          </stop>
        </gradientFill>
      </fill>
    </dxf>
    <dxf>
      <font>
        <b/>
        <i val="0"/>
        <color theme="0"/>
      </font>
      <fill>
        <gradientFill degree="90">
          <stop position="0">
            <color rgb="FF00B050"/>
          </stop>
          <stop position="1">
            <color rgb="FF008000"/>
          </stop>
        </gradientFill>
      </fill>
    </dxf>
    <dxf>
      <font>
        <b/>
        <i val="0"/>
        <color theme="0"/>
      </font>
      <fill>
        <gradientFill degree="90">
          <stop position="0">
            <color rgb="FFFF0000"/>
          </stop>
          <stop position="1">
            <color rgb="FFC00000"/>
          </stop>
        </gradientFill>
      </fill>
    </dxf>
    <dxf>
      <font>
        <b/>
        <i val="0"/>
        <color theme="1"/>
      </font>
      <fill>
        <gradientFill degree="90">
          <stop position="0">
            <color rgb="FFFFFF00"/>
          </stop>
          <stop position="1">
            <color rgb="FFFFC000"/>
          </stop>
        </gradientFill>
      </fill>
    </dxf>
    <dxf>
      <font>
        <b/>
        <i val="0"/>
        <color theme="0"/>
      </font>
      <fill>
        <gradientFill degree="90">
          <stop position="0">
            <color rgb="FF00B050"/>
          </stop>
          <stop position="1">
            <color rgb="FF008000"/>
          </stop>
        </gradientFill>
      </fill>
    </dxf>
    <dxf>
      <font>
        <b/>
        <i val="0"/>
        <color theme="0"/>
      </font>
      <fill>
        <gradientFill degree="90">
          <stop position="0">
            <color rgb="FFFF0000"/>
          </stop>
          <stop position="1">
            <color rgb="FFC00000"/>
          </stop>
        </gradientFill>
      </fill>
    </dxf>
    <dxf>
      <font>
        <b/>
        <i val="0"/>
        <color theme="1"/>
      </font>
      <fill>
        <gradientFill degree="90">
          <stop position="0">
            <color rgb="FFFFFF00"/>
          </stop>
          <stop position="1">
            <color rgb="FFFFC000"/>
          </stop>
        </gradientFill>
      </fill>
    </dxf>
    <dxf>
      <font>
        <b/>
        <i val="0"/>
        <color theme="0"/>
      </font>
      <fill>
        <gradientFill degree="90">
          <stop position="0">
            <color rgb="FF00B050"/>
          </stop>
          <stop position="1">
            <color rgb="FF008000"/>
          </stop>
        </gradientFill>
      </fill>
    </dxf>
    <dxf>
      <font>
        <b/>
        <i val="0"/>
        <color theme="0"/>
      </font>
      <fill>
        <gradientFill degree="90">
          <stop position="0">
            <color rgb="FFFF0000"/>
          </stop>
          <stop position="1">
            <color rgb="FFC00000"/>
          </stop>
        </gradientFill>
      </fill>
    </dxf>
    <dxf>
      <font>
        <b/>
        <i val="0"/>
        <color theme="1"/>
      </font>
      <fill>
        <gradientFill degree="90">
          <stop position="0">
            <color rgb="FFFFFF00"/>
          </stop>
          <stop position="1">
            <color rgb="FFFFC000"/>
          </stop>
        </gradientFill>
      </fill>
    </dxf>
    <dxf>
      <font>
        <b/>
        <i val="0"/>
        <color theme="0"/>
      </font>
      <fill>
        <gradientFill degree="90">
          <stop position="0">
            <color rgb="FF00B050"/>
          </stop>
          <stop position="1">
            <color rgb="FF008000"/>
          </stop>
        </gradientFill>
      </fill>
    </dxf>
    <dxf>
      <font>
        <b/>
        <i val="0"/>
        <color theme="0"/>
      </font>
      <fill>
        <gradientFill degree="90">
          <stop position="0">
            <color rgb="FFFF0000"/>
          </stop>
          <stop position="1">
            <color rgb="FFC00000"/>
          </stop>
        </gradientFill>
      </fill>
    </dxf>
    <dxf>
      <font>
        <b/>
        <i val="0"/>
        <color theme="1"/>
      </font>
      <fill>
        <gradientFill degree="90">
          <stop position="0">
            <color rgb="FFFFFF00"/>
          </stop>
          <stop position="1">
            <color rgb="FFFFC000"/>
          </stop>
        </gradientFill>
      </fill>
    </dxf>
    <dxf>
      <font>
        <b/>
        <i val="0"/>
        <color theme="0"/>
      </font>
      <fill>
        <gradientFill degree="90">
          <stop position="0">
            <color rgb="FF00B050"/>
          </stop>
          <stop position="1">
            <color rgb="FF008000"/>
          </stop>
        </gradientFill>
      </fill>
    </dxf>
    <dxf>
      <font>
        <b/>
        <i val="0"/>
        <color theme="0"/>
      </font>
      <fill>
        <gradientFill degree="90">
          <stop position="0">
            <color rgb="FFFF0000"/>
          </stop>
          <stop position="1">
            <color rgb="FFC00000"/>
          </stop>
        </gradientFill>
      </fill>
    </dxf>
    <dxf>
      <font>
        <b/>
        <i val="0"/>
        <color theme="1"/>
      </font>
      <fill>
        <gradientFill degree="90">
          <stop position="0">
            <color rgb="FFFFFF00"/>
          </stop>
          <stop position="1">
            <color rgb="FFFFC000"/>
          </stop>
        </gradientFill>
      </fill>
    </dxf>
    <dxf>
      <font>
        <b/>
        <i val="0"/>
        <color theme="0"/>
      </font>
      <fill>
        <gradientFill degree="90">
          <stop position="0">
            <color rgb="FF00B050"/>
          </stop>
          <stop position="1">
            <color rgb="FF008000"/>
          </stop>
        </gradientFill>
      </fill>
    </dxf>
    <dxf>
      <font>
        <b/>
        <i val="0"/>
        <color theme="0"/>
      </font>
      <fill>
        <gradientFill degree="90">
          <stop position="0">
            <color rgb="FFFF0000"/>
          </stop>
          <stop position="1">
            <color rgb="FFC00000"/>
          </stop>
        </gradientFill>
      </fill>
    </dxf>
    <dxf>
      <font>
        <b/>
        <i val="0"/>
        <color theme="1"/>
      </font>
      <fill>
        <gradientFill degree="90">
          <stop position="0">
            <color rgb="FFFFFF00"/>
          </stop>
          <stop position="1">
            <color rgb="FFFFC000"/>
          </stop>
        </gradientFill>
      </fill>
    </dxf>
    <dxf>
      <font>
        <b/>
        <i val="0"/>
        <color theme="0"/>
      </font>
      <fill>
        <gradientFill degree="90">
          <stop position="0">
            <color rgb="FF00B050"/>
          </stop>
          <stop position="1">
            <color rgb="FF008000"/>
          </stop>
        </gradientFill>
      </fill>
    </dxf>
    <dxf>
      <font>
        <b/>
        <i val="0"/>
        <color theme="0"/>
      </font>
      <fill>
        <gradientFill degree="90">
          <stop position="0">
            <color rgb="FFFF0000"/>
          </stop>
          <stop position="1">
            <color rgb="FFC00000"/>
          </stop>
        </gradientFill>
      </fill>
    </dxf>
    <dxf>
      <font>
        <b/>
        <i val="0"/>
        <color theme="1"/>
      </font>
      <fill>
        <gradientFill degree="90">
          <stop position="0">
            <color rgb="FFFFFF00"/>
          </stop>
          <stop position="1">
            <color rgb="FFFFC000"/>
          </stop>
        </gradientFill>
      </fill>
    </dxf>
    <dxf>
      <font>
        <b/>
        <i val="0"/>
        <color theme="0"/>
      </font>
      <fill>
        <gradientFill degree="90">
          <stop position="0">
            <color rgb="FF00B050"/>
          </stop>
          <stop position="1">
            <color rgb="FF008000"/>
          </stop>
        </gradientFill>
      </fill>
    </dxf>
    <dxf>
      <font>
        <b/>
        <i val="0"/>
        <color theme="0"/>
      </font>
      <fill>
        <gradientFill degree="90">
          <stop position="0">
            <color rgb="FFFF0000"/>
          </stop>
          <stop position="1">
            <color rgb="FFC00000"/>
          </stop>
        </gradientFill>
      </fill>
    </dxf>
    <dxf>
      <font>
        <b/>
        <i val="0"/>
        <color theme="1"/>
      </font>
      <fill>
        <gradientFill degree="90">
          <stop position="0">
            <color rgb="FFFFFF00"/>
          </stop>
          <stop position="1">
            <color rgb="FFFFC000"/>
          </stop>
        </gradientFill>
      </fill>
    </dxf>
    <dxf>
      <font>
        <b/>
        <i val="0"/>
        <color theme="0"/>
      </font>
      <fill>
        <gradientFill degree="90">
          <stop position="0">
            <color rgb="FF00B050"/>
          </stop>
          <stop position="1">
            <color rgb="FF008000"/>
          </stop>
        </gradientFill>
      </fill>
    </dxf>
    <dxf>
      <font>
        <b/>
        <i val="0"/>
        <color theme="0"/>
      </font>
      <fill>
        <gradientFill degree="90">
          <stop position="0">
            <color rgb="FFFF0000"/>
          </stop>
          <stop position="1">
            <color rgb="FFC00000"/>
          </stop>
        </gradientFill>
      </fill>
    </dxf>
    <dxf>
      <font>
        <b/>
        <i val="0"/>
        <color theme="1"/>
      </font>
      <fill>
        <gradientFill degree="90">
          <stop position="0">
            <color rgb="FFFFFF00"/>
          </stop>
          <stop position="1">
            <color rgb="FFFFC000"/>
          </stop>
        </gradientFill>
      </fill>
    </dxf>
    <dxf>
      <font>
        <b/>
        <i val="0"/>
        <color theme="0"/>
      </font>
      <fill>
        <gradientFill degree="90">
          <stop position="0">
            <color rgb="FF00B050"/>
          </stop>
          <stop position="1">
            <color rgb="FF008000"/>
          </stop>
        </gradientFill>
      </fill>
    </dxf>
    <dxf>
      <font>
        <b/>
        <i val="0"/>
        <color theme="0"/>
      </font>
      <fill>
        <gradientFill degree="90">
          <stop position="0">
            <color rgb="FFFF0000"/>
          </stop>
          <stop position="1">
            <color rgb="FFC00000"/>
          </stop>
        </gradientFill>
      </fill>
    </dxf>
    <dxf>
      <font>
        <b/>
        <i val="0"/>
        <color theme="1"/>
      </font>
      <fill>
        <gradientFill degree="90">
          <stop position="0">
            <color rgb="FFFFFF00"/>
          </stop>
          <stop position="1">
            <color rgb="FFFFC000"/>
          </stop>
        </gradientFill>
      </fill>
    </dxf>
    <dxf>
      <font>
        <b/>
        <i val="0"/>
        <color theme="0"/>
      </font>
      <fill>
        <gradientFill degree="90">
          <stop position="0">
            <color rgb="FF00B050"/>
          </stop>
          <stop position="1">
            <color rgb="FF008000"/>
          </stop>
        </gradientFill>
      </fill>
    </dxf>
    <dxf>
      <font>
        <b/>
        <i val="0"/>
        <color theme="0"/>
      </font>
      <fill>
        <gradientFill degree="90">
          <stop position="0">
            <color rgb="FFFF0000"/>
          </stop>
          <stop position="1">
            <color rgb="FFC00000"/>
          </stop>
        </gradientFill>
      </fill>
    </dxf>
    <dxf>
      <font>
        <b/>
        <i val="0"/>
        <color theme="1"/>
      </font>
      <fill>
        <gradientFill degree="90">
          <stop position="0">
            <color rgb="FFFFFF00"/>
          </stop>
          <stop position="1">
            <color rgb="FFFFC000"/>
          </stop>
        </gradientFill>
      </fill>
    </dxf>
    <dxf>
      <font>
        <b/>
        <i val="0"/>
        <color theme="0"/>
      </font>
      <fill>
        <gradientFill degree="90">
          <stop position="0">
            <color rgb="FF00B050"/>
          </stop>
          <stop position="1">
            <color rgb="FF008000"/>
          </stop>
        </gradientFill>
      </fill>
    </dxf>
    <dxf>
      <font>
        <b/>
        <i val="0"/>
        <color theme="0"/>
      </font>
      <fill>
        <gradientFill degree="90">
          <stop position="0">
            <color rgb="FFFF0000"/>
          </stop>
          <stop position="1">
            <color rgb="FFC00000"/>
          </stop>
        </gradientFill>
      </fill>
    </dxf>
    <dxf>
      <font>
        <b/>
        <i val="0"/>
        <color theme="1"/>
      </font>
      <fill>
        <gradientFill degree="90">
          <stop position="0">
            <color rgb="FFFFFF00"/>
          </stop>
          <stop position="1">
            <color rgb="FFFFC000"/>
          </stop>
        </gradientFill>
      </fill>
    </dxf>
    <dxf>
      <font>
        <b/>
        <i val="0"/>
        <color theme="0"/>
      </font>
      <fill>
        <gradientFill degree="90">
          <stop position="0">
            <color rgb="FF00B050"/>
          </stop>
          <stop position="1">
            <color rgb="FF008000"/>
          </stop>
        </gradientFill>
      </fill>
    </dxf>
    <dxf>
      <font>
        <b/>
        <i val="0"/>
        <color theme="0"/>
      </font>
      <fill>
        <gradientFill degree="90">
          <stop position="0">
            <color rgb="FFFF0000"/>
          </stop>
          <stop position="1">
            <color rgb="FFC00000"/>
          </stop>
        </gradientFill>
      </fill>
    </dxf>
    <dxf>
      <font>
        <b/>
        <i val="0"/>
        <color theme="1"/>
      </font>
      <fill>
        <gradientFill degree="90">
          <stop position="0">
            <color rgb="FFFFFF00"/>
          </stop>
          <stop position="1">
            <color rgb="FFFFC000"/>
          </stop>
        </gradientFill>
      </fill>
    </dxf>
    <dxf>
      <font>
        <b/>
        <i val="0"/>
        <color theme="0"/>
      </font>
      <fill>
        <gradientFill degree="90">
          <stop position="0">
            <color rgb="FF00B050"/>
          </stop>
          <stop position="1">
            <color rgb="FF008000"/>
          </stop>
        </gradientFill>
      </fill>
    </dxf>
    <dxf>
      <font>
        <b/>
        <i val="0"/>
        <color theme="0"/>
      </font>
      <fill>
        <gradientFill degree="90">
          <stop position="0">
            <color rgb="FFFF0000"/>
          </stop>
          <stop position="1">
            <color rgb="FFC00000"/>
          </stop>
        </gradientFill>
      </fill>
    </dxf>
    <dxf>
      <font>
        <b/>
        <i val="0"/>
        <color theme="1"/>
      </font>
      <fill>
        <gradientFill degree="90">
          <stop position="0">
            <color rgb="FFFFFF00"/>
          </stop>
          <stop position="1">
            <color rgb="FFFFC000"/>
          </stop>
        </gradientFill>
      </fill>
    </dxf>
    <dxf>
      <font>
        <b/>
        <i val="0"/>
        <color theme="0"/>
      </font>
      <fill>
        <gradientFill degree="90">
          <stop position="0">
            <color rgb="FF00B050"/>
          </stop>
          <stop position="1">
            <color rgb="FF008000"/>
          </stop>
        </gradientFill>
      </fill>
    </dxf>
    <dxf>
      <font>
        <b/>
        <i val="0"/>
        <color theme="0"/>
      </font>
      <fill>
        <gradientFill degree="90">
          <stop position="0">
            <color rgb="FFFF0000"/>
          </stop>
          <stop position="1">
            <color rgb="FFC00000"/>
          </stop>
        </gradientFill>
      </fill>
    </dxf>
    <dxf>
      <font>
        <b/>
        <i val="0"/>
        <color theme="1"/>
      </font>
      <fill>
        <gradientFill degree="90">
          <stop position="0">
            <color rgb="FFFFFF00"/>
          </stop>
          <stop position="1">
            <color rgb="FFFFC000"/>
          </stop>
        </gradientFill>
      </fill>
    </dxf>
    <dxf>
      <font>
        <b/>
        <i val="0"/>
        <color theme="0"/>
      </font>
      <fill>
        <gradientFill degree="90">
          <stop position="0">
            <color rgb="FF00B050"/>
          </stop>
          <stop position="1">
            <color rgb="FF008000"/>
          </stop>
        </gradientFill>
      </fill>
    </dxf>
    <dxf>
      <font>
        <b/>
        <i val="0"/>
        <color theme="0"/>
      </font>
      <fill>
        <gradientFill degree="90">
          <stop position="0">
            <color rgb="FFFF0000"/>
          </stop>
          <stop position="1">
            <color rgb="FFC00000"/>
          </stop>
        </gradientFill>
      </fill>
    </dxf>
    <dxf>
      <font>
        <b/>
        <i val="0"/>
        <color theme="1"/>
      </font>
      <fill>
        <gradientFill degree="90">
          <stop position="0">
            <color rgb="FFFFFF00"/>
          </stop>
          <stop position="1">
            <color rgb="FFFFC000"/>
          </stop>
        </gradientFill>
      </fill>
    </dxf>
    <dxf>
      <font>
        <b/>
        <i val="0"/>
        <color theme="0"/>
      </font>
      <fill>
        <gradientFill degree="90">
          <stop position="0">
            <color rgb="FF00B050"/>
          </stop>
          <stop position="1">
            <color rgb="FF008000"/>
          </stop>
        </gradientFill>
      </fill>
    </dxf>
    <dxf>
      <font>
        <b/>
        <i val="0"/>
        <color theme="0"/>
      </font>
      <fill>
        <gradientFill degree="90">
          <stop position="0">
            <color rgb="FFFF0000"/>
          </stop>
          <stop position="1">
            <color rgb="FFC00000"/>
          </stop>
        </gradientFill>
      </fill>
    </dxf>
    <dxf>
      <font>
        <b/>
        <i val="0"/>
        <color theme="1"/>
      </font>
      <fill>
        <gradientFill degree="90">
          <stop position="0">
            <color rgb="FFFFFF00"/>
          </stop>
          <stop position="1">
            <color rgb="FFFFC000"/>
          </stop>
        </gradientFill>
      </fill>
    </dxf>
    <dxf>
      <font>
        <b/>
        <i val="0"/>
        <color theme="0"/>
      </font>
      <fill>
        <gradientFill degree="90">
          <stop position="0">
            <color rgb="FF00B050"/>
          </stop>
          <stop position="1">
            <color rgb="FF008000"/>
          </stop>
        </gradientFill>
      </fill>
    </dxf>
    <dxf>
      <font>
        <b/>
        <i val="0"/>
        <color theme="0"/>
      </font>
      <fill>
        <gradientFill degree="90">
          <stop position="0">
            <color rgb="FFFF0000"/>
          </stop>
          <stop position="1">
            <color rgb="FFC00000"/>
          </stop>
        </gradientFill>
      </fill>
    </dxf>
    <dxf>
      <font>
        <b/>
        <i val="0"/>
        <color theme="1"/>
      </font>
      <fill>
        <gradientFill degree="90">
          <stop position="0">
            <color rgb="FFFFFF00"/>
          </stop>
          <stop position="1">
            <color rgb="FFFFC000"/>
          </stop>
        </gradientFill>
      </fill>
    </dxf>
    <dxf>
      <font>
        <b/>
        <i val="0"/>
        <color theme="0"/>
      </font>
      <fill>
        <gradientFill degree="90">
          <stop position="0">
            <color rgb="FF00B050"/>
          </stop>
          <stop position="1">
            <color rgb="FF008000"/>
          </stop>
        </gradientFill>
      </fill>
    </dxf>
    <dxf>
      <font>
        <b/>
        <i val="0"/>
        <color theme="0"/>
      </font>
      <fill>
        <gradientFill degree="90">
          <stop position="0">
            <color rgb="FFFF0000"/>
          </stop>
          <stop position="1">
            <color rgb="FFC00000"/>
          </stop>
        </gradientFill>
      </fill>
    </dxf>
    <dxf>
      <font>
        <b/>
        <i val="0"/>
        <color theme="1"/>
      </font>
      <fill>
        <gradientFill degree="90">
          <stop position="0">
            <color rgb="FFFFFF00"/>
          </stop>
          <stop position="1">
            <color rgb="FFFFC000"/>
          </stop>
        </gradientFill>
      </fill>
    </dxf>
    <dxf>
      <font>
        <b/>
        <i val="0"/>
        <color theme="0"/>
      </font>
      <fill>
        <gradientFill degree="90">
          <stop position="0">
            <color rgb="FF00B050"/>
          </stop>
          <stop position="1">
            <color rgb="FF008000"/>
          </stop>
        </gradientFill>
      </fill>
    </dxf>
    <dxf>
      <font>
        <b/>
        <i val="0"/>
        <color theme="0"/>
      </font>
      <fill>
        <patternFill>
          <bgColor rgb="FF0070C0"/>
        </patternFill>
      </fill>
    </dxf>
    <dxf>
      <font>
        <b/>
        <i val="0"/>
        <color auto="1"/>
      </font>
      <fill>
        <patternFill>
          <bgColor rgb="FFFFC000"/>
        </patternFill>
      </fill>
    </dxf>
    <dxf>
      <font>
        <b/>
        <i val="0"/>
        <color theme="0"/>
      </font>
      <fill>
        <patternFill>
          <bgColor rgb="FFC00000"/>
        </patternFill>
      </fill>
    </dxf>
    <dxf>
      <font>
        <b/>
        <i val="0"/>
        <color theme="0"/>
      </font>
      <fill>
        <patternFill>
          <bgColor rgb="FF0070C0"/>
        </patternFill>
      </fill>
    </dxf>
    <dxf>
      <font>
        <b/>
        <i val="0"/>
        <color auto="1"/>
      </font>
      <fill>
        <patternFill>
          <bgColor rgb="FFFFC000"/>
        </patternFill>
      </fill>
    </dxf>
    <dxf>
      <font>
        <b/>
        <i val="0"/>
        <color theme="0"/>
      </font>
      <fill>
        <patternFill>
          <bgColor rgb="FFC00000"/>
        </patternFill>
      </fill>
    </dxf>
    <dxf>
      <font>
        <b/>
        <i val="0"/>
        <color theme="0"/>
      </font>
      <fill>
        <patternFill>
          <bgColor rgb="FF0070C0"/>
        </patternFill>
      </fill>
    </dxf>
    <dxf>
      <font>
        <b/>
        <i val="0"/>
        <color auto="1"/>
      </font>
      <fill>
        <patternFill>
          <bgColor rgb="FFFFC000"/>
        </patternFill>
      </fill>
    </dxf>
    <dxf>
      <font>
        <b/>
        <i val="0"/>
        <color auto="1"/>
      </font>
      <fill>
        <patternFill>
          <bgColor theme="6" tint="-0.24994659260841701"/>
        </patternFill>
      </fill>
    </dxf>
    <dxf>
      <font>
        <b/>
        <i val="0"/>
        <color theme="0"/>
      </font>
      <fill>
        <patternFill>
          <bgColor rgb="FF0070C0"/>
        </patternFill>
      </fill>
    </dxf>
    <dxf>
      <font>
        <b/>
        <i val="0"/>
        <color auto="1"/>
      </font>
      <fill>
        <patternFill>
          <bgColor rgb="FFFFC000"/>
        </patternFill>
      </fill>
    </dxf>
    <dxf>
      <font>
        <b/>
        <i val="0"/>
        <color theme="0"/>
      </font>
      <fill>
        <patternFill>
          <bgColor rgb="FFC00000"/>
        </patternFill>
      </fill>
    </dxf>
    <dxf>
      <font>
        <b/>
        <i val="0"/>
        <color theme="0"/>
      </font>
      <fill>
        <patternFill>
          <bgColor rgb="FF0070C0"/>
        </patternFill>
      </fill>
    </dxf>
    <dxf>
      <font>
        <b/>
        <i val="0"/>
        <color auto="1"/>
      </font>
      <fill>
        <patternFill>
          <bgColor rgb="FFFFC000"/>
        </patternFill>
      </fill>
    </dxf>
    <dxf>
      <font>
        <b/>
        <i val="0"/>
        <color auto="1"/>
      </font>
      <fill>
        <patternFill>
          <bgColor theme="6" tint="-0.24994659260841701"/>
        </patternFill>
      </fill>
    </dxf>
    <dxf>
      <font>
        <b/>
        <i val="0"/>
        <color theme="6" tint="-0.24994659260841701"/>
      </font>
      <fill>
        <patternFill patternType="none">
          <bgColor auto="1"/>
        </patternFill>
      </fill>
    </dxf>
    <dxf>
      <font>
        <b/>
        <i val="0"/>
        <color theme="0"/>
      </font>
      <fill>
        <patternFill>
          <bgColor rgb="FF0070C0"/>
        </patternFill>
      </fill>
    </dxf>
    <dxf>
      <font>
        <b/>
        <i val="0"/>
        <color auto="1"/>
      </font>
      <fill>
        <patternFill>
          <bgColor rgb="FFFFC000"/>
        </patternFill>
      </fill>
    </dxf>
    <dxf>
      <font>
        <b/>
        <i val="0"/>
        <color theme="0"/>
      </font>
      <fill>
        <patternFill>
          <bgColor rgb="FFC00000"/>
        </patternFill>
      </fill>
    </dxf>
    <dxf>
      <font>
        <b/>
        <i val="0"/>
        <color theme="0"/>
      </font>
      <fill>
        <patternFill>
          <bgColor rgb="FF0070C0"/>
        </patternFill>
      </fill>
    </dxf>
    <dxf>
      <font>
        <b/>
        <i val="0"/>
        <color auto="1"/>
      </font>
      <fill>
        <patternFill>
          <bgColor rgb="FFFFC000"/>
        </patternFill>
      </fill>
    </dxf>
    <dxf>
      <font>
        <b/>
        <i val="0"/>
        <color theme="0"/>
      </font>
      <fill>
        <patternFill>
          <bgColor rgb="FFC00000"/>
        </patternFill>
      </fill>
    </dxf>
    <dxf>
      <font>
        <b/>
        <i val="0"/>
        <color theme="0"/>
      </font>
      <fill>
        <patternFill>
          <bgColor rgb="FF0070C0"/>
        </patternFill>
      </fill>
    </dxf>
    <dxf>
      <font>
        <b/>
        <i val="0"/>
        <color auto="1"/>
      </font>
      <fill>
        <patternFill>
          <bgColor rgb="FFFFC000"/>
        </patternFill>
      </fill>
    </dxf>
    <dxf>
      <font>
        <b/>
        <i val="0"/>
        <color auto="1"/>
      </font>
      <fill>
        <patternFill>
          <bgColor theme="6" tint="-0.24994659260841701"/>
        </patternFill>
      </fill>
    </dxf>
    <dxf>
      <font>
        <b/>
        <i val="0"/>
        <color theme="1"/>
      </font>
      <fill>
        <patternFill>
          <bgColor rgb="FFFFC000"/>
        </patternFill>
      </fill>
    </dxf>
    <dxf>
      <font>
        <b/>
        <i val="0"/>
        <color theme="0"/>
      </font>
      <fill>
        <patternFill>
          <bgColor rgb="FF0070C0"/>
        </patternFill>
      </fill>
    </dxf>
    <dxf>
      <font>
        <b/>
        <i val="0"/>
        <color auto="1"/>
      </font>
      <fill>
        <patternFill>
          <bgColor theme="6" tint="-0.24994659260841701"/>
        </patternFill>
      </fill>
    </dxf>
    <dxf>
      <font>
        <b/>
        <i val="0"/>
      </font>
      <fill>
        <patternFill>
          <bgColor rgb="FFFFC000"/>
        </patternFill>
      </fill>
    </dxf>
    <dxf>
      <font>
        <b/>
        <i val="0"/>
        <color theme="0"/>
      </font>
      <fill>
        <patternFill>
          <bgColor rgb="FF0070C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3175</xdr:rowOff>
    </xdr:from>
    <xdr:to>
      <xdr:col>0</xdr:col>
      <xdr:colOff>0</xdr:colOff>
      <xdr:row>3</xdr:row>
      <xdr:rowOff>257175</xdr:rowOff>
    </xdr:to>
    <xdr:sp macro="" textlink="">
      <xdr:nvSpPr>
        <xdr:cNvPr id="3" name="CuadroTexto 1" hidden="1">
          <a:extLst>
            <a:ext uri="{FF2B5EF4-FFF2-40B4-BE49-F238E27FC236}">
              <a16:creationId xmlns:a16="http://schemas.microsoft.com/office/drawing/2014/main" id="{DAB520DA-8DB3-4322-85F1-1B17CCA11443}"/>
            </a:ext>
          </a:extLst>
        </xdr:cNvPr>
        <xdr:cNvSpPr txBox="1"/>
      </xdr:nvSpPr>
      <xdr:spPr>
        <a:xfrm>
          <a:off x="0" y="3175"/>
          <a:ext cx="0" cy="815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horz"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100"/>
            <a:t>&lt;root/&gt;</a:t>
          </a:r>
        </a:p>
        <a:p>
          <a:endParaRPr lang="en-US" sz="1100"/>
        </a:p>
      </xdr:txBody>
    </xdr:sp>
    <xdr:clientData/>
  </xdr:twoCellAnchor>
  <xdr:twoCellAnchor editAs="oneCell">
    <xdr:from>
      <xdr:col>20</xdr:col>
      <xdr:colOff>323850</xdr:colOff>
      <xdr:row>17</xdr:row>
      <xdr:rowOff>0</xdr:rowOff>
    </xdr:from>
    <xdr:to>
      <xdr:col>26</xdr:col>
      <xdr:colOff>567935</xdr:colOff>
      <xdr:row>27</xdr:row>
      <xdr:rowOff>16345</xdr:rowOff>
    </xdr:to>
    <xdr:pic>
      <xdr:nvPicPr>
        <xdr:cNvPr id="5" name="Imagen 2">
          <a:extLst>
            <a:ext uri="{FF2B5EF4-FFF2-40B4-BE49-F238E27FC236}">
              <a16:creationId xmlns:a16="http://schemas.microsoft.com/office/drawing/2014/main" id="{2542ECDC-0B85-4893-9C2D-DC6FEED04445}"/>
            </a:ext>
            <a:ext uri="{147F2762-F138-4A5C-976F-8EAC2B608ADB}">
              <a16:predDERef xmlns:a16="http://schemas.microsoft.com/office/drawing/2014/main" pred="{DAB520DA-8DB3-4322-85F1-1B17CCA11443}"/>
            </a:ext>
          </a:extLst>
        </xdr:cNvPr>
        <xdr:cNvPicPr>
          <a:picLocks noChangeAspect="1"/>
        </xdr:cNvPicPr>
      </xdr:nvPicPr>
      <xdr:blipFill>
        <a:blip xmlns:r="http://schemas.openxmlformats.org/officeDocument/2006/relationships" r:embed="rId1"/>
        <a:stretch>
          <a:fillRect/>
        </a:stretch>
      </xdr:blipFill>
      <xdr:spPr>
        <a:xfrm>
          <a:off x="6124575" y="3562350"/>
          <a:ext cx="2044310" cy="1902295"/>
        </a:xfrm>
        <a:prstGeom prst="rect">
          <a:avLst/>
        </a:prstGeom>
      </xdr:spPr>
    </xdr:pic>
    <xdr:clientData/>
  </xdr:twoCellAnchor>
  <xdr:twoCellAnchor editAs="oneCell">
    <xdr:from>
      <xdr:col>10</xdr:col>
      <xdr:colOff>771525</xdr:colOff>
      <xdr:row>16</xdr:row>
      <xdr:rowOff>190500</xdr:rowOff>
    </xdr:from>
    <xdr:to>
      <xdr:col>20</xdr:col>
      <xdr:colOff>419492</xdr:colOff>
      <xdr:row>26</xdr:row>
      <xdr:rowOff>95250</xdr:rowOff>
    </xdr:to>
    <xdr:pic>
      <xdr:nvPicPr>
        <xdr:cNvPr id="7" name="Imagen 3">
          <a:extLst>
            <a:ext uri="{FF2B5EF4-FFF2-40B4-BE49-F238E27FC236}">
              <a16:creationId xmlns:a16="http://schemas.microsoft.com/office/drawing/2014/main" id="{360ED3DB-5700-42A4-A2F2-BB886770E725}"/>
            </a:ext>
            <a:ext uri="{147F2762-F138-4A5C-976F-8EAC2B608ADB}">
              <a16:predDERef xmlns:a16="http://schemas.microsoft.com/office/drawing/2014/main" pred="{2542ECDC-0B85-4893-9C2D-DC6FEED04445}"/>
            </a:ext>
          </a:extLst>
        </xdr:cNvPr>
        <xdr:cNvPicPr>
          <a:picLocks noChangeAspect="1"/>
        </xdr:cNvPicPr>
      </xdr:nvPicPr>
      <xdr:blipFill>
        <a:blip xmlns:r="http://schemas.openxmlformats.org/officeDocument/2006/relationships" r:embed="rId2"/>
        <a:stretch>
          <a:fillRect/>
        </a:stretch>
      </xdr:blipFill>
      <xdr:spPr>
        <a:xfrm>
          <a:off x="4076700" y="3543300"/>
          <a:ext cx="2010167" cy="1790700"/>
        </a:xfrm>
        <a:prstGeom prst="rect">
          <a:avLst/>
        </a:prstGeom>
      </xdr:spPr>
    </xdr:pic>
    <xdr:clientData/>
  </xdr:twoCellAnchor>
  <xdr:twoCellAnchor editAs="oneCell">
    <xdr:from>
      <xdr:col>6</xdr:col>
      <xdr:colOff>447675</xdr:colOff>
      <xdr:row>16</xdr:row>
      <xdr:rowOff>123825</xdr:rowOff>
    </xdr:from>
    <xdr:to>
      <xdr:col>12</xdr:col>
      <xdr:colOff>91307</xdr:colOff>
      <xdr:row>26</xdr:row>
      <xdr:rowOff>165099</xdr:rowOff>
    </xdr:to>
    <xdr:pic>
      <xdr:nvPicPr>
        <xdr:cNvPr id="9" name="Imagen 4">
          <a:extLst>
            <a:ext uri="{FF2B5EF4-FFF2-40B4-BE49-F238E27FC236}">
              <a16:creationId xmlns:a16="http://schemas.microsoft.com/office/drawing/2014/main" id="{2F2D3BEB-D1DE-4E85-AE09-17C550A394BF}"/>
            </a:ext>
            <a:ext uri="{147F2762-F138-4A5C-976F-8EAC2B608ADB}">
              <a16:predDERef xmlns:a16="http://schemas.microsoft.com/office/drawing/2014/main" pred="{360ED3DB-5700-42A4-A2F2-BB886770E725}"/>
            </a:ext>
          </a:extLst>
        </xdr:cNvPr>
        <xdr:cNvPicPr>
          <a:picLocks noChangeAspect="1"/>
        </xdr:cNvPicPr>
      </xdr:nvPicPr>
      <xdr:blipFill>
        <a:blip xmlns:r="http://schemas.openxmlformats.org/officeDocument/2006/relationships" r:embed="rId3"/>
        <a:stretch>
          <a:fillRect/>
        </a:stretch>
      </xdr:blipFill>
      <xdr:spPr>
        <a:xfrm>
          <a:off x="2114550" y="3476625"/>
          <a:ext cx="1929632" cy="1927224"/>
        </a:xfrm>
        <a:prstGeom prst="rect">
          <a:avLst/>
        </a:prstGeom>
      </xdr:spPr>
    </xdr:pic>
    <xdr:clientData/>
  </xdr:twoCellAnchor>
  <xdr:twoCellAnchor editAs="oneCell">
    <xdr:from>
      <xdr:col>0</xdr:col>
      <xdr:colOff>0</xdr:colOff>
      <xdr:row>16</xdr:row>
      <xdr:rowOff>38100</xdr:rowOff>
    </xdr:from>
    <xdr:to>
      <xdr:col>6</xdr:col>
      <xdr:colOff>449406</xdr:colOff>
      <xdr:row>26</xdr:row>
      <xdr:rowOff>71297</xdr:rowOff>
    </xdr:to>
    <xdr:pic>
      <xdr:nvPicPr>
        <xdr:cNvPr id="11" name="Imagen 5">
          <a:extLst>
            <a:ext uri="{FF2B5EF4-FFF2-40B4-BE49-F238E27FC236}">
              <a16:creationId xmlns:a16="http://schemas.microsoft.com/office/drawing/2014/main" id="{945C2F8B-6A0C-4EB0-8B08-7916DE64E95D}"/>
            </a:ext>
            <a:ext uri="{147F2762-F138-4A5C-976F-8EAC2B608ADB}">
              <a16:predDERef xmlns:a16="http://schemas.microsoft.com/office/drawing/2014/main" pred="{2F2D3BEB-D1DE-4E85-AE09-17C550A394BF}"/>
            </a:ext>
          </a:extLst>
        </xdr:cNvPr>
        <xdr:cNvPicPr>
          <a:picLocks noChangeAspect="1"/>
        </xdr:cNvPicPr>
      </xdr:nvPicPr>
      <xdr:blipFill>
        <a:blip xmlns:r="http://schemas.openxmlformats.org/officeDocument/2006/relationships" r:embed="rId4"/>
        <a:stretch>
          <a:fillRect/>
        </a:stretch>
      </xdr:blipFill>
      <xdr:spPr>
        <a:xfrm>
          <a:off x="0" y="3390900"/>
          <a:ext cx="2116281" cy="191914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icrosoft12645" id="{14DF603A-0596-4F5A-892C-79904877118F}" userId="S::microsoft12645@my365.ink::2505fec9-eb05-4b01-9c23-07e172e6995c" providerId="AD"/>
</personList>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41" dT="2024-10-31T14:45:09.35" personId="{14DF603A-0596-4F5A-892C-79904877118F}" id="{1DE00FAB-7DF4-485A-A2CF-18172E98E3D1}">
    <text>El orden seria: 
8.1.3: requisito, pregunta y bloque</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9E770-EDC4-4C1F-8DC2-246617846040}">
  <dimension ref="A1:AI32"/>
  <sheetViews>
    <sheetView showGridLines="0" workbookViewId="0">
      <selection activeCell="B8" activeCellId="6" sqref="I8:I14 I16 M8:P14 M16:P16 K8:K14 K16 B8:B14"/>
    </sheetView>
  </sheetViews>
  <sheetFormatPr baseColWidth="10" defaultColWidth="9.109375" defaultRowHeight="13.95" customHeight="1" zeroHeight="1"/>
  <cols>
    <col min="1" max="1" width="0.6640625" style="149" customWidth="1"/>
    <col min="2" max="2" width="23.6640625" style="149" bestFit="1" customWidth="1"/>
    <col min="3" max="3" width="0" style="149" hidden="1" customWidth="1"/>
    <col min="4" max="4" width="0.5546875" style="149" customWidth="1"/>
    <col min="5" max="6" width="0" style="149" hidden="1" customWidth="1"/>
    <col min="7" max="7" width="10.88671875" style="149" customWidth="1"/>
    <col min="8" max="8" width="0.5546875" style="149" customWidth="1"/>
    <col min="9" max="9" width="10.88671875" style="149" customWidth="1"/>
    <col min="10" max="10" width="0.5546875" style="149" customWidth="1"/>
    <col min="11" max="11" width="10.88671875" style="149" customWidth="1"/>
    <col min="12" max="12" width="0.5546875" style="149" customWidth="1"/>
    <col min="13" max="13" width="11" style="149" customWidth="1"/>
    <col min="14" max="14" width="0" style="149" hidden="1" customWidth="1"/>
    <col min="15" max="15" width="0.5546875" style="149" customWidth="1"/>
    <col min="16" max="16" width="10.5546875" style="149" customWidth="1"/>
    <col min="17" max="17" width="0" style="149" hidden="1" customWidth="1"/>
    <col min="18" max="18" width="0.5546875" style="149" customWidth="1"/>
    <col min="19" max="19" width="0" style="149" hidden="1" customWidth="1"/>
    <col min="20" max="20" width="0.5546875" style="149" customWidth="1"/>
    <col min="21" max="21" width="12.33203125" style="149" customWidth="1"/>
    <col min="22" max="22" width="0.5546875" style="149" customWidth="1"/>
    <col min="23" max="23" width="6.6640625" style="149" customWidth="1"/>
    <col min="24" max="24" width="0.5546875" style="149" customWidth="1"/>
    <col min="25" max="25" width="6.33203125" style="149" customWidth="1"/>
    <col min="26" max="26" width="0.5546875" style="149" customWidth="1"/>
    <col min="27" max="27" width="9" style="149" customWidth="1"/>
    <col min="28" max="28" width="0.5546875" style="149" customWidth="1"/>
    <col min="29" max="37" width="9.33203125" style="149" customWidth="1"/>
    <col min="38" max="39" width="0" style="149" hidden="1" customWidth="1"/>
    <col min="40" max="16384" width="9.109375" style="149"/>
  </cols>
  <sheetData>
    <row r="1" spans="1:35" ht="3.75" customHeight="1"/>
    <row r="2" spans="1:35" ht="10.5" customHeight="1">
      <c r="B2" s="151"/>
      <c r="C2" s="151"/>
      <c r="D2" s="152"/>
      <c r="E2" s="153"/>
      <c r="F2" s="154"/>
      <c r="G2" s="155"/>
      <c r="I2" s="156"/>
      <c r="K2" s="157"/>
      <c r="M2" s="156"/>
      <c r="N2" s="156"/>
      <c r="AE2" s="158">
        <v>0.5</v>
      </c>
      <c r="AF2" s="158">
        <v>0.6</v>
      </c>
      <c r="AG2" s="158">
        <v>0.7</v>
      </c>
    </row>
    <row r="3" spans="1:35" ht="7.2" customHeight="1"/>
    <row r="4" spans="1:35" ht="29.25" customHeight="1">
      <c r="A4" s="159"/>
      <c r="B4" s="160" t="s">
        <v>0</v>
      </c>
      <c r="C4" s="161"/>
      <c r="D4" s="162"/>
      <c r="E4" s="163"/>
      <c r="F4" s="164"/>
      <c r="G4" s="215" t="s">
        <v>1</v>
      </c>
      <c r="H4" s="215"/>
      <c r="I4" s="215"/>
      <c r="J4" s="215"/>
      <c r="K4" s="215"/>
      <c r="L4" s="162"/>
      <c r="M4" s="215" t="s">
        <v>2</v>
      </c>
      <c r="N4" s="215"/>
      <c r="O4" s="162"/>
      <c r="P4" s="215" t="s">
        <v>3</v>
      </c>
      <c r="Q4" s="215"/>
      <c r="R4" s="165"/>
      <c r="S4" s="208" t="s">
        <v>4</v>
      </c>
      <c r="T4" s="165"/>
      <c r="AE4" s="166"/>
      <c r="AF4" s="167"/>
      <c r="AG4" s="168"/>
      <c r="AH4" s="169"/>
    </row>
    <row r="5" spans="1:35" ht="5.25" customHeight="1">
      <c r="B5" s="162"/>
      <c r="C5" s="162"/>
      <c r="D5" s="162"/>
      <c r="E5" s="162"/>
      <c r="F5" s="162"/>
      <c r="G5" s="162"/>
      <c r="H5" s="162"/>
      <c r="I5" s="162"/>
      <c r="J5" s="162"/>
      <c r="K5" s="162"/>
      <c r="L5" s="162"/>
      <c r="M5" s="162"/>
      <c r="N5" s="162"/>
      <c r="O5" s="162"/>
      <c r="P5" s="162"/>
      <c r="Q5" s="162"/>
      <c r="R5" s="165"/>
      <c r="S5" s="209"/>
      <c r="T5" s="165"/>
    </row>
    <row r="6" spans="1:35" s="150" customFormat="1" ht="17.25" customHeight="1">
      <c r="A6" s="170"/>
      <c r="B6" s="160" t="s">
        <v>5</v>
      </c>
      <c r="C6" s="171"/>
      <c r="D6" s="162"/>
      <c r="E6" s="172" t="s">
        <v>6</v>
      </c>
      <c r="F6" s="164"/>
      <c r="G6" s="160" t="s">
        <v>7</v>
      </c>
      <c r="H6" s="162"/>
      <c r="I6" s="160">
        <v>2025</v>
      </c>
      <c r="J6" s="162"/>
      <c r="K6" s="160" t="s">
        <v>8</v>
      </c>
      <c r="L6" s="162"/>
      <c r="M6" s="160" t="s">
        <v>9</v>
      </c>
      <c r="N6" s="160" t="s">
        <v>10</v>
      </c>
      <c r="O6" s="162"/>
      <c r="P6" s="160" t="s">
        <v>9</v>
      </c>
      <c r="Q6" s="160" t="s">
        <v>10</v>
      </c>
      <c r="R6" s="173"/>
      <c r="S6" s="210"/>
      <c r="T6" s="173"/>
      <c r="W6" s="149"/>
    </row>
    <row r="7" spans="1:35" ht="6" customHeight="1">
      <c r="B7" s="174"/>
      <c r="C7" s="175"/>
      <c r="D7" s="162"/>
      <c r="E7" s="176"/>
      <c r="F7" s="177"/>
      <c r="G7" s="178"/>
      <c r="H7" s="162"/>
      <c r="I7" s="179"/>
      <c r="J7" s="162"/>
      <c r="K7" s="180"/>
      <c r="L7" s="162"/>
      <c r="M7" s="179"/>
      <c r="N7" s="179"/>
      <c r="O7" s="162"/>
      <c r="P7" s="179"/>
      <c r="Q7" s="179"/>
      <c r="R7" s="181"/>
      <c r="S7" s="179"/>
      <c r="T7" s="181"/>
    </row>
    <row r="8" spans="1:35" ht="17.25" customHeight="1">
      <c r="A8" s="159"/>
      <c r="B8" s="182" t="s">
        <v>11</v>
      </c>
      <c r="C8" s="183" t="e">
        <f>VLOOKUP(I8,#REF!,4)</f>
        <v>#REF!</v>
      </c>
      <c r="D8" s="162"/>
      <c r="E8" s="184">
        <v>0.73</v>
      </c>
      <c r="F8" s="185"/>
      <c r="G8" s="186"/>
      <c r="H8" s="162"/>
      <c r="I8" s="187">
        <f>+'Seguridad OK'!$R$2</f>
        <v>0</v>
      </c>
      <c r="J8" s="162"/>
      <c r="K8" s="188">
        <f t="shared" ref="K8:K14" si="0">ABS(I8-G8)</f>
        <v>0</v>
      </c>
      <c r="L8" s="162"/>
      <c r="M8" s="187">
        <f>+'Seguridad OK'!M2</f>
        <v>0</v>
      </c>
      <c r="N8" s="187">
        <v>0.7</v>
      </c>
      <c r="O8" s="162"/>
      <c r="P8" s="187">
        <f>+'Seguridad OK'!P2</f>
        <v>0</v>
      </c>
      <c r="Q8" s="187">
        <v>0.56999999999999995</v>
      </c>
      <c r="R8" s="181"/>
      <c r="S8" s="189"/>
      <c r="T8" s="181"/>
      <c r="V8" s="149">
        <v>2</v>
      </c>
      <c r="AI8" s="158"/>
    </row>
    <row r="9" spans="1:35" ht="17.25" customHeight="1">
      <c r="A9" s="159"/>
      <c r="B9" s="182" t="s">
        <v>12</v>
      </c>
      <c r="C9" s="183" t="e">
        <f>VLOOKUP(I9,#REF!,4)</f>
        <v>#REF!</v>
      </c>
      <c r="D9" s="162"/>
      <c r="E9" s="184">
        <v>0.56999999999999995</v>
      </c>
      <c r="F9" s="185"/>
      <c r="G9" s="186"/>
      <c r="H9" s="162"/>
      <c r="I9" s="187">
        <f>+'Gente OK'!$R$2</f>
        <v>0</v>
      </c>
      <c r="J9" s="162"/>
      <c r="K9" s="188">
        <f t="shared" si="0"/>
        <v>0</v>
      </c>
      <c r="L9" s="162"/>
      <c r="M9" s="187">
        <f>+'Gente OK'!M2</f>
        <v>0</v>
      </c>
      <c r="N9" s="187">
        <v>0.7</v>
      </c>
      <c r="O9" s="162"/>
      <c r="P9" s="187">
        <f>+'Gente OK'!P2</f>
        <v>0</v>
      </c>
      <c r="Q9" s="187">
        <v>0.56999999999999995</v>
      </c>
      <c r="R9" s="181"/>
      <c r="S9" s="189"/>
      <c r="T9" s="181"/>
      <c r="AE9" s="190"/>
      <c r="AF9" s="190"/>
      <c r="AG9" s="190"/>
      <c r="AI9" s="158"/>
    </row>
    <row r="10" spans="1:35" ht="17.25" customHeight="1">
      <c r="A10" s="159"/>
      <c r="B10" s="182" t="s">
        <v>13</v>
      </c>
      <c r="C10" s="183" t="e">
        <f>VLOOKUP(I10,#REF!,4)</f>
        <v>#REF!</v>
      </c>
      <c r="D10" s="162"/>
      <c r="E10" s="184">
        <v>0.56999999999999995</v>
      </c>
      <c r="F10" s="185"/>
      <c r="G10" s="186"/>
      <c r="H10" s="162"/>
      <c r="I10" s="187">
        <f>+'Gestión OK'!$R$2</f>
        <v>0</v>
      </c>
      <c r="J10" s="162"/>
      <c r="K10" s="188">
        <f t="shared" si="0"/>
        <v>0</v>
      </c>
      <c r="L10" s="162"/>
      <c r="M10" s="187">
        <f>+'Gestión OK'!M2</f>
        <v>0</v>
      </c>
      <c r="N10" s="187">
        <v>0.7</v>
      </c>
      <c r="O10" s="162"/>
      <c r="P10" s="187">
        <f>+'Gestión OK'!P2</f>
        <v>0</v>
      </c>
      <c r="Q10" s="187">
        <v>0.56999999999999995</v>
      </c>
      <c r="R10" s="181"/>
      <c r="S10" s="189"/>
      <c r="T10" s="181"/>
      <c r="AE10" s="190" t="s">
        <v>14</v>
      </c>
      <c r="AF10" s="190"/>
      <c r="AG10" s="190"/>
      <c r="AI10" s="158"/>
    </row>
    <row r="11" spans="1:35" ht="17.25" customHeight="1">
      <c r="A11" s="159"/>
      <c r="B11" s="182" t="s">
        <v>15</v>
      </c>
      <c r="C11" s="183" t="e">
        <f>VLOOKUP(I11,#REF!,4)</f>
        <v>#REF!</v>
      </c>
      <c r="D11" s="162"/>
      <c r="E11" s="184">
        <v>0.64</v>
      </c>
      <c r="F11" s="185"/>
      <c r="G11" s="186"/>
      <c r="H11" s="162"/>
      <c r="I11" s="187">
        <f>+'Entrega OK'!$R$2</f>
        <v>0</v>
      </c>
      <c r="J11" s="162"/>
      <c r="K11" s="188">
        <f t="shared" si="0"/>
        <v>0</v>
      </c>
      <c r="L11" s="162"/>
      <c r="M11" s="187" t="str">
        <f>+'Entrega OK'!M2</f>
        <v>N/A</v>
      </c>
      <c r="N11" s="187">
        <v>0.7</v>
      </c>
      <c r="O11" s="162"/>
      <c r="P11" s="187">
        <f>+'Entrega OK'!P2</f>
        <v>0</v>
      </c>
      <c r="Q11" s="187">
        <v>0.56999999999999995</v>
      </c>
      <c r="R11" s="181"/>
      <c r="S11" s="191"/>
      <c r="T11" s="181"/>
      <c r="AE11" s="190"/>
      <c r="AF11" s="190"/>
      <c r="AG11" s="190"/>
      <c r="AI11" s="158"/>
    </row>
    <row r="12" spans="1:35" ht="17.25" customHeight="1">
      <c r="A12" s="159"/>
      <c r="B12" s="182" t="s">
        <v>16</v>
      </c>
      <c r="C12" s="183" t="e">
        <f>VLOOKUP(I12,#REF!,4)</f>
        <v>#REF!</v>
      </c>
      <c r="D12" s="162"/>
      <c r="E12" s="192">
        <v>0.64</v>
      </c>
      <c r="F12" s="185"/>
      <c r="G12" s="186"/>
      <c r="H12" s="162"/>
      <c r="I12" s="187">
        <f>+'Flota OK'!$R$2</f>
        <v>0</v>
      </c>
      <c r="J12" s="162"/>
      <c r="K12" s="188">
        <f t="shared" si="0"/>
        <v>0</v>
      </c>
      <c r="L12" s="162"/>
      <c r="M12" s="187">
        <f>+'Flota OK'!M2</f>
        <v>0</v>
      </c>
      <c r="N12" s="187">
        <v>0.7</v>
      </c>
      <c r="O12" s="162"/>
      <c r="P12" s="187">
        <f>+'Flota OK'!P2</f>
        <v>0</v>
      </c>
      <c r="Q12" s="187">
        <v>0.56999999999999995</v>
      </c>
      <c r="R12" s="181"/>
      <c r="S12" s="191"/>
      <c r="T12" s="181"/>
      <c r="AE12" s="190"/>
      <c r="AF12" s="190"/>
      <c r="AG12" s="190"/>
      <c r="AI12" s="158"/>
    </row>
    <row r="13" spans="1:35" ht="17.25" customHeight="1">
      <c r="A13" s="159"/>
      <c r="B13" s="182" t="s">
        <v>17</v>
      </c>
      <c r="C13" s="183" t="e">
        <f>VLOOKUP(I13,#REF!,4)</f>
        <v>#REF!</v>
      </c>
      <c r="D13" s="162"/>
      <c r="E13" s="192">
        <v>0.64</v>
      </c>
      <c r="F13" s="185"/>
      <c r="G13" s="186"/>
      <c r="H13" s="162"/>
      <c r="I13" s="187">
        <f>+'Almacén OK'!$O$2</f>
        <v>0</v>
      </c>
      <c r="J13" s="162"/>
      <c r="K13" s="188">
        <f t="shared" si="0"/>
        <v>0</v>
      </c>
      <c r="L13" s="162"/>
      <c r="M13" s="187">
        <f>+'Almacén OK'!L2</f>
        <v>0</v>
      </c>
      <c r="N13" s="187">
        <v>0.7</v>
      </c>
      <c r="O13" s="162"/>
      <c r="P13" s="187" t="s">
        <v>18</v>
      </c>
      <c r="Q13" s="187">
        <v>0.56999999999999995</v>
      </c>
      <c r="R13" s="181"/>
      <c r="S13" s="191"/>
      <c r="T13" s="181"/>
      <c r="U13" s="193"/>
      <c r="AE13" s="190" t="str">
        <f>IF(AND(I8&lt;$AG$2,I8&gt;=AF2,I9&gt;=$AF$2),"Certificado","Outro")</f>
        <v>Outro</v>
      </c>
      <c r="AF13" s="190"/>
      <c r="AG13" s="190"/>
      <c r="AI13" s="158"/>
    </row>
    <row r="14" spans="1:35" ht="17.25" customHeight="1">
      <c r="A14" s="170"/>
      <c r="B14" s="182" t="s">
        <v>19</v>
      </c>
      <c r="C14" s="183" t="e">
        <f>VLOOKUP(I14,#REF!,4)</f>
        <v>#REF!</v>
      </c>
      <c r="D14" s="162"/>
      <c r="E14" s="192">
        <v>0.64</v>
      </c>
      <c r="F14" s="185"/>
      <c r="G14" s="186"/>
      <c r="H14" s="162"/>
      <c r="I14" s="187">
        <f>+'Planeamiento OK'!$R$2</f>
        <v>0</v>
      </c>
      <c r="J14" s="162"/>
      <c r="K14" s="188">
        <f t="shared" si="0"/>
        <v>0</v>
      </c>
      <c r="L14" s="162"/>
      <c r="M14" s="187">
        <f>+'Planeamiento OK'!M2</f>
        <v>0</v>
      </c>
      <c r="N14" s="187">
        <v>0.7</v>
      </c>
      <c r="O14" s="162"/>
      <c r="P14" s="187">
        <f>+'Planeamiento OK'!P2</f>
        <v>0</v>
      </c>
      <c r="Q14" s="187">
        <v>0.56999999999999995</v>
      </c>
      <c r="R14" s="181"/>
      <c r="S14" s="191"/>
      <c r="T14" s="181"/>
      <c r="U14" s="193"/>
      <c r="V14" s="193"/>
      <c r="W14" s="193"/>
      <c r="Y14" s="193"/>
      <c r="Z14" s="193"/>
      <c r="AA14" s="193"/>
      <c r="AE14" s="190"/>
      <c r="AF14" s="190"/>
      <c r="AG14" s="190"/>
      <c r="AI14" s="158"/>
    </row>
    <row r="15" spans="1:35" ht="7.5" customHeight="1">
      <c r="B15" s="174"/>
      <c r="C15" s="194"/>
      <c r="D15" s="162"/>
      <c r="E15" s="195"/>
      <c r="F15" s="196"/>
      <c r="G15" s="178"/>
      <c r="H15" s="162"/>
      <c r="I15" s="179"/>
      <c r="J15" s="162"/>
      <c r="K15" s="179"/>
      <c r="L15" s="162"/>
      <c r="M15" s="179"/>
      <c r="N15" s="179"/>
      <c r="O15" s="162"/>
      <c r="P15" s="179"/>
      <c r="Q15" s="179"/>
      <c r="R15" s="181"/>
      <c r="S15" s="179"/>
      <c r="T15" s="181"/>
      <c r="U15" s="193"/>
      <c r="V15" s="193"/>
      <c r="W15" s="193"/>
      <c r="Y15" s="193"/>
      <c r="Z15" s="193"/>
      <c r="AA15" s="193"/>
      <c r="AE15" s="190"/>
      <c r="AF15" s="190"/>
      <c r="AG15" s="190"/>
    </row>
    <row r="16" spans="1:35" ht="17.25" customHeight="1">
      <c r="B16" s="160" t="s">
        <v>20</v>
      </c>
      <c r="C16" s="197"/>
      <c r="D16" s="162"/>
      <c r="E16" s="192">
        <v>0.64</v>
      </c>
      <c r="F16" s="185"/>
      <c r="G16" s="198" t="e">
        <f>AVERAGE(G8:G14)</f>
        <v>#DIV/0!</v>
      </c>
      <c r="H16" s="162"/>
      <c r="I16" s="187">
        <f>AVERAGE(I8:I14)</f>
        <v>0</v>
      </c>
      <c r="J16" s="162"/>
      <c r="K16" s="188">
        <f>AVERAGE(K8:K14)</f>
        <v>0</v>
      </c>
      <c r="L16" s="162"/>
      <c r="M16" s="199">
        <f>IFERROR(AVERAGE(M8:M14),"")</f>
        <v>0</v>
      </c>
      <c r="N16" s="199">
        <f>IFERROR(AVERAGE(N8:N14),"")</f>
        <v>0.70000000000000007</v>
      </c>
      <c r="O16" s="162"/>
      <c r="P16" s="199">
        <f>IFERROR(AVERAGE(P8:P14),"")</f>
        <v>0</v>
      </c>
      <c r="Q16" s="199">
        <f>IFERROR(AVERAGE(Q8:Q14),"")</f>
        <v>0.56999999999999995</v>
      </c>
      <c r="R16" s="181"/>
      <c r="S16" s="200" t="str">
        <f>IFERROR(AVERAGE(S8:S14),"")</f>
        <v/>
      </c>
      <c r="T16" s="181"/>
      <c r="U16" s="160" t="s">
        <v>21</v>
      </c>
      <c r="V16" s="201"/>
      <c r="W16" s="211">
        <v>5</v>
      </c>
      <c r="X16" s="212"/>
      <c r="Y16" s="213"/>
      <c r="Z16" s="201"/>
      <c r="AA16" s="193"/>
      <c r="AE16" s="190"/>
      <c r="AF16" s="190"/>
      <c r="AG16" s="190"/>
    </row>
    <row r="17" spans="1:33" ht="16.5" customHeight="1">
      <c r="B17" s="151"/>
      <c r="C17" s="151"/>
      <c r="E17" s="153"/>
      <c r="F17" s="154"/>
      <c r="G17" s="155"/>
      <c r="I17" s="156"/>
      <c r="K17" s="157"/>
      <c r="M17" s="156"/>
      <c r="N17" s="156"/>
      <c r="P17" s="156"/>
      <c r="Q17" s="156"/>
      <c r="R17" s="202"/>
      <c r="S17" s="156"/>
      <c r="T17" s="202"/>
      <c r="U17" s="193"/>
      <c r="V17" s="193"/>
      <c r="W17" s="193"/>
      <c r="Y17" s="193"/>
      <c r="Z17" s="193"/>
      <c r="AA17" s="193"/>
      <c r="AE17" s="190"/>
      <c r="AF17" s="190"/>
      <c r="AG17" s="190"/>
    </row>
    <row r="18" spans="1:33" ht="16.5" customHeight="1">
      <c r="B18" s="214"/>
      <c r="C18" s="214"/>
      <c r="D18" s="214"/>
      <c r="E18" s="214"/>
      <c r="F18" s="214"/>
      <c r="G18" s="214"/>
      <c r="H18" s="214"/>
      <c r="I18" s="214"/>
      <c r="J18" s="214"/>
      <c r="K18" s="214"/>
      <c r="L18" s="150"/>
      <c r="M18" s="214"/>
      <c r="N18" s="214"/>
      <c r="P18" s="203"/>
      <c r="Q18" s="203"/>
      <c r="S18" s="193"/>
      <c r="U18" s="193"/>
      <c r="V18" s="193"/>
      <c r="W18" s="193"/>
      <c r="Y18" s="193"/>
      <c r="Z18" s="193"/>
      <c r="AA18" s="193"/>
      <c r="AE18" s="190"/>
      <c r="AF18" s="190"/>
      <c r="AG18" s="190"/>
    </row>
    <row r="19" spans="1:33" ht="16.5" customHeight="1">
      <c r="A19" s="159"/>
      <c r="B19" s="151"/>
      <c r="C19" s="151"/>
      <c r="D19" s="152"/>
      <c r="E19" s="153"/>
      <c r="F19" s="154"/>
      <c r="G19" s="155"/>
      <c r="H19" s="202"/>
      <c r="I19" s="156"/>
      <c r="J19" s="202"/>
      <c r="K19" s="157"/>
      <c r="L19" s="202"/>
      <c r="M19" s="156"/>
      <c r="N19" s="156"/>
      <c r="O19" s="202"/>
      <c r="P19" s="156"/>
      <c r="Q19" s="156"/>
      <c r="R19" s="202"/>
      <c r="S19" s="156"/>
      <c r="T19" s="202"/>
      <c r="AE19" s="190"/>
      <c r="AF19" s="190"/>
      <c r="AG19" s="190"/>
    </row>
    <row r="20" spans="1:33" ht="6" hidden="1" customHeight="1"/>
    <row r="21" spans="1:33" ht="13.8"/>
    <row r="22" spans="1:33" ht="13.8"/>
    <row r="23" spans="1:33" ht="13.8"/>
    <row r="24" spans="1:33" ht="13.8"/>
    <row r="25" spans="1:33" ht="13.8"/>
    <row r="26" spans="1:33" ht="13.8"/>
    <row r="27" spans="1:33" ht="13.8"/>
    <row r="28" spans="1:33" ht="13.8"/>
    <row r="29" spans="1:33" ht="13.8"/>
    <row r="30" spans="1:33" ht="13.8"/>
    <row r="31" spans="1:33" ht="13.8"/>
    <row r="32" spans="1:33" ht="13.8"/>
  </sheetData>
  <sheetProtection algorithmName="SHA-512" hashValue="BDLORvUvMYjnm/2dE9+xeaDdAVy+HkF07CbxwpHs1lk+eXjBw5ktOZdmQNEoaHIAxEgPBsKRwkeRaFhIOplBYA==" saltValue="6b7UmMuQe1ShF/IqUiFEjg==" spinCount="100000" sheet="1" objects="1" scenarios="1" formatCells="0" formatColumns="0"/>
  <mergeCells count="7">
    <mergeCell ref="S4:S6"/>
    <mergeCell ref="W16:Y16"/>
    <mergeCell ref="B18:K18"/>
    <mergeCell ref="M18:N18"/>
    <mergeCell ref="G4:K4"/>
    <mergeCell ref="M4:N4"/>
    <mergeCell ref="P4:Q4"/>
  </mergeCells>
  <conditionalFormatting sqref="B8">
    <cfRule type="expression" dxfId="113" priority="30">
      <formula>I8&gt;=0.7</formula>
    </cfRule>
    <cfRule type="expression" dxfId="112" priority="31">
      <formula>I8&gt;=0.6</formula>
    </cfRule>
    <cfRule type="expression" dxfId="111" priority="32">
      <formula>I8&gt;=0.5</formula>
    </cfRule>
  </conditionalFormatting>
  <conditionalFormatting sqref="B9:B14">
    <cfRule type="expression" dxfId="110" priority="13">
      <formula>I9&gt;=0.6</formula>
    </cfRule>
    <cfRule type="expression" dxfId="109" priority="14">
      <formula>I9&gt;=0.5</formula>
    </cfRule>
  </conditionalFormatting>
  <conditionalFormatting sqref="I8">
    <cfRule type="cellIs" dxfId="108" priority="33" stopIfTrue="1" operator="lessThan">
      <formula>0.6</formula>
    </cfRule>
    <cfRule type="cellIs" dxfId="107" priority="34" stopIfTrue="1" operator="between">
      <formula>0.6</formula>
      <formula>0.69999</formula>
    </cfRule>
    <cfRule type="cellIs" dxfId="106" priority="35" stopIfTrue="1" operator="greaterThanOrEqual">
      <formula>0.7</formula>
    </cfRule>
  </conditionalFormatting>
  <conditionalFormatting sqref="I8:I14">
    <cfRule type="cellIs" priority="9" stopIfTrue="1" operator="equal">
      <formula>""</formula>
    </cfRule>
    <cfRule type="cellIs" dxfId="105" priority="10" stopIfTrue="1" operator="lessThan">
      <formula>0.5</formula>
    </cfRule>
  </conditionalFormatting>
  <conditionalFormatting sqref="I9:I14">
    <cfRule type="cellIs" dxfId="104" priority="11" stopIfTrue="1" operator="lessThan">
      <formula>0.6</formula>
    </cfRule>
    <cfRule type="cellIs" dxfId="103" priority="12" stopIfTrue="1" operator="greaterThanOrEqual">
      <formula>0.6</formula>
    </cfRule>
  </conditionalFormatting>
  <conditionalFormatting sqref="I16">
    <cfRule type="cellIs" priority="20" stopIfTrue="1" operator="equal">
      <formula>""</formula>
    </cfRule>
    <cfRule type="cellIs" dxfId="102" priority="21" stopIfTrue="1" operator="lessThan">
      <formula>0.5</formula>
    </cfRule>
    <cfRule type="cellIs" dxfId="101" priority="22" stopIfTrue="1" operator="lessThan">
      <formula>0.6</formula>
    </cfRule>
    <cfRule type="cellIs" dxfId="100" priority="23" stopIfTrue="1" operator="greaterThanOrEqual">
      <formula>0.6</formula>
    </cfRule>
  </conditionalFormatting>
  <conditionalFormatting sqref="K8:K14 K16">
    <cfRule type="cellIs" dxfId="99" priority="19" operator="lessThanOrEqual">
      <formula>0.03</formula>
    </cfRule>
  </conditionalFormatting>
  <conditionalFormatting sqref="M8:N8">
    <cfRule type="cellIs" dxfId="98" priority="27" stopIfTrue="1" operator="lessThan">
      <formula>0.6</formula>
    </cfRule>
    <cfRule type="cellIs" dxfId="97" priority="28" stopIfTrue="1" operator="lessThan">
      <formula>0.7</formula>
    </cfRule>
    <cfRule type="cellIs" dxfId="96" priority="29" stopIfTrue="1" operator="greaterThanOrEqual">
      <formula>0.7</formula>
    </cfRule>
  </conditionalFormatting>
  <conditionalFormatting sqref="M8:N14">
    <cfRule type="cellIs" priority="5" stopIfTrue="1" operator="equal">
      <formula>""</formula>
    </cfRule>
    <cfRule type="cellIs" dxfId="95" priority="6" stopIfTrue="1" operator="lessThan">
      <formula>0.5</formula>
    </cfRule>
  </conditionalFormatting>
  <conditionalFormatting sqref="M9:N14">
    <cfRule type="cellIs" dxfId="94" priority="7" stopIfTrue="1" operator="lessThan">
      <formula>0.6</formula>
    </cfRule>
    <cfRule type="cellIs" dxfId="93" priority="8" stopIfTrue="1" operator="greaterThanOrEqual">
      <formula>0.6</formula>
    </cfRule>
  </conditionalFormatting>
  <conditionalFormatting sqref="P8:Q8">
    <cfRule type="cellIs" dxfId="92" priority="24" stopIfTrue="1" operator="lessThan">
      <formula>0.6</formula>
    </cfRule>
    <cfRule type="cellIs" dxfId="91" priority="25" stopIfTrue="1" operator="lessThan">
      <formula>0.7</formula>
    </cfRule>
    <cfRule type="cellIs" dxfId="90" priority="26" stopIfTrue="1" operator="greaterThanOrEqual">
      <formula>0.7</formula>
    </cfRule>
  </conditionalFormatting>
  <conditionalFormatting sqref="P8:Q14">
    <cfRule type="cellIs" priority="1" stopIfTrue="1" operator="equal">
      <formula>""</formula>
    </cfRule>
    <cfRule type="cellIs" dxfId="89" priority="2" stopIfTrue="1" operator="lessThan">
      <formula>0.5</formula>
    </cfRule>
  </conditionalFormatting>
  <conditionalFormatting sqref="P9:Q14">
    <cfRule type="cellIs" dxfId="88" priority="3" stopIfTrue="1" operator="lessThan">
      <formula>0.6</formula>
    </cfRule>
    <cfRule type="cellIs" dxfId="87" priority="4" stopIfTrue="1" operator="greaterThanOrEqual">
      <formula>0.6</formula>
    </cfRule>
  </conditionalFormatting>
  <conditionalFormatting sqref="W16">
    <cfRule type="cellIs" priority="15" stopIfTrue="1" operator="equal">
      <formula>""</formula>
    </cfRule>
    <cfRule type="cellIs" dxfId="86" priority="16" stopIfTrue="1" operator="lessThan">
      <formula>5</formula>
    </cfRule>
    <cfRule type="cellIs" dxfId="85" priority="17" stopIfTrue="1" operator="between">
      <formula>5</formula>
      <formula>6</formula>
    </cfRule>
    <cfRule type="cellIs" dxfId="84" priority="18" stopIfTrue="1" operator="greaterThanOrEqual">
      <formula>7</formula>
    </cfRule>
  </conditionalFormatting>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6BC2A-FABE-47DE-B6D2-6322586E742F}">
  <sheetPr>
    <tabColor rgb="FF92D050"/>
  </sheetPr>
  <dimension ref="A1:R87"/>
  <sheetViews>
    <sheetView showGridLines="0" zoomScale="85" zoomScaleNormal="85" workbookViewId="0">
      <pane xSplit="3" ySplit="2" topLeftCell="D3" activePane="bottomRight" state="frozen"/>
      <selection pane="topRight"/>
      <selection pane="bottomLeft"/>
      <selection pane="bottomRight" activeCell="J5" sqref="J5"/>
    </sheetView>
  </sheetViews>
  <sheetFormatPr baseColWidth="10" defaultColWidth="11.44140625" defaultRowHeight="14.4"/>
  <cols>
    <col min="1" max="1" width="3.88671875" customWidth="1"/>
    <col min="2" max="2" width="12.33203125" style="119" customWidth="1"/>
    <col min="3" max="3" width="8.44140625" style="101" customWidth="1"/>
    <col min="4" max="4" width="11.5546875" customWidth="1"/>
    <col min="5" max="5" width="11.44140625" customWidth="1"/>
    <col min="6" max="6" width="6.6640625" customWidth="1"/>
    <col min="7" max="7" width="20.5546875" customWidth="1"/>
    <col min="8" max="9" width="31.109375" customWidth="1"/>
    <col min="10" max="10" width="47.109375" customWidth="1"/>
    <col min="11" max="11" width="11.44140625" customWidth="1"/>
    <col min="12" max="12" width="11.44140625" hidden="1" customWidth="1"/>
    <col min="13" max="13" width="11.44140625" customWidth="1"/>
    <col min="14" max="15" width="11.44140625" hidden="1" customWidth="1"/>
    <col min="16" max="16" width="11.44140625" customWidth="1"/>
    <col min="17" max="17" width="11.44140625" hidden="1" customWidth="1"/>
    <col min="18" max="18" width="11.44140625" style="224" customWidth="1"/>
  </cols>
  <sheetData>
    <row r="1" spans="1:18">
      <c r="A1" s="99" t="s">
        <v>22</v>
      </c>
      <c r="B1" s="117" t="s">
        <v>23</v>
      </c>
      <c r="C1" s="1" t="s">
        <v>24</v>
      </c>
      <c r="D1" s="99" t="s">
        <v>25</v>
      </c>
      <c r="E1" s="99" t="s">
        <v>26</v>
      </c>
      <c r="F1" s="99" t="s">
        <v>27</v>
      </c>
      <c r="G1" s="99" t="s">
        <v>28</v>
      </c>
      <c r="H1" s="99" t="s">
        <v>29</v>
      </c>
      <c r="I1" s="99" t="s">
        <v>30</v>
      </c>
      <c r="J1" s="1" t="s">
        <v>31</v>
      </c>
      <c r="K1" s="1" t="s">
        <v>32</v>
      </c>
      <c r="L1" s="110" t="s">
        <v>33</v>
      </c>
      <c r="M1" s="109" t="s">
        <v>34</v>
      </c>
      <c r="N1" s="109" t="e">
        <f>"WH - "&amp;#REF!</f>
        <v>#REF!</v>
      </c>
      <c r="O1" s="110" t="s">
        <v>35</v>
      </c>
      <c r="P1" s="109" t="s">
        <v>36</v>
      </c>
      <c r="Q1" s="109" t="s">
        <v>37</v>
      </c>
      <c r="R1" s="221" t="s">
        <v>38</v>
      </c>
    </row>
    <row r="2" spans="1:18">
      <c r="B2" s="2" t="s">
        <v>39</v>
      </c>
      <c r="C2" s="100"/>
      <c r="D2" s="3"/>
      <c r="E2" s="3"/>
      <c r="F2" s="3"/>
      <c r="G2" s="3"/>
      <c r="H2" s="3"/>
      <c r="I2" s="3"/>
      <c r="J2" s="2"/>
      <c r="K2" s="2"/>
      <c r="L2" s="108">
        <f>IF(COUNTBLANK(L3:L87)&gt;0,"-",
IF(AND(L3="N/A",L69="N/A",L81="N/A"),"N/A",
(
N(L5)*$F5+
N(L6)*$F6+
N(L7)*$F7+
N(L8)*$F8+
N(L10)*$F10+
N(L11)*$F11+
N(L12)*$F12+
N(L13)*$F13+
N(L15)*$F15+
N(L16)*$F16+
N(L17)*$F17+
N(L18)*$F18+
N(L19)*$F19+
N(L20)*$F20+
N(L21)*$F21+
N(L23)*$F23+
N(L24)*$F24+
N(L25)*$F25+
N(L27)*$F27+
N(L28)*$F28+
N(L29)*$F29+
N(L30)*$F30+
N(L31)*$F31+
N(L32)*$F32+
N(L34)*$F34+
N(L35)*$F35+
N(L37)*$F37+
N(L38)*$F38+
N(L39)*$F39+
N(L41)*$F41+
N(L42)*$F42+
N(L43)*$F43+
N(L44)*$F44+
N(L45)*$F45+
N(L46)*$F46+
N(L47)*$F47+
N(L48)*$F48+
N(L50)*$F50+
N(L51)*$F51+
N(L51)*$F52+
N(L54)*$F54+
N(L55)*$F55+
N(L56)*$F56+
N(L58)*$F58+
N(L59)*$F59+
N(L61)*$F61+
N(L62)*$F62+
N(L63)*$F63+
N(L64)*$F64+
N(L65)*$F65+
N(L67)*$F67+
N(L68)*$F68+
N(L71)*$F71+
N(L72)*$F72+
N(L73)*$F73+
N(L74)*$F74+
N(L75)*$F75+
N(L77)*$F77+
N(L78)*$F78+
N(L79)*$F79+
N(L80)*$F80+
N(L83)*$F83+
N(L84)*$F84+
N(L85)*$F85+
N(L86)*$F86+
N(L87)*$F87)
/(
IF(L5="N/A",0,$F5*5)+
IF(L6="N/A",0,$F6*5)+
IF(L7="N/A",0,$F7*5)+
IF(L8="N/A",0,$F8*5)+
IF(L10="N/A",0,$F10*5)+
IF(L11="N/A",0,$F11*5)+
IF(L12="N/A",0,$F12*5)+
IF(L13="N/A",0,$F13*5)+
IF(L15="N/A",0,$F15*5)+
IF(L16="N/A",0,$F16*5)+
IF(L17="N/A",0,$F17*5)+
IF(L18="N/A",0,$F18*5)+
IF(L19="N/A",0,$F19*5)+
IF(L20="N/A",0,$F20*5)+
IF(L21="N/A",0,$F21*5)+
IF(L23="N/A",0,$F23*5)+
IF(L24="N/A",0,$F24*5)+
IF(L25="N/A",0,$F25*5)+
IF(L27="N/A",0,$F27*5)+
IF(L28="N/A",0,$F28*5)+
IF(L29="N/A",0,$F29*5)+
IF(L30="N/A",0,$F30*5)+
IF(L31="N/A",0,$F31*5)+
IF(L32="N/A",0,$F32*5)+
IF(L34="N/A",0,$F34*5)+
IF(L35="N/A",0,$F35*5)+
IF(L37="N/A",0,$F37*5)+
IF(L38="N/A",0,$F38*5)+
IF(L39="N/A",0,$F39*5)+
IF(L41="N/A",0,$F41*5)+
IF(L42="N/A",0,$F42*5)+
IF(L43="N/A",0,$F43*5)+
IF(L44="N/A",0,$F44*5)+
IF(L45="N/A",0,$F45*5)+
IF(L46="N/A",0,$F46*5)+
IF(L47="N/A",0,$F47*5)+
IF(L48="N/A",0,$F48*5)+
IF(L50="N/A",0,$F50*5)+
IF(L51="N/A",0,$F51*5)+
IF(L52="N/A",0,$F52*5)+
IF(L54="N/A",0,$F54*5)+
IF(L55="N/A",0,$F55*5)+
IF(L56="N/A",0,$F56*5)+
IF(L58="N/A",0,$F58*5)+
IF(L59="N/A",0,$F59*5)+
IF(L61="N/A",0,$F61*5)+
IF(L62="N/A",0,$F62*5)+
IF(L63="N/A",0,$F63*5)+
IF(L64="N/A",0,$F64*5)+
IF(L65="N/A",0,$F65*5)+
IF(L67="N/A",0,$F67*5)+
IF(L68="N/A",0,$F68*5)+
IF(L71="N/A",0,$F71*5)+
IF(L72="N/A",0,$F72*5)+
IF(L73="N/A",0,$F73*5)+
IF(L74="N/A",0,$F74*5)+
IF(L75="N/A",0,$F75*5)+
IF(L77="N/A",0,$F77*5)+
IF(L78="N/A",0,$F78*5)+
IF(L79="N/A",0,$F79*5)+
IF(L80="N/A",0,$F80*5)+
IF(L83="N/A",0,$F83*5)+
IF(L84="N/A",0,$F84*5)+
IF(L85="N/A",0,$F85*5)+
IF(L86="N/A",0,$F86*5)+
IF(L87="N/A",0,$F87*5))))</f>
        <v>0</v>
      </c>
      <c r="M2" s="217">
        <f>IF(COUNTBLANK(M3:M87)&gt;0,"-",
IF(AND(M3="N/A",M69="N/A",M81="N/A"),"N/A",
(
N(M5)*$F5+
N(M6)*$F6+
N(M7)*$F7+
N(M8)*$F8+
N(M10)*$F10+
N(M11)*$F11+
N(M12)*$F12+
N(M13)*$F13+
N(M15)*$F15+
N(M16)*$F16+
N(M17)*$F17+
N(M18)*$F18+
N(M19)*$F19+
N(M20)*$F20+
N(M21)*$F21+
N(M23)*$F23+
N(M24)*$F24+
N(M25)*$F25+
N(M27)*$F27+
N(M28)*$F28+
N(M29)*$F29+
N(M30)*$F30+
N(M31)*$F31+
N(M32)*$F32+
N(M34)*$F34+
N(M35)*$F35+
N(M37)*$F37+
N(M38)*$F38+
N(M39)*$F39+
N(M41)*$F41+
N(M42)*$F42+
N(M43)*$F43+
N(M44)*$F44+
N(M45)*$F45+
N(M46)*$F46+
N(M47)*$F47+
N(M48)*$F48+
N(M50)*$F50+
N(M51)*$F51+
N(M51)*$F52+
N(M54)*$F54+
N(M55)*$F55+
N(M56)*$F56+
N(M58)*$F58+
N(M59)*$F59+
N(M61)*$F61+
N(M62)*$F62+
N(M63)*$F63+
N(M64)*$F64+
N(M65)*$F65+
N(M67)*$F67+
N(M68)*$F68+
N(M71)*$F71+
N(M72)*$F72+
N(M73)*$F73+
N(M74)*$F74+
N(M75)*$F75+
N(M77)*$F77+
N(M78)*$F78+
N(M79)*$F79+
N(M80)*$F80+
N(M83)*$F83+
N(M84)*$F84+
N(M85)*$F85+
N(M86)*$F86+
N(M87)*$F87)
/(
IF(M5="N/A",0,$F5*5)+
IF(M6="N/A",0,$F6*5)+
IF(M7="N/A",0,$F7*5)+
IF(M8="N/A",0,$F8*5)+
IF(M10="N/A",0,$F10*5)+
IF(M11="N/A",0,$F11*5)+
IF(M12="N/A",0,$F12*5)+
IF(M13="N/A",0,$F13*5)+
IF(M15="N/A",0,$F15*5)+
IF(M16="N/A",0,$F16*5)+
IF(M17="N/A",0,$F17*5)+
IF(M18="N/A",0,$F18*5)+
IF(M19="N/A",0,$F19*5)+
IF(M20="N/A",0,$F20*5)+
IF(M21="N/A",0,$F21*5)+
IF(M23="N/A",0,$F23*5)+
IF(M24="N/A",0,$F24*5)+
IF(M25="N/A",0,$F25*5)+
IF(M27="N/A",0,$F27*5)+
IF(M28="N/A",0,$F28*5)+
IF(M29="N/A",0,$F29*5)+
IF(M30="N/A",0,$F30*5)+
IF(M31="N/A",0,$F31*5)+
IF(M32="N/A",0,$F32*5)+
IF(M34="N/A",0,$F34*5)+
IF(M35="N/A",0,$F35*5)+
IF(M37="N/A",0,$F37*5)+
IF(M38="N/A",0,$F38*5)+
IF(M39="N/A",0,$F39*5)+
IF(M41="N/A",0,$F41*5)+
IF(M42="N/A",0,$F42*5)+
IF(M43="N/A",0,$F43*5)+
IF(M44="N/A",0,$F44*5)+
IF(M45="N/A",0,$F45*5)+
IF(M46="N/A",0,$F46*5)+
IF(M47="N/A",0,$F47*5)+
IF(M48="N/A",0,$F48*5)+
IF(M50="N/A",0,$F50*5)+
IF(M51="N/A",0,$F51*5)+
IF(M52="N/A",0,$F52*5)+
IF(M54="N/A",0,$F54*5)+
IF(M55="N/A",0,$F55*5)+
IF(M56="N/A",0,$F56*5)+
IF(M58="N/A",0,$F58*5)+
IF(M59="N/A",0,$F59*5)+
IF(M61="N/A",0,$F61*5)+
IF(M62="N/A",0,$F62*5)+
IF(M63="N/A",0,$F63*5)+
IF(M64="N/A",0,$F64*5)+
IF(M65="N/A",0,$F65*5)+
IF(M67="N/A",0,$F67*5)+
IF(M68="N/A",0,$F68*5)+
IF(M71="N/A",0,$F71*5)+
IF(M72="N/A",0,$F72*5)+
IF(M73="N/A",0,$F73*5)+
IF(M74="N/A",0,$F74*5)+
IF(M75="N/A",0,$F75*5)+
IF(M77="N/A",0,$F77*5)+
IF(M78="N/A",0,$F78*5)+
IF(M79="N/A",0,$F79*5)+
IF(M80="N/A",0,$F80*5)+
IF(M83="N/A",0,$F83*5)+
IF(M84="N/A",0,$F84*5)+
IF(M85="N/A",0,$F85*5)+
IF(M86="N/A",0,$F86*5)+
IF(M87="N/A",0,$F87*5))))</f>
        <v>0</v>
      </c>
      <c r="N2" s="217" t="e">
        <f t="shared" ref="M2:R2" si="0">IF(COUNTBLANK(N3:N87)&gt;0,"-",
IF(AND(N3="N/A",N69="N/A",N81="N/A"),"N/A",
(
N(N5)*$F5+
N(N6)*$F6+
N(N7)*$F7+
N(N8)*$F8+
N(N10)*$F10+
N(N11)*$F11+
N(N12)*$F12+
N(N13)*$F13+
N(N15)*$F15+
N(N16)*$F16+
N(N17)*$F17+
N(N18)*$F18+
N(N19)*$F19+
N(N20)*$F20+
N(N21)*$F21+
N(N23)*$F23+
N(N24)*$F24+
N(N25)*$F25+
N(N27)*$F27+
N(N28)*$F28+
N(N29)*$F29+
N(N30)*$F30+
N(N31)*$F31+
N(N32)*$F32+
N(N34)*$F34+
N(N35)*$F35+
N(N37)*$F37+
N(N38)*$F38+
N(N39)*$F39+
N(N41)*$F41+
N(N42)*$F42+
N(N43)*$F43+
N(N44)*$F44+
N(N45)*$F45+
N(N46)*$F46+
N(N47)*$F47+
N(N48)*$F48+
N(N50)*$F50+
N(N51)*$F51+
N(N51)*$F52+
N(N54)*$F54+
N(N55)*$F55+
N(N56)*$F56+
N(N58)*$F58+
N(N59)*$F59+
N(N61)*$F61+
N(N62)*$F62+
N(N63)*$F63+
N(N64)*$F64+
N(N65)*$F65+
N(N67)*$F67+
N(N68)*$F68+
N(N71)*$F71+
N(N72)*$F72+
N(N73)*$F73+
N(N74)*$F74+
N(N75)*$F75+
N(N77)*$F77+
N(N78)*$F78+
N(N79)*$F79+
N(N80)*$F80+
N(N83)*$F83+
N(N84)*$F84+
N(N85)*$F85+
N(N86)*$F86+
N(N87)*$F87)
/(
IF(N5="N/A",0,$F5*5)+
IF(N6="N/A",0,$F6*5)+
IF(N7="N/A",0,$F7*5)+
IF(N8="N/A",0,$F8*5)+
IF(N10="N/A",0,$F10*5)+
IF(N11="N/A",0,$F11*5)+
IF(N12="N/A",0,$F12*5)+
IF(N13="N/A",0,$F13*5)+
IF(N15="N/A",0,$F15*5)+
IF(N16="N/A",0,$F16*5)+
IF(N17="N/A",0,$F17*5)+
IF(N18="N/A",0,$F18*5)+
IF(N19="N/A",0,$F19*5)+
IF(N20="N/A",0,$F20*5)+
IF(N21="N/A",0,$F21*5)+
IF(N23="N/A",0,$F23*5)+
IF(N24="N/A",0,$F24*5)+
IF(N25="N/A",0,$F25*5)+
IF(N27="N/A",0,$F27*5)+
IF(N28="N/A",0,$F28*5)+
IF(N29="N/A",0,$F29*5)+
IF(N30="N/A",0,$F30*5)+
IF(N31="N/A",0,$F31*5)+
IF(N32="N/A",0,$F32*5)+
IF(N34="N/A",0,$F34*5)+
IF(N35="N/A",0,$F35*5)+
IF(N37="N/A",0,$F37*5)+
IF(N38="N/A",0,$F38*5)+
IF(N39="N/A",0,$F39*5)+
IF(N41="N/A",0,$F41*5)+
IF(N42="N/A",0,$F42*5)+
IF(N43="N/A",0,$F43*5)+
IF(N44="N/A",0,$F44*5)+
IF(N45="N/A",0,$F45*5)+
IF(N46="N/A",0,$F46*5)+
IF(N47="N/A",0,$F47*5)+
IF(N48="N/A",0,$F48*5)+
IF(N50="N/A",0,$F50*5)+
IF(N51="N/A",0,$F51*5)+
IF(N52="N/A",0,$F52*5)+
IF(N54="N/A",0,$F54*5)+
IF(N55="N/A",0,$F55*5)+
IF(N56="N/A",0,$F56*5)+
IF(N58="N/A",0,$F58*5)+
IF(N59="N/A",0,$F59*5)+
IF(N61="N/A",0,$F61*5)+
IF(N62="N/A",0,$F62*5)+
IF(N63="N/A",0,$F63*5)+
IF(N64="N/A",0,$F64*5)+
IF(N65="N/A",0,$F65*5)+
IF(N67="N/A",0,$F67*5)+
IF(N68="N/A",0,$F68*5)+
IF(N71="N/A",0,$F71*5)+
IF(N72="N/A",0,$F72*5)+
IF(N73="N/A",0,$F73*5)+
IF(N74="N/A",0,$F74*5)+
IF(N75="N/A",0,$F75*5)+
IF(N77="N/A",0,$F77*5)+
IF(N78="N/A",0,$F78*5)+
IF(N79="N/A",0,$F79*5)+
IF(N80="N/A",0,$F80*5)+
IF(N83="N/A",0,$F83*5)+
IF(N84="N/A",0,$F84*5)+
IF(N85="N/A",0,$F85*5)+
IF(N86="N/A",0,$F86*5)+
IF(N87="N/A",0,$F87*5))))</f>
        <v>#DIV/0!</v>
      </c>
      <c r="O2" s="217">
        <f t="shared" si="0"/>
        <v>0</v>
      </c>
      <c r="P2" s="217">
        <f t="shared" si="0"/>
        <v>0</v>
      </c>
      <c r="Q2" s="217" t="e">
        <f t="shared" si="0"/>
        <v>#DIV/0!</v>
      </c>
      <c r="R2" s="217">
        <f t="shared" si="0"/>
        <v>0</v>
      </c>
    </row>
    <row r="3" spans="1:18" ht="20.100000000000001" customHeight="1">
      <c r="A3" s="4"/>
      <c r="B3" s="95" t="s">
        <v>40</v>
      </c>
      <c r="C3" s="96"/>
      <c r="D3" s="4"/>
      <c r="E3" s="4"/>
      <c r="F3" s="4"/>
      <c r="G3" s="4"/>
      <c r="H3" s="4"/>
      <c r="I3" s="4"/>
      <c r="J3" s="4"/>
      <c r="K3" s="4"/>
      <c r="L3" s="107">
        <f>IF(COUNTBLANK(L4:L68)&gt;0,"-",
IF(AND(L4="N/A",L9="N/A",L14="N/A",L22="N/A",L26="N/A",L33="N/A",L36="N/A",L40="N/A",L49="N/A",L53="N/A",L57="N/A",L60="N/A",L66="N/A"),"N/A",
(N(L5)*$F5+
N(L6)*$F6+
N(L7)*$F7+
N(L8)*$F8+
N(L10)*$F10+
N(L11)*$F11+
N(L12)*$F12+
N(L13)*$F13+
N(L15)*$F15+
N(L16)*$F16+
N(L17)*$F17+
N(L18)*$F18+
N(L19)*$F19+
N(L20)*$F20+
N(L21)*$F21+
N(L23)*$F23+
N(L24)*$F24+
N(L25)*$F25+
N(L27)*$F27+
N(L28)*$F28+
N(L29)*$F29+
N(L30)*$F30+
N(L31)*$F31+
N(L32)*$F32+
N(L34)*$F34+
N(L35)*$F35+
N(L37)*$F37+
N(L38)*$F38+
N(L39)*$F39+
N(L41)*$F41+
N(L42)*$F42+
N(L43)*$F43+
N(L44)*$F44+
N(L45)*$F45+
N(L46)*$F46+
N(L47)*$F47+
N(L48)*$F48+
N(L50)*$F50+
N(L51)*$F51+
N(L51)*$F52+
N(L54)*$F54+
N(L55)*$F55+
N(L56)*$F56+
N(L58)*$F58+
N(L59)*$F59+
N(L61)*$F61+
N(L62)*$F62+
N(L63)*$F63+
N(L64)*$F64+
N(L65)*$F65+
N(L67)*$F67+
N(L68)*$F68)/
(IF(L5="N/A",0,$F5*5)+
IF(L6="N/A",0,$F6*5)+
IF(L7="N/A",0,$F7*5)+
IF(L8="N/A",0,$F8*5)+
IF(L10="N/A",0,$F10*5)+
IF(L11="N/A",0,$F11*5)+
IF(L12="N/A",0,$F12*5)+
IF(L13="N/A",0,$F13*5)+
IF(L15="N/A",0,$F15*5)+
IF(L16="N/A",0,$F16*5)+
IF(L17="N/A",0,$F17*5)+
IF(L18="N/A",0,$F18*5)+
IF(L19="N/A",0,$F19*5)+
IF(L20="N/A",0,$F20*5)+
IF(L21="N/A",0,$F21*5)+
IF(L23="N/A",0,$F23*5)+
IF(L24="N/A",0,$F24*5)+
IF(L25="N/A",0,$F25*5)+
IF(L27="N/A",0,$F27*5)+
IF(L28="N/A",0,$F28*5)+
IF(L29="N/A",0,$F29*5)+
IF(L30="N/A",0,$F30*5)+
IF(L31="N/A",0,$F31*5)+
IF(L32="N/A",0,$F32*5)+
IF(L34="N/A",0,$F34*5)+
IF(L35="N/A",0,$F35*5)+
IF(L37="N/A",0,$F37*5)+
IF(L38="N/A",0,$F38*5)+
IF(L39="N/A",0,$F39*5)+
IF(L41="N/A",0,$F41*5)+
IF(L42="N/A",0,$F42*5)+
IF(L43="N/A",0,$F43*5)+
IF(L44="N/A",0,$F44*5)+
IF(L45="N/A",0,$F45*5)+
IF(L46="N/A",0,$F46*5)+
IF(L47="N/A",0,$F47*5)+
IF(L48="N/A",0,$F48*5)+
IF(L50="N/A",0,$F50*5)+
IF(L51="N/A",0,$F51*5)+
IF(L52="N/A",0,$F52*5)++
IF(L54="N/A",0,$F54*5)+
IF(L55="N/A",0,$F55*5)+
IF(L56="N/A",0,$F56*5)+
IF(L58="N/A",0,$F58*5)+
IF(L59="N/A",0,$F59*5)+
IF(L61="N/A",0,$F61*5)+
IF(L62="N/A",0,$F62*5)+
IF(L63="N/A",0,$F63*5)+
IF(L64="N/A",0,$F64*5)+
IF(L65="N/A",0,$F65*5)+
IF(L67="N/A",0,$F67*5)+
IF(L68="N/A",0,$F68*5))))</f>
        <v>0</v>
      </c>
      <c r="M3" s="218">
        <f>IF(COUNTBLANK(M4:M68)&gt;0,"-",
IF(AND(M4="N/A",M9="N/A",M14="N/A",M22="N/A",M26="N/A",M33="N/A",M36="N/A",M40="N/A",M49="N/A",M53="N/A",M57="N/A",M60="N/A",M66="N/A"),"N/A",
(N(M5)*$F5+
N(M6)*$F6+
N(M7)*$F7+
N(M8)*$F8+
N(M10)*$F10+
N(M11)*$F11+
N(M12)*$F12+
N(M13)*$F13+
N(M15)*$F15+
N(M16)*$F16+
N(M17)*$F17+
N(M18)*$F18+
N(M19)*$F19+
N(M20)*$F20+
N(M21)*$F21+
N(M23)*$F23+
N(M24)*$F24+
N(M25)*$F25+
N(M27)*$F27+
N(M28)*$F28+
N(M29)*$F29+
N(M30)*$F30+
N(M31)*$F31+
N(M32)*$F32+
N(M34)*$F34+
N(M35)*$F35+
N(M37)*$F37+
N(M38)*$F38+
N(M39)*$F39+
N(M41)*$F41+
N(M42)*$F42+
N(M43)*$F43+
N(M44)*$F44+
N(M45)*$F45+
N(M46)*$F46+
N(M47)*$F47+
N(M48)*$F48+
N(M50)*$F50+
N(M51)*$F51+
N(M51)*$F52+
N(M54)*$F54+
N(M55)*$F55+
N(M56)*$F56+
N(M58)*$F58+
N(M59)*$F59+
N(M61)*$F61+
N(M62)*$F62+
N(M63)*$F63+
N(M64)*$F64+
N(M65)*$F65+
N(M67)*$F67+
N(M68)*$F68)/
(IF(M5="N/A",0,$F5*5)+
IF(M6="N/A",0,$F6*5)+
IF(M7="N/A",0,$F7*5)+
IF(M8="N/A",0,$F8*5)+
IF(M10="N/A",0,$F10*5)+
IF(M11="N/A",0,$F11*5)+
IF(M12="N/A",0,$F12*5)+
IF(M13="N/A",0,$F13*5)+
IF(M15="N/A",0,$F15*5)+
IF(M16="N/A",0,$F16*5)+
IF(M17="N/A",0,$F17*5)+
IF(M18="N/A",0,$F18*5)+
IF(M19="N/A",0,$F19*5)+
IF(M20="N/A",0,$F20*5)+
IF(M21="N/A",0,$F21*5)+
IF(M23="N/A",0,$F23*5)+
IF(M24="N/A",0,$F24*5)+
IF(M25="N/A",0,$F25*5)+
IF(M27="N/A",0,$F27*5)+
IF(M28="N/A",0,$F28*5)+
IF(M29="N/A",0,$F29*5)+
IF(M30="N/A",0,$F30*5)+
IF(M31="N/A",0,$F31*5)+
IF(M32="N/A",0,$F32*5)+
IF(M34="N/A",0,$F34*5)+
IF(M35="N/A",0,$F35*5)+
IF(M37="N/A",0,$F37*5)+
IF(M38="N/A",0,$F38*5)+
IF(M39="N/A",0,$F39*5)+
IF(M41="N/A",0,$F41*5)+
IF(M42="N/A",0,$F42*5)+
IF(M43="N/A",0,$F43*5)+
IF(M44="N/A",0,$F44*5)+
IF(M45="N/A",0,$F45*5)+
IF(M46="N/A",0,$F46*5)+
IF(M47="N/A",0,$F47*5)+
IF(M48="N/A",0,$F48*5)+
IF(M50="N/A",0,$F50*5)+
IF(M51="N/A",0,$F51*5)+
IF(M52="N/A",0,$F52*5)++
IF(M54="N/A",0,$F54*5)+
IF(M55="N/A",0,$F55*5)+
IF(M56="N/A",0,$F56*5)+
IF(M58="N/A",0,$F58*5)+
IF(M59="N/A",0,$F59*5)+
IF(M61="N/A",0,$F61*5)+
IF(M62="N/A",0,$F62*5)+
IF(M63="N/A",0,$F63*5)+
IF(M64="N/A",0,$F64*5)+
IF(M65="N/A",0,$F65*5)+
IF(M67="N/A",0,$F67*5)+
IF(M68="N/A",0,$F68*5))))</f>
        <v>0</v>
      </c>
      <c r="N3" s="218" t="e">
        <f t="shared" ref="M3:R3" si="1">IF(COUNTBLANK(N4:N68)&gt;0,"-",
IF(AND(N4="N/A",N9="N/A",N14="N/A",N22="N/A",N26="N/A",N33="N/A",N36="N/A",N40="N/A",N49="N/A",N53="N/A",N57="N/A",N60="N/A",N66="N/A"),"N/A",
(N(N5)*$F5+
N(N6)*$F6+
N(N7)*$F7+
N(N8)*$F8+
N(N10)*$F10+
N(N11)*$F11+
N(N12)*$F12+
N(N13)*$F13+
N(N15)*$F15+
N(N16)*$F16+
N(N17)*$F17+
N(N18)*$F18+
N(N19)*$F19+
N(N20)*$F20+
N(N21)*$F21+
N(N23)*$F23+
N(N24)*$F24+
N(N25)*$F25+
N(N27)*$F27+
N(N28)*$F28+
N(N29)*$F29+
N(N30)*$F30+
N(N31)*$F31+
N(N32)*$F32+
N(N34)*$F34+
N(N35)*$F35+
N(N37)*$F37+
N(N38)*$F38+
N(N39)*$F39+
N(N41)*$F41+
N(N42)*$F42+
N(N43)*$F43+
N(N44)*$F44+
N(N45)*$F45+
N(N46)*$F46+
N(N47)*$F47+
N(N48)*$F48+
N(N50)*$F50+
N(N51)*$F51+
N(N51)*$F52+
N(N54)*$F54+
N(N55)*$F55+
N(N56)*$F56+
N(N58)*$F58+
N(N59)*$F59+
N(N61)*$F61+
N(N62)*$F62+
N(N63)*$F63+
N(N64)*$F64+
N(N65)*$F65+
N(N67)*$F67+
N(N68)*$F68)/
(IF(N5="N/A",0,$F5*5)+
IF(N6="N/A",0,$F6*5)+
IF(N7="N/A",0,$F7*5)+
IF(N8="N/A",0,$F8*5)+
IF(N10="N/A",0,$F10*5)+
IF(N11="N/A",0,$F11*5)+
IF(N12="N/A",0,$F12*5)+
IF(N13="N/A",0,$F13*5)+
IF(N15="N/A",0,$F15*5)+
IF(N16="N/A",0,$F16*5)+
IF(N17="N/A",0,$F17*5)+
IF(N18="N/A",0,$F18*5)+
IF(N19="N/A",0,$F19*5)+
IF(N20="N/A",0,$F20*5)+
IF(N21="N/A",0,$F21*5)+
IF(N23="N/A",0,$F23*5)+
IF(N24="N/A",0,$F24*5)+
IF(N25="N/A",0,$F25*5)+
IF(N27="N/A",0,$F27*5)+
IF(N28="N/A",0,$F28*5)+
IF(N29="N/A",0,$F29*5)+
IF(N30="N/A",0,$F30*5)+
IF(N31="N/A",0,$F31*5)+
IF(N32="N/A",0,$F32*5)+
IF(N34="N/A",0,$F34*5)+
IF(N35="N/A",0,$F35*5)+
IF(N37="N/A",0,$F37*5)+
IF(N38="N/A",0,$F38*5)+
IF(N39="N/A",0,$F39*5)+
IF(N41="N/A",0,$F41*5)+
IF(N42="N/A",0,$F42*5)+
IF(N43="N/A",0,$F43*5)+
IF(N44="N/A",0,$F44*5)+
IF(N45="N/A",0,$F45*5)+
IF(N46="N/A",0,$F46*5)+
IF(N47="N/A",0,$F47*5)+
IF(N48="N/A",0,$F48*5)+
IF(N50="N/A",0,$F50*5)+
IF(N51="N/A",0,$F51*5)+
IF(N52="N/A",0,$F52*5)++
IF(N54="N/A",0,$F54*5)+
IF(N55="N/A",0,$F55*5)+
IF(N56="N/A",0,$F56*5)+
IF(N58="N/A",0,$F58*5)+
IF(N59="N/A",0,$F59*5)+
IF(N61="N/A",0,$F61*5)+
IF(N62="N/A",0,$F62*5)+
IF(N63="N/A",0,$F63*5)+
IF(N64="N/A",0,$F64*5)+
IF(N65="N/A",0,$F65*5)+
IF(N67="N/A",0,$F67*5)+
IF(N68="N/A",0,$F68*5))))</f>
        <v>#DIV/0!</v>
      </c>
      <c r="O3" s="218">
        <f t="shared" si="1"/>
        <v>0</v>
      </c>
      <c r="P3" s="218">
        <f t="shared" si="1"/>
        <v>0</v>
      </c>
      <c r="Q3" s="218" t="e">
        <f t="shared" si="1"/>
        <v>#DIV/0!</v>
      </c>
      <c r="R3" s="218">
        <f t="shared" si="1"/>
        <v>0</v>
      </c>
    </row>
    <row r="4" spans="1:18" ht="20.100000000000001" customHeight="1">
      <c r="A4" s="6"/>
      <c r="B4" s="118" t="s">
        <v>41</v>
      </c>
      <c r="C4" s="97"/>
      <c r="D4" s="6"/>
      <c r="E4" s="6"/>
      <c r="F4" s="6"/>
      <c r="G4" s="6"/>
      <c r="H4" s="6"/>
      <c r="I4" s="6"/>
      <c r="J4" s="6"/>
      <c r="K4" s="6"/>
      <c r="L4" s="105">
        <f t="shared" ref="L4:R4" si="2">IF(COUNTIF(L5:L8,"=N/A")=4,"N/A",
((N(L5)*$F5)+(N(L6)*$F6)+(N(L7)*$F7)+(N(L8)*$F8))/(IF(L5="N/A",0,(5*$F5))+IF(L6="N/A",0,(5*$F6))+IF(L7="N/A",0,(5*$F7))+IF(L8="N/A",0,(5*$F8))))</f>
        <v>0</v>
      </c>
      <c r="M4" s="216">
        <f>IF(COUNTIF(M5:M8,"=N/A")=4,"N/A",
((N(M5)*$F5)+(N(M6)*$F6)+(N(M7)*$F7)+(N(M8)*$F8))/(IF(M5="N/A",0,(5*$F5))+IF(M6="N/A",0,(5*$F6))+IF(M7="N/A",0,(5*$F7))+IF(M8="N/A",0,(5*$F8))))</f>
        <v>0</v>
      </c>
      <c r="N4" s="216" t="str">
        <f t="shared" si="2"/>
        <v>N/A</v>
      </c>
      <c r="O4" s="216">
        <f t="shared" si="2"/>
        <v>0</v>
      </c>
      <c r="P4" s="216">
        <f t="shared" si="2"/>
        <v>0</v>
      </c>
      <c r="Q4" s="216" t="str">
        <f t="shared" si="2"/>
        <v>N/A</v>
      </c>
      <c r="R4" s="216">
        <f t="shared" si="2"/>
        <v>0</v>
      </c>
    </row>
    <row r="5" spans="1:18" s="8" customFormat="1" ht="20.100000000000001" customHeight="1">
      <c r="A5" s="228" t="s">
        <v>42</v>
      </c>
      <c r="B5" s="229" t="s">
        <v>41</v>
      </c>
      <c r="C5" s="230" t="s">
        <v>43</v>
      </c>
      <c r="D5" s="229" t="s">
        <v>44</v>
      </c>
      <c r="E5" s="231" t="s">
        <v>45</v>
      </c>
      <c r="F5" s="230">
        <v>1</v>
      </c>
      <c r="G5" s="232" t="s">
        <v>46</v>
      </c>
      <c r="H5" s="229" t="s">
        <v>47</v>
      </c>
      <c r="I5" s="233" t="s">
        <v>48</v>
      </c>
      <c r="J5" s="228" t="s">
        <v>49</v>
      </c>
      <c r="K5" s="98"/>
      <c r="L5" s="103">
        <f>IF(AND(M5="N/A",N5="N/A"),"N/A",IF(OR(M5="",N5=""),"",SMALL(M5:N5,1)))</f>
        <v>0</v>
      </c>
      <c r="M5" s="104">
        <v>0</v>
      </c>
      <c r="N5" s="104" t="s">
        <v>18</v>
      </c>
      <c r="O5" s="225">
        <f>IF(AND(P5="N/A",Q5="N/A"),"N/A",IF(OR(P5="",Q5=""),"",SMALL(P5:Q5,1)))</f>
        <v>0</v>
      </c>
      <c r="P5" s="104">
        <v>0</v>
      </c>
      <c r="Q5" s="104" t="s">
        <v>18</v>
      </c>
      <c r="R5" s="222">
        <f>IF(OR(L5="",O5=""),"",IF(AND(L5="N/A",O5="N/A"),"N/A",AVERAGE(L5,O5)))</f>
        <v>0</v>
      </c>
    </row>
    <row r="6" spans="1:18" s="8" customFormat="1" ht="20.100000000000001" customHeight="1">
      <c r="A6" s="228" t="s">
        <v>50</v>
      </c>
      <c r="B6" s="234" t="s">
        <v>41</v>
      </c>
      <c r="C6" s="230" t="s">
        <v>51</v>
      </c>
      <c r="D6" s="229" t="s">
        <v>52</v>
      </c>
      <c r="E6" s="230" t="s">
        <v>53</v>
      </c>
      <c r="F6" s="230">
        <v>1</v>
      </c>
      <c r="G6" s="229" t="s">
        <v>54</v>
      </c>
      <c r="H6" s="229" t="s">
        <v>55</v>
      </c>
      <c r="I6" s="229" t="s">
        <v>56</v>
      </c>
      <c r="J6" s="228" t="s">
        <v>57</v>
      </c>
      <c r="K6" s="98"/>
      <c r="L6" s="103">
        <f>IF(AND(M6="N/A",N6="N/A"),"N/A",IF(OR(M6="",N6=""),"",SMALL(M6:N6,1)))</f>
        <v>0</v>
      </c>
      <c r="M6" s="104">
        <v>0</v>
      </c>
      <c r="N6" s="104" t="s">
        <v>18</v>
      </c>
      <c r="O6" s="225">
        <f>IF(AND(P6="N/A",Q6="N/A"),"N/A",IF(OR(P6="",Q6=""),"",SMALL(P6:Q6,1)))</f>
        <v>0</v>
      </c>
      <c r="P6" s="104">
        <v>0</v>
      </c>
      <c r="Q6" s="104" t="s">
        <v>18</v>
      </c>
      <c r="R6" s="222">
        <f>IF(OR(L6="",O6=""),"",IF(AND(L6="N/A",O6="N/A"),"N/A",AVERAGE(L6,O6)))</f>
        <v>0</v>
      </c>
    </row>
    <row r="7" spans="1:18" s="8" customFormat="1" ht="20.100000000000001" customHeight="1">
      <c r="A7" s="228" t="s">
        <v>58</v>
      </c>
      <c r="B7" s="234" t="s">
        <v>41</v>
      </c>
      <c r="C7" s="230" t="s">
        <v>59</v>
      </c>
      <c r="D7" s="229" t="s">
        <v>60</v>
      </c>
      <c r="E7" s="230" t="s">
        <v>53</v>
      </c>
      <c r="F7" s="230">
        <v>1</v>
      </c>
      <c r="G7" s="229" t="s">
        <v>61</v>
      </c>
      <c r="H7" s="235" t="s">
        <v>62</v>
      </c>
      <c r="I7" s="229" t="s">
        <v>63</v>
      </c>
      <c r="J7" s="228" t="s">
        <v>64</v>
      </c>
      <c r="K7" s="98"/>
      <c r="L7" s="103">
        <f>IF(AND(M7="N/A",N7="N/A"),"N/A",IF(OR(M7="",N7=""),"",SMALL(M7:N7,1)))</f>
        <v>0</v>
      </c>
      <c r="M7" s="104">
        <v>0</v>
      </c>
      <c r="N7" s="104" t="s">
        <v>18</v>
      </c>
      <c r="O7" s="225">
        <f>IF(AND(P7="N/A",Q7="N/A"),"N/A",IF(OR(P7="",Q7=""),"",SMALL(P7:Q7,1)))</f>
        <v>0</v>
      </c>
      <c r="P7" s="104">
        <v>0</v>
      </c>
      <c r="Q7" s="104" t="s">
        <v>18</v>
      </c>
      <c r="R7" s="222">
        <f>IF(OR(L7="",O7=""),"",IF(AND(L7="N/A",O7="N/A"),"N/A",AVERAGE(L7,O7)))</f>
        <v>0</v>
      </c>
    </row>
    <row r="8" spans="1:18" s="8" customFormat="1" ht="20.100000000000001" customHeight="1">
      <c r="A8" s="228" t="s">
        <v>65</v>
      </c>
      <c r="B8" s="234" t="s">
        <v>41</v>
      </c>
      <c r="C8" s="230" t="s">
        <v>66</v>
      </c>
      <c r="D8" s="229" t="s">
        <v>67</v>
      </c>
      <c r="E8" s="230" t="s">
        <v>53</v>
      </c>
      <c r="F8" s="230">
        <v>1</v>
      </c>
      <c r="G8" s="229" t="s">
        <v>68</v>
      </c>
      <c r="H8" s="229" t="s">
        <v>69</v>
      </c>
      <c r="I8" s="232" t="s">
        <v>70</v>
      </c>
      <c r="J8" s="228" t="s">
        <v>71</v>
      </c>
      <c r="K8" s="98"/>
      <c r="L8" s="103">
        <f>IF(AND(M8="N/A",N8="N/A"),"N/A",IF(OR(M8="",N8=""),"",SMALL(M8:N8,1)))</f>
        <v>0</v>
      </c>
      <c r="M8" s="104">
        <v>0</v>
      </c>
      <c r="N8" s="104" t="s">
        <v>18</v>
      </c>
      <c r="O8" s="225">
        <f>IF(AND(P8="N/A",Q8="N/A"),"N/A",IF(OR(P8="",Q8=""),"",SMALL(P8:Q8,1)))</f>
        <v>0</v>
      </c>
      <c r="P8" s="104">
        <v>0</v>
      </c>
      <c r="Q8" s="104" t="s">
        <v>18</v>
      </c>
      <c r="R8" s="222">
        <f>IF(OR(L8="",O8=""),"",IF(AND(L8="N/A",O8="N/A"),"N/A",AVERAGE(L8,O8)))</f>
        <v>0</v>
      </c>
    </row>
    <row r="9" spans="1:18" ht="20.100000000000001" customHeight="1">
      <c r="A9" s="236"/>
      <c r="B9" s="237" t="s">
        <v>72</v>
      </c>
      <c r="C9" s="238"/>
      <c r="D9" s="236"/>
      <c r="E9" s="238"/>
      <c r="F9" s="236"/>
      <c r="G9" s="236"/>
      <c r="H9" s="236"/>
      <c r="I9" s="236"/>
      <c r="J9" s="236"/>
      <c r="K9" s="226"/>
      <c r="L9" s="105">
        <f t="shared" ref="L9:R9" si="3">IF(COUNTIF(L10:L13,"=N/A")=4,"N/A",
((N(L10)*$F10)+(N(L11)*$F11)+(N(L12)*$F12)+(N(L13)*$F13))/(IF(L10="N/A",0,(5*$F10))+IF(L11="N/A",0,(5*$F11))+IF(L12="N/A",0,(5*$F12))+IF(L13="N/A",0,(5*$F13))))</f>
        <v>0</v>
      </c>
      <c r="M9" s="216">
        <f>IF(COUNTIF(M10:M13,"=N/A")=4,"N/A",
((N(M10)*$F10)+(N(M11)*$F11)+(N(M12)*$F12)+(N(M13)*$F13))/(IF(M10="N/A",0,(5*$F10))+IF(M11="N/A",0,(5*$F11))+IF(M12="N/A",0,(5*$F12))+IF(M13="N/A",0,(5*$F13))))</f>
        <v>0</v>
      </c>
      <c r="N9" s="216" t="str">
        <f t="shared" si="3"/>
        <v>N/A</v>
      </c>
      <c r="O9" s="216">
        <f t="shared" si="3"/>
        <v>0</v>
      </c>
      <c r="P9" s="216">
        <f t="shared" si="3"/>
        <v>0</v>
      </c>
      <c r="Q9" s="216" t="str">
        <f t="shared" si="3"/>
        <v>N/A</v>
      </c>
      <c r="R9" s="216">
        <f t="shared" si="3"/>
        <v>0</v>
      </c>
    </row>
    <row r="10" spans="1:18" s="8" customFormat="1" ht="20.100000000000001" customHeight="1">
      <c r="A10" s="239" t="s">
        <v>73</v>
      </c>
      <c r="B10" s="229" t="s">
        <v>72</v>
      </c>
      <c r="C10" s="230" t="s">
        <v>74</v>
      </c>
      <c r="D10" s="229" t="s">
        <v>75</v>
      </c>
      <c r="E10" s="230" t="s">
        <v>53</v>
      </c>
      <c r="F10" s="229">
        <v>1</v>
      </c>
      <c r="G10" s="229" t="s">
        <v>76</v>
      </c>
      <c r="H10" s="229" t="s">
        <v>77</v>
      </c>
      <c r="I10" s="229" t="s">
        <v>78</v>
      </c>
      <c r="J10" s="229" t="s">
        <v>79</v>
      </c>
      <c r="K10" s="98"/>
      <c r="L10" s="103">
        <f>IF(AND(M10="N/A",N10="N/A"),"N/A",IF(OR(M10="",N10=""),"",SMALL(M10:N10,1)))</f>
        <v>0</v>
      </c>
      <c r="M10" s="104">
        <v>0</v>
      </c>
      <c r="N10" s="104" t="s">
        <v>18</v>
      </c>
      <c r="O10" s="225">
        <f>IF(AND(P10="N/A",Q10="N/A"),"N/A",IF(OR(P10="",Q10=""),"",SMALL(P10:Q10,1)))</f>
        <v>0</v>
      </c>
      <c r="P10" s="104">
        <v>0</v>
      </c>
      <c r="Q10" s="104" t="s">
        <v>18</v>
      </c>
      <c r="R10" s="222">
        <f>IF(OR(L10="",O10=""),"",IF(AND(L10="N/A",O10="N/A"),"N/A",AVERAGE(L10,O10)))</f>
        <v>0</v>
      </c>
    </row>
    <row r="11" spans="1:18" s="8" customFormat="1" ht="20.100000000000001" customHeight="1">
      <c r="A11" s="239" t="s">
        <v>80</v>
      </c>
      <c r="B11" s="229" t="s">
        <v>72</v>
      </c>
      <c r="C11" s="230" t="s">
        <v>81</v>
      </c>
      <c r="D11" s="229" t="s">
        <v>82</v>
      </c>
      <c r="E11" s="230" t="s">
        <v>53</v>
      </c>
      <c r="F11" s="229">
        <v>1</v>
      </c>
      <c r="G11" s="229" t="s">
        <v>83</v>
      </c>
      <c r="H11" s="229" t="s">
        <v>84</v>
      </c>
      <c r="I11" s="229" t="s">
        <v>85</v>
      </c>
      <c r="J11" s="229" t="s">
        <v>86</v>
      </c>
      <c r="K11" s="98"/>
      <c r="L11" s="103">
        <f>IF(AND(M11="N/A",N11="N/A"),"N/A",IF(OR(M11="",N11=""),"",SMALL(M11:N11,1)))</f>
        <v>0</v>
      </c>
      <c r="M11" s="104">
        <v>0</v>
      </c>
      <c r="N11" s="104" t="s">
        <v>18</v>
      </c>
      <c r="O11" s="225">
        <f>IF(AND(P11="N/A",Q11="N/A"),"N/A",IF(OR(P11="",Q11=""),"",SMALL(P11:Q11,1)))</f>
        <v>0</v>
      </c>
      <c r="P11" s="104">
        <v>0</v>
      </c>
      <c r="Q11" s="104" t="s">
        <v>18</v>
      </c>
      <c r="R11" s="222">
        <f>IF(OR(L11="",O11=""),"",IF(AND(L11="N/A",O11="N/A"),"N/A",AVERAGE(L11,O11)))</f>
        <v>0</v>
      </c>
    </row>
    <row r="12" spans="1:18" s="8" customFormat="1" ht="20.100000000000001" customHeight="1">
      <c r="A12" s="228" t="s">
        <v>87</v>
      </c>
      <c r="B12" s="229" t="s">
        <v>72</v>
      </c>
      <c r="C12" s="230" t="s">
        <v>88</v>
      </c>
      <c r="D12" s="229" t="s">
        <v>89</v>
      </c>
      <c r="E12" s="230" t="s">
        <v>53</v>
      </c>
      <c r="F12" s="229">
        <v>1</v>
      </c>
      <c r="G12" s="229" t="s">
        <v>90</v>
      </c>
      <c r="H12" s="229" t="s">
        <v>91</v>
      </c>
      <c r="I12" s="229" t="s">
        <v>92</v>
      </c>
      <c r="J12" s="229" t="s">
        <v>93</v>
      </c>
      <c r="K12" s="98"/>
      <c r="L12" s="103">
        <f>IF(AND(M12="N/A",N12="N/A"),"N/A",IF(OR(M12="",N12=""),"",SMALL(M12:N12,1)))</f>
        <v>0</v>
      </c>
      <c r="M12" s="104">
        <v>0</v>
      </c>
      <c r="N12" s="104" t="s">
        <v>18</v>
      </c>
      <c r="O12" s="225">
        <f>IF(AND(P12="N/A",Q12="N/A"),"N/A",IF(OR(P12="",Q12=""),"",SMALL(P12:Q12,1)))</f>
        <v>0</v>
      </c>
      <c r="P12" s="104">
        <v>0</v>
      </c>
      <c r="Q12" s="104" t="s">
        <v>18</v>
      </c>
      <c r="R12" s="222">
        <f>IF(OR(L12="",O12=""),"",IF(AND(L12="N/A",O12="N/A"),"N/A",AVERAGE(L12,O12)))</f>
        <v>0</v>
      </c>
    </row>
    <row r="13" spans="1:18" s="8" customFormat="1" ht="20.100000000000001" customHeight="1">
      <c r="A13" s="228" t="s">
        <v>94</v>
      </c>
      <c r="B13" s="229" t="s">
        <v>72</v>
      </c>
      <c r="C13" s="230" t="s">
        <v>95</v>
      </c>
      <c r="D13" s="229" t="s">
        <v>96</v>
      </c>
      <c r="E13" s="231" t="s">
        <v>45</v>
      </c>
      <c r="F13" s="229">
        <v>1</v>
      </c>
      <c r="G13" s="229" t="s">
        <v>97</v>
      </c>
      <c r="H13" s="240" t="s">
        <v>98</v>
      </c>
      <c r="I13" s="229" t="s">
        <v>99</v>
      </c>
      <c r="J13" s="229" t="s">
        <v>100</v>
      </c>
      <c r="K13" s="98"/>
      <c r="L13" s="103">
        <f>IF(AND(M13="N/A",N13="N/A"),"N/A",IF(OR(M13="",N13=""),"",SMALL(M13:N13,1)))</f>
        <v>0</v>
      </c>
      <c r="M13" s="104">
        <v>0</v>
      </c>
      <c r="N13" s="104" t="s">
        <v>18</v>
      </c>
      <c r="O13" s="225">
        <f>IF(AND(P13="N/A",Q13="N/A"),"N/A",IF(OR(P13="",Q13=""),"",SMALL(P13:Q13,1)))</f>
        <v>0</v>
      </c>
      <c r="P13" s="104">
        <v>0</v>
      </c>
      <c r="Q13" s="104" t="s">
        <v>18</v>
      </c>
      <c r="R13" s="222">
        <f>IF(OR(L13="",O13=""),"",IF(AND(L13="N/A",O13="N/A"),"N/A",AVERAGE(L13,O13)))</f>
        <v>0</v>
      </c>
    </row>
    <row r="14" spans="1:18" ht="20.100000000000001" customHeight="1">
      <c r="A14" s="236"/>
      <c r="B14" s="237" t="s">
        <v>101</v>
      </c>
      <c r="C14" s="238"/>
      <c r="D14" s="236"/>
      <c r="E14" s="236"/>
      <c r="F14" s="236"/>
      <c r="G14" s="236"/>
      <c r="H14" s="236"/>
      <c r="I14" s="236"/>
      <c r="J14" s="236"/>
      <c r="K14" s="226"/>
      <c r="L14" s="105">
        <f t="shared" ref="L14:R14" si="4">IF(COUNTIF(L15:L18,"=N/A")=4,"N/A",
((N(L15)*$F15)+(N(L16)*$F16)+(N(L17)*$F17)+(N(L18)*$F18))/(IF(L15="N/A",0,(5*$F15))+IF(L16="N/A",0,(5*$F16))+IF(L17="N/A",0,(5*$F17))+IF(L18="N/A",0,(5*$F18))))</f>
        <v>0</v>
      </c>
      <c r="M14" s="216">
        <f>IF(COUNTIF(M15:M21,"=N/A")=4,"N/A",
((N(M15)*$F15)+(N(M16)*$F16)+(N(M17)*$F17)+(N(M18)*$F18)+(N(M19)*$F19)+(N(M20)*$F20)+(N(M21)*$F21))/(IF(M15="N/A",0,(5*$F15))+IF(M16="N/A",0,(5*$F16))+IF(M17="N/A",0,(5*$F17))+IF(M18="N/A",0,(5*$F18))+IF(M19="N/A",0,(5*$F19))+IF(M20="N/A",0,(5*$F20))+IF(M21="N/A",0,(5*$F21))))</f>
        <v>0</v>
      </c>
      <c r="N14" s="216" t="e">
        <f t="shared" ref="N14:R14" si="5">IF(COUNTIF(N15:N21,"=N/A")=4,"N/A",
((N(N15)*$F15)+(N(N16)*$F16)+(N(N17)*$F17)+(N(N18)*$F18)+(N(N19)*$F19)+(N(N20)*$F20)+(N(N21)*$F21))/(IF(N15="N/A",0,(5*$F15))+IF(N16="N/A",0,(5*$F16))+IF(N17="N/A",0,(5*$F17))+IF(N18="N/A",0,(5*$F18))+IF(N19="N/A",0,(5*$F19))+IF(N20="N/A",0,(5*$F20))+IF(N21="N/A",0,(5*$F21))))</f>
        <v>#DIV/0!</v>
      </c>
      <c r="O14" s="216">
        <f t="shared" si="5"/>
        <v>0</v>
      </c>
      <c r="P14" s="216">
        <f t="shared" si="5"/>
        <v>0</v>
      </c>
      <c r="Q14" s="216" t="e">
        <f t="shared" si="5"/>
        <v>#DIV/0!</v>
      </c>
      <c r="R14" s="216">
        <f>IF(COUNTIF(R15:R21,"=N/A")=4,"N/A",
((N(R15)*$F15)+(N(R16)*$F16)+(N(R17)*$F17)+(N(R18)*$F18)+(N(R19)*$F19)+(N(R20)*$F20)+(N(R21)*$F21))/(IF(R15="N/A",0,(5*$F15))+IF(R16="N/A",0,(5*$F16))+IF(R17="N/A",0,(5*$F17))+IF(R18="N/A",0,(5*$F18))+IF(R19="N/A",0,(5*$F19))+IF(R20="N/A",0,(5*$F20))+IF(R21="N/A",0,(5*$F21))))</f>
        <v>0</v>
      </c>
    </row>
    <row r="15" spans="1:18" s="8" customFormat="1" ht="20.100000000000001" customHeight="1">
      <c r="A15" s="228" t="s">
        <v>102</v>
      </c>
      <c r="B15" s="229" t="s">
        <v>101</v>
      </c>
      <c r="C15" s="230" t="s">
        <v>103</v>
      </c>
      <c r="D15" s="229" t="s">
        <v>104</v>
      </c>
      <c r="E15" s="230" t="s">
        <v>53</v>
      </c>
      <c r="F15" s="229">
        <v>1</v>
      </c>
      <c r="G15" s="229" t="s">
        <v>105</v>
      </c>
      <c r="H15" s="240" t="s">
        <v>106</v>
      </c>
      <c r="I15" s="229" t="s">
        <v>107</v>
      </c>
      <c r="J15" s="229" t="s">
        <v>108</v>
      </c>
      <c r="K15" s="98"/>
      <c r="L15" s="103">
        <f t="shared" ref="L15:L21" si="6">IF(AND(M15="N/A",N15="N/A"),"N/A",IF(OR(M15="",N15=""),"",SMALL(M15:N15,1)))</f>
        <v>0</v>
      </c>
      <c r="M15" s="104">
        <v>0</v>
      </c>
      <c r="N15" s="104" t="s">
        <v>18</v>
      </c>
      <c r="O15" s="225">
        <f t="shared" ref="O15:O21" si="7">IF(AND(P15="N/A",Q15="N/A"),"N/A",IF(OR(P15="",Q15=""),"",SMALL(P15:Q15,1)))</f>
        <v>0</v>
      </c>
      <c r="P15" s="104">
        <v>0</v>
      </c>
      <c r="Q15" s="104" t="s">
        <v>18</v>
      </c>
      <c r="R15" s="222">
        <f t="shared" ref="R15:R21" si="8">IF(OR(L15="",O15=""),"",IF(AND(L15="N/A",O15="N/A"),"N/A",AVERAGE(L15,O15)))</f>
        <v>0</v>
      </c>
    </row>
    <row r="16" spans="1:18" s="8" customFormat="1" ht="20.100000000000001" customHeight="1">
      <c r="A16" s="228" t="s">
        <v>109</v>
      </c>
      <c r="B16" s="229" t="s">
        <v>101</v>
      </c>
      <c r="C16" s="230" t="s">
        <v>110</v>
      </c>
      <c r="D16" s="229" t="s">
        <v>111</v>
      </c>
      <c r="E16" s="230" t="s">
        <v>53</v>
      </c>
      <c r="F16" s="229">
        <v>1</v>
      </c>
      <c r="G16" s="229" t="s">
        <v>112</v>
      </c>
      <c r="H16" s="229" t="s">
        <v>113</v>
      </c>
      <c r="I16" s="229" t="s">
        <v>114</v>
      </c>
      <c r="J16" s="229" t="s">
        <v>115</v>
      </c>
      <c r="K16" s="98"/>
      <c r="L16" s="103">
        <f t="shared" si="6"/>
        <v>0</v>
      </c>
      <c r="M16" s="104">
        <v>0</v>
      </c>
      <c r="N16" s="104" t="s">
        <v>18</v>
      </c>
      <c r="O16" s="225">
        <f t="shared" si="7"/>
        <v>0</v>
      </c>
      <c r="P16" s="104">
        <v>0</v>
      </c>
      <c r="Q16" s="104" t="s">
        <v>18</v>
      </c>
      <c r="R16" s="222">
        <f t="shared" si="8"/>
        <v>0</v>
      </c>
    </row>
    <row r="17" spans="1:18" s="8" customFormat="1" ht="20.100000000000001" customHeight="1">
      <c r="A17" s="228" t="s">
        <v>116</v>
      </c>
      <c r="B17" s="229" t="s">
        <v>101</v>
      </c>
      <c r="C17" s="230" t="s">
        <v>117</v>
      </c>
      <c r="D17" s="229" t="s">
        <v>118</v>
      </c>
      <c r="E17" s="230" t="s">
        <v>53</v>
      </c>
      <c r="F17" s="229">
        <v>1</v>
      </c>
      <c r="G17" s="229" t="s">
        <v>119</v>
      </c>
      <c r="H17" s="229" t="s">
        <v>120</v>
      </c>
      <c r="I17" s="229" t="s">
        <v>121</v>
      </c>
      <c r="J17" s="229" t="s">
        <v>122</v>
      </c>
      <c r="K17" s="98"/>
      <c r="L17" s="103">
        <f t="shared" si="6"/>
        <v>0</v>
      </c>
      <c r="M17" s="104">
        <v>0</v>
      </c>
      <c r="N17" s="104" t="s">
        <v>18</v>
      </c>
      <c r="O17" s="225">
        <f t="shared" si="7"/>
        <v>0</v>
      </c>
      <c r="P17" s="104">
        <v>0</v>
      </c>
      <c r="Q17" s="104" t="s">
        <v>18</v>
      </c>
      <c r="R17" s="222">
        <f t="shared" si="8"/>
        <v>0</v>
      </c>
    </row>
    <row r="18" spans="1:18" s="8" customFormat="1" ht="20.100000000000001" customHeight="1">
      <c r="A18" s="228" t="s">
        <v>123</v>
      </c>
      <c r="B18" s="229" t="s">
        <v>101</v>
      </c>
      <c r="C18" s="230" t="s">
        <v>124</v>
      </c>
      <c r="D18" s="229" t="s">
        <v>125</v>
      </c>
      <c r="E18" s="231" t="s">
        <v>45</v>
      </c>
      <c r="F18" s="229">
        <v>1</v>
      </c>
      <c r="G18" s="240" t="s">
        <v>126</v>
      </c>
      <c r="H18" s="240" t="s">
        <v>127</v>
      </c>
      <c r="I18" s="229" t="s">
        <v>128</v>
      </c>
      <c r="J18" s="229" t="s">
        <v>129</v>
      </c>
      <c r="K18" s="98"/>
      <c r="L18" s="103">
        <f t="shared" si="6"/>
        <v>0</v>
      </c>
      <c r="M18" s="104">
        <v>0</v>
      </c>
      <c r="N18" s="104" t="s">
        <v>18</v>
      </c>
      <c r="O18" s="225">
        <f t="shared" si="7"/>
        <v>0</v>
      </c>
      <c r="P18" s="104">
        <v>0</v>
      </c>
      <c r="Q18" s="104" t="s">
        <v>18</v>
      </c>
      <c r="R18" s="222">
        <f t="shared" si="8"/>
        <v>0</v>
      </c>
    </row>
    <row r="19" spans="1:18" s="8" customFormat="1" ht="20.100000000000001" customHeight="1">
      <c r="A19" s="228" t="s">
        <v>130</v>
      </c>
      <c r="B19" s="229" t="s">
        <v>101</v>
      </c>
      <c r="C19" s="230" t="s">
        <v>131</v>
      </c>
      <c r="D19" s="229" t="s">
        <v>132</v>
      </c>
      <c r="E19" s="230" t="s">
        <v>53</v>
      </c>
      <c r="F19" s="229">
        <v>1</v>
      </c>
      <c r="G19" s="229" t="s">
        <v>133</v>
      </c>
      <c r="H19" s="229" t="s">
        <v>134</v>
      </c>
      <c r="I19" s="229" t="s">
        <v>135</v>
      </c>
      <c r="J19" s="229" t="s">
        <v>136</v>
      </c>
      <c r="K19" s="98"/>
      <c r="L19" s="103">
        <f t="shared" si="6"/>
        <v>0</v>
      </c>
      <c r="M19" s="104">
        <v>0</v>
      </c>
      <c r="N19" s="104" t="s">
        <v>18</v>
      </c>
      <c r="O19" s="225">
        <f t="shared" si="7"/>
        <v>0</v>
      </c>
      <c r="P19" s="104">
        <v>0</v>
      </c>
      <c r="Q19" s="104" t="s">
        <v>18</v>
      </c>
      <c r="R19" s="222">
        <f t="shared" si="8"/>
        <v>0</v>
      </c>
    </row>
    <row r="20" spans="1:18" s="8" customFormat="1" ht="20.100000000000001" customHeight="1">
      <c r="A20" s="228" t="s">
        <v>137</v>
      </c>
      <c r="B20" s="229" t="s">
        <v>101</v>
      </c>
      <c r="C20" s="230" t="s">
        <v>138</v>
      </c>
      <c r="D20" s="229" t="s">
        <v>139</v>
      </c>
      <c r="E20" s="231" t="s">
        <v>45</v>
      </c>
      <c r="F20" s="229">
        <v>1</v>
      </c>
      <c r="G20" s="240" t="s">
        <v>140</v>
      </c>
      <c r="H20" s="240" t="s">
        <v>141</v>
      </c>
      <c r="I20" s="229" t="s">
        <v>142</v>
      </c>
      <c r="J20" s="229" t="s">
        <v>143</v>
      </c>
      <c r="K20" s="98"/>
      <c r="L20" s="103">
        <f t="shared" si="6"/>
        <v>0</v>
      </c>
      <c r="M20" s="104">
        <v>0</v>
      </c>
      <c r="N20" s="104" t="s">
        <v>18</v>
      </c>
      <c r="O20" s="225">
        <f t="shared" si="7"/>
        <v>0</v>
      </c>
      <c r="P20" s="104">
        <v>0</v>
      </c>
      <c r="Q20" s="104" t="s">
        <v>18</v>
      </c>
      <c r="R20" s="222">
        <f t="shared" si="8"/>
        <v>0</v>
      </c>
    </row>
    <row r="21" spans="1:18" s="8" customFormat="1" ht="20.100000000000001" customHeight="1">
      <c r="A21" s="228" t="s">
        <v>144</v>
      </c>
      <c r="B21" s="229" t="s">
        <v>101</v>
      </c>
      <c r="C21" s="230" t="s">
        <v>145</v>
      </c>
      <c r="D21" s="229" t="s">
        <v>146</v>
      </c>
      <c r="E21" s="230" t="s">
        <v>53</v>
      </c>
      <c r="F21" s="229">
        <v>1</v>
      </c>
      <c r="G21" s="229" t="s">
        <v>147</v>
      </c>
      <c r="H21" s="229" t="s">
        <v>148</v>
      </c>
      <c r="I21" s="229" t="s">
        <v>149</v>
      </c>
      <c r="J21" s="229" t="s">
        <v>150</v>
      </c>
      <c r="K21" s="98"/>
      <c r="L21" s="103">
        <f t="shared" si="6"/>
        <v>0</v>
      </c>
      <c r="M21" s="104">
        <v>0</v>
      </c>
      <c r="N21" s="104" t="s">
        <v>18</v>
      </c>
      <c r="O21" s="225">
        <f t="shared" si="7"/>
        <v>0</v>
      </c>
      <c r="P21" s="104">
        <v>0</v>
      </c>
      <c r="Q21" s="104" t="s">
        <v>18</v>
      </c>
      <c r="R21" s="222">
        <f t="shared" si="8"/>
        <v>0</v>
      </c>
    </row>
    <row r="22" spans="1:18" ht="33.75" customHeight="1">
      <c r="A22" s="236"/>
      <c r="B22" s="241" t="s">
        <v>151</v>
      </c>
      <c r="C22" s="238"/>
      <c r="D22" s="236"/>
      <c r="E22" s="236"/>
      <c r="F22" s="236"/>
      <c r="G22" s="236"/>
      <c r="H22" s="236"/>
      <c r="I22" s="236"/>
      <c r="J22" s="236"/>
      <c r="K22" s="226"/>
      <c r="L22" s="105">
        <f t="shared" ref="L22:R22" si="9">IF(COUNTIF(L23:L26,"=N/A")=4,"N/A",
((N(L23)*$F23)+(N(L24)*$F24)+(N(L25)*$F25)+(N(L26)*$F26))/(IF(L23="N/A",0,(5*$F23))+IF(L24="N/A",0,(5*$F24))+IF(L25="N/A",0,(5*$F25))+IF(L26="N/A",0,(5*$F26))))</f>
        <v>0</v>
      </c>
      <c r="M22" s="216">
        <f>IF(COUNTIF(M23:M25,"=N/A")=4,"N/A",
((N(M23)*$F23)+(N(M24)*$F24)+(N(M25)*$F25))/(IF(M23="N/A",0,(5*$F23))+IF(M24="N/A",0,(5*$F24))+IF(M25="N/A",0,(5*$F25))))</f>
        <v>0</v>
      </c>
      <c r="N22" s="216" t="e">
        <f t="shared" ref="N22:R22" si="10">IF(COUNTIF(N23:N25,"=N/A")=4,"N/A",
((N(N23)*$F23)+(N(N24)*$F24)+(N(N25)*$F25))/(IF(N23="N/A",0,(5*$F23))+IF(N24="N/A",0,(5*$F24))+IF(N25="N/A",0,(5*$F25))))</f>
        <v>#DIV/0!</v>
      </c>
      <c r="O22" s="216">
        <f t="shared" si="10"/>
        <v>0</v>
      </c>
      <c r="P22" s="216">
        <f t="shared" si="10"/>
        <v>0</v>
      </c>
      <c r="Q22" s="216" t="e">
        <f t="shared" si="10"/>
        <v>#DIV/0!</v>
      </c>
      <c r="R22" s="216">
        <f t="shared" si="10"/>
        <v>0</v>
      </c>
    </row>
    <row r="23" spans="1:18" s="8" customFormat="1" ht="20.100000000000001" customHeight="1">
      <c r="A23" s="228" t="s">
        <v>152</v>
      </c>
      <c r="B23" s="229" t="s">
        <v>151</v>
      </c>
      <c r="C23" s="230" t="s">
        <v>153</v>
      </c>
      <c r="D23" s="229" t="s">
        <v>154</v>
      </c>
      <c r="E23" s="230" t="s">
        <v>53</v>
      </c>
      <c r="F23" s="229">
        <v>1</v>
      </c>
      <c r="G23" s="229" t="s">
        <v>155</v>
      </c>
      <c r="H23" s="229" t="s">
        <v>156</v>
      </c>
      <c r="I23" s="229" t="s">
        <v>157</v>
      </c>
      <c r="J23" s="229" t="s">
        <v>158</v>
      </c>
      <c r="K23" s="98"/>
      <c r="L23" s="103">
        <f>IF(AND(M23="N/A",N23="N/A"),"N/A",IF(OR(M23="",N23=""),"",SMALL(M23:N23,1)))</f>
        <v>0</v>
      </c>
      <c r="M23" s="104">
        <v>0</v>
      </c>
      <c r="N23" s="104" t="s">
        <v>18</v>
      </c>
      <c r="O23" s="225">
        <f>IF(AND(P23="N/A",Q23="N/A"),"N/A",IF(OR(P23="",Q23=""),"",SMALL(P23:Q23,1)))</f>
        <v>0</v>
      </c>
      <c r="P23" s="104">
        <v>0</v>
      </c>
      <c r="Q23" s="104" t="s">
        <v>18</v>
      </c>
      <c r="R23" s="223">
        <f>IF(OR(L23="",O23=""),"",IF(AND(L23="N/A",O23="N/A"),"N/A",AVERAGE(L23,O23)))</f>
        <v>0</v>
      </c>
    </row>
    <row r="24" spans="1:18" s="8" customFormat="1" ht="20.100000000000001" customHeight="1">
      <c r="A24" s="228" t="s">
        <v>159</v>
      </c>
      <c r="B24" s="229" t="s">
        <v>151</v>
      </c>
      <c r="C24" s="230" t="s">
        <v>160</v>
      </c>
      <c r="D24" s="229" t="s">
        <v>161</v>
      </c>
      <c r="E24" s="230" t="s">
        <v>53</v>
      </c>
      <c r="F24" s="229">
        <v>1</v>
      </c>
      <c r="G24" s="229" t="s">
        <v>162</v>
      </c>
      <c r="H24" s="229" t="s">
        <v>163</v>
      </c>
      <c r="I24" s="229" t="s">
        <v>164</v>
      </c>
      <c r="J24" s="229" t="s">
        <v>165</v>
      </c>
      <c r="K24" s="98"/>
      <c r="L24" s="103">
        <f>IF(AND(M24="N/A",N24="N/A"),"N/A",IF(OR(M24="",N24=""),"",SMALL(M24:N24,1)))</f>
        <v>0</v>
      </c>
      <c r="M24" s="104">
        <v>0</v>
      </c>
      <c r="N24" s="104" t="s">
        <v>18</v>
      </c>
      <c r="O24" s="225">
        <f>IF(AND(P24="N/A",Q24="N/A"),"N/A",IF(OR(P24="",Q24=""),"",SMALL(P24:Q24,1)))</f>
        <v>0</v>
      </c>
      <c r="P24" s="104">
        <v>0</v>
      </c>
      <c r="Q24" s="104" t="s">
        <v>18</v>
      </c>
      <c r="R24" s="223">
        <f>IF(OR(L24="",O24=""),"",IF(AND(L24="N/A",O24="N/A"),"N/A",AVERAGE(L24,O24)))</f>
        <v>0</v>
      </c>
    </row>
    <row r="25" spans="1:18" s="8" customFormat="1" ht="20.100000000000001" customHeight="1">
      <c r="A25" s="228" t="s">
        <v>166</v>
      </c>
      <c r="B25" s="229" t="s">
        <v>151</v>
      </c>
      <c r="C25" s="230" t="s">
        <v>167</v>
      </c>
      <c r="D25" s="229" t="s">
        <v>168</v>
      </c>
      <c r="E25" s="231" t="s">
        <v>45</v>
      </c>
      <c r="F25" s="229">
        <v>1</v>
      </c>
      <c r="G25" s="240" t="s">
        <v>169</v>
      </c>
      <c r="H25" s="240" t="s">
        <v>170</v>
      </c>
      <c r="I25" s="229" t="s">
        <v>171</v>
      </c>
      <c r="J25" s="229" t="s">
        <v>172</v>
      </c>
      <c r="K25" s="98"/>
      <c r="L25" s="103">
        <f>IF(AND(M25="N/A",N25="N/A"),"N/A",IF(OR(M25="",N25=""),"",SMALL(M25:N25,1)))</f>
        <v>0</v>
      </c>
      <c r="M25" s="104">
        <v>0</v>
      </c>
      <c r="N25" s="104" t="s">
        <v>18</v>
      </c>
      <c r="O25" s="225">
        <f>IF(AND(P25="N/A",Q25="N/A"),"N/A",IF(OR(P25="",Q25=""),"",SMALL(P25:Q25,1)))</f>
        <v>0</v>
      </c>
      <c r="P25" s="104">
        <v>0</v>
      </c>
      <c r="Q25" s="104" t="s">
        <v>18</v>
      </c>
      <c r="R25" s="223">
        <f>IF(OR(L25="",O25=""),"",IF(AND(L25="N/A",O25="N/A"),"N/A",AVERAGE(L25,O25)))</f>
        <v>0</v>
      </c>
    </row>
    <row r="26" spans="1:18" ht="20.100000000000001" customHeight="1">
      <c r="A26" s="236"/>
      <c r="B26" s="237" t="s">
        <v>173</v>
      </c>
      <c r="C26" s="238"/>
      <c r="D26" s="236"/>
      <c r="E26" s="236"/>
      <c r="F26" s="236"/>
      <c r="G26" s="236"/>
      <c r="H26" s="236"/>
      <c r="I26" s="236"/>
      <c r="J26" s="236"/>
      <c r="K26" s="226"/>
      <c r="L26" s="102">
        <f t="shared" ref="L26:R26" si="11">IF(COUNTIF(L27:L32,"=N/A")=6,"N/A",
((N(L27)*$F27)+(N(L28)*$F28)+(N(L29)*$F29)+(N(L30)*$F30)+(N(L31)*$F31)+(N(L32)*$F32))/(IF(L27="N/A",0,(5*$F27))+IF(L28="N/A",0,(5*$F28))+IF(L29="N/A",0,(5*$F29))+IF(L30="N/A",0,(5*$F30))+IF(L31="N/A",0,(5*$F31))+IF(L32="N/A",0,(5*$F32))))</f>
        <v>0</v>
      </c>
      <c r="M26" s="219">
        <f>IF(COUNTIF(M27:M32,"=N/A")=6,"N/A",
((N(M27)*$F27)+(N(M28)*$F28)+(N(M29)*$F29)+(N(M30)*$F30)+(N(M31)*$F31)+(N(M32)*$F32))/(IF(M27="N/A",0,(5*$F27))+IF(M28="N/A",0,(5*$F28))+IF(M29="N/A",0,(5*$F29))+IF(M30="N/A",0,(5*$F30))+IF(M31="N/A",0,(5*$F31))+IF(M32="N/A",0,(5*$F32))))</f>
        <v>0</v>
      </c>
      <c r="N26" s="219" t="str">
        <f t="shared" si="11"/>
        <v>N/A</v>
      </c>
      <c r="O26" s="219">
        <f t="shared" si="11"/>
        <v>0</v>
      </c>
      <c r="P26" s="219">
        <f>IF(COUNTIF(P27:P32,"=N/A")=6,"N/A",
((N(P27)*$F27)+(N(P28)*$F28)+(N(P29)*$F29)+(N(P30)*$F30)+(N(P31)*$F31)+(N(P32)*$F32))/(IF(P27="N/A",0,(5*$F27))+IF(P28="N/A",0,(5*$F28))+IF(P29="N/A",0,(5*$F29))+IF(P30="N/A",0,(5*$F30))+IF(P31="N/A",0,(5*$F31))+IF(P32="N/A",0,(5*$F32))))</f>
        <v>0</v>
      </c>
      <c r="Q26" s="219" t="str">
        <f t="shared" si="11"/>
        <v>N/A</v>
      </c>
      <c r="R26" s="219">
        <f>IF(COUNTIF(R27:R32,"=N/A")=6,"N/A",
((N(R27)*$F27)+(N(R28)*$F28)+(N(R29)*$F29)+(N(R30)*$F30)+(N(R31)*$F31)+(N(R32)*$F32))/(IF(R27="N/A",0,(5*$F27))+IF(R28="N/A",0,(5*$F28))+IF(R29="N/A",0,(5*$F29))+IF(R30="N/A",0,(5*$F30))+IF(R31="N/A",0,(5*$F31))+IF(R32="N/A",0,(5*$F32))))</f>
        <v>0</v>
      </c>
    </row>
    <row r="27" spans="1:18" s="8" customFormat="1" ht="20.100000000000001" customHeight="1">
      <c r="A27" s="228" t="s">
        <v>174</v>
      </c>
      <c r="B27" s="229" t="s">
        <v>173</v>
      </c>
      <c r="C27" s="230" t="s">
        <v>175</v>
      </c>
      <c r="D27" s="229" t="s">
        <v>176</v>
      </c>
      <c r="E27" s="231" t="s">
        <v>45</v>
      </c>
      <c r="F27" s="229">
        <v>1</v>
      </c>
      <c r="G27" s="240" t="s">
        <v>177</v>
      </c>
      <c r="H27" s="240" t="s">
        <v>178</v>
      </c>
      <c r="I27" s="229" t="s">
        <v>179</v>
      </c>
      <c r="J27" s="229" t="s">
        <v>180</v>
      </c>
      <c r="K27" s="98"/>
      <c r="L27" s="103">
        <f t="shared" ref="L27:L32" si="12">IF(AND(M27="N/A",N27="N/A"),"N/A",IF(OR(M27="",N27=""),"",SMALL(M27:N27,1)))</f>
        <v>0</v>
      </c>
      <c r="M27" s="104">
        <v>0</v>
      </c>
      <c r="N27" s="104" t="s">
        <v>18</v>
      </c>
      <c r="O27" s="225">
        <f t="shared" ref="O27:O32" si="13">IF(AND(P27="N/A",Q27="N/A"),"N/A",IF(OR(P27="",Q27=""),"",SMALL(P27:Q27,1)))</f>
        <v>0</v>
      </c>
      <c r="P27" s="104">
        <v>0</v>
      </c>
      <c r="Q27" s="104" t="s">
        <v>18</v>
      </c>
      <c r="R27" s="223">
        <f t="shared" ref="R27:R32" si="14">IF(OR(L27="",O27=""),"",IF(AND(L27="N/A",O27="N/A"),"N/A",AVERAGE(L27,O27)))</f>
        <v>0</v>
      </c>
    </row>
    <row r="28" spans="1:18" s="8" customFormat="1" ht="20.100000000000001" customHeight="1">
      <c r="A28" s="228" t="s">
        <v>181</v>
      </c>
      <c r="B28" s="229" t="s">
        <v>173</v>
      </c>
      <c r="C28" s="230" t="s">
        <v>182</v>
      </c>
      <c r="D28" s="229" t="s">
        <v>183</v>
      </c>
      <c r="E28" s="231" t="s">
        <v>45</v>
      </c>
      <c r="F28" s="229">
        <v>1</v>
      </c>
      <c r="G28" s="240" t="s">
        <v>184</v>
      </c>
      <c r="H28" s="240" t="s">
        <v>185</v>
      </c>
      <c r="I28" s="229" t="s">
        <v>186</v>
      </c>
      <c r="J28" s="229" t="s">
        <v>187</v>
      </c>
      <c r="K28" s="98"/>
      <c r="L28" s="103">
        <f t="shared" si="12"/>
        <v>0</v>
      </c>
      <c r="M28" s="104">
        <v>0</v>
      </c>
      <c r="N28" s="104" t="s">
        <v>18</v>
      </c>
      <c r="O28" s="225">
        <f t="shared" si="13"/>
        <v>0</v>
      </c>
      <c r="P28" s="104">
        <v>0</v>
      </c>
      <c r="Q28" s="104" t="s">
        <v>18</v>
      </c>
      <c r="R28" s="223">
        <f t="shared" si="14"/>
        <v>0</v>
      </c>
    </row>
    <row r="29" spans="1:18" s="8" customFormat="1" ht="20.100000000000001" customHeight="1">
      <c r="A29" s="228" t="s">
        <v>188</v>
      </c>
      <c r="B29" s="229" t="s">
        <v>173</v>
      </c>
      <c r="C29" s="230" t="s">
        <v>189</v>
      </c>
      <c r="D29" s="229" t="s">
        <v>190</v>
      </c>
      <c r="E29" s="231" t="s">
        <v>45</v>
      </c>
      <c r="F29" s="229">
        <v>1</v>
      </c>
      <c r="G29" s="240" t="s">
        <v>191</v>
      </c>
      <c r="H29" s="240" t="s">
        <v>192</v>
      </c>
      <c r="I29" s="229" t="s">
        <v>193</v>
      </c>
      <c r="J29" s="229" t="s">
        <v>194</v>
      </c>
      <c r="K29" s="98"/>
      <c r="L29" s="103">
        <f t="shared" si="12"/>
        <v>0</v>
      </c>
      <c r="M29" s="104">
        <v>0</v>
      </c>
      <c r="N29" s="104" t="s">
        <v>18</v>
      </c>
      <c r="O29" s="225">
        <f t="shared" si="13"/>
        <v>0</v>
      </c>
      <c r="P29" s="104">
        <v>0</v>
      </c>
      <c r="Q29" s="104" t="s">
        <v>18</v>
      </c>
      <c r="R29" s="223">
        <f t="shared" si="14"/>
        <v>0</v>
      </c>
    </row>
    <row r="30" spans="1:18" s="8" customFormat="1" ht="20.100000000000001" customHeight="1">
      <c r="A30" s="228" t="s">
        <v>195</v>
      </c>
      <c r="B30" s="229" t="s">
        <v>173</v>
      </c>
      <c r="C30" s="230" t="s">
        <v>196</v>
      </c>
      <c r="D30" s="229" t="s">
        <v>197</v>
      </c>
      <c r="E30" s="230" t="s">
        <v>53</v>
      </c>
      <c r="F30" s="229">
        <v>1</v>
      </c>
      <c r="G30" s="229" t="s">
        <v>198</v>
      </c>
      <c r="H30" s="229" t="s">
        <v>199</v>
      </c>
      <c r="I30" s="229" t="s">
        <v>200</v>
      </c>
      <c r="J30" s="229" t="s">
        <v>201</v>
      </c>
      <c r="K30" s="98"/>
      <c r="L30" s="103">
        <f t="shared" si="12"/>
        <v>0</v>
      </c>
      <c r="M30" s="104">
        <v>0</v>
      </c>
      <c r="N30" s="104" t="s">
        <v>18</v>
      </c>
      <c r="O30" s="225">
        <f t="shared" si="13"/>
        <v>0</v>
      </c>
      <c r="P30" s="104">
        <v>0</v>
      </c>
      <c r="Q30" s="104" t="s">
        <v>18</v>
      </c>
      <c r="R30" s="223">
        <f t="shared" si="14"/>
        <v>0</v>
      </c>
    </row>
    <row r="31" spans="1:18" s="8" customFormat="1" ht="20.100000000000001" customHeight="1">
      <c r="A31" s="228" t="s">
        <v>202</v>
      </c>
      <c r="B31" s="229" t="s">
        <v>173</v>
      </c>
      <c r="C31" s="230" t="s">
        <v>203</v>
      </c>
      <c r="D31" s="229" t="s">
        <v>204</v>
      </c>
      <c r="E31" s="230" t="s">
        <v>53</v>
      </c>
      <c r="F31" s="229">
        <v>1</v>
      </c>
      <c r="G31" s="229" t="s">
        <v>205</v>
      </c>
      <c r="H31" s="229" t="s">
        <v>206</v>
      </c>
      <c r="I31" s="229" t="s">
        <v>207</v>
      </c>
      <c r="J31" s="229" t="s">
        <v>208</v>
      </c>
      <c r="K31" s="98"/>
      <c r="L31" s="103">
        <f t="shared" si="12"/>
        <v>0</v>
      </c>
      <c r="M31" s="104">
        <v>0</v>
      </c>
      <c r="N31" s="104" t="s">
        <v>18</v>
      </c>
      <c r="O31" s="225">
        <f t="shared" si="13"/>
        <v>0</v>
      </c>
      <c r="P31" s="104">
        <v>0</v>
      </c>
      <c r="Q31" s="104" t="s">
        <v>18</v>
      </c>
      <c r="R31" s="223">
        <f t="shared" si="14"/>
        <v>0</v>
      </c>
    </row>
    <row r="32" spans="1:18" s="8" customFormat="1" ht="20.100000000000001" customHeight="1">
      <c r="A32" s="228" t="s">
        <v>209</v>
      </c>
      <c r="B32" s="229" t="s">
        <v>173</v>
      </c>
      <c r="C32" s="230" t="s">
        <v>210</v>
      </c>
      <c r="D32" s="229" t="s">
        <v>211</v>
      </c>
      <c r="E32" s="230" t="s">
        <v>53</v>
      </c>
      <c r="F32" s="229">
        <v>1</v>
      </c>
      <c r="G32" s="229" t="s">
        <v>212</v>
      </c>
      <c r="H32" s="229" t="s">
        <v>213</v>
      </c>
      <c r="I32" s="229" t="s">
        <v>214</v>
      </c>
      <c r="J32" s="229" t="s">
        <v>215</v>
      </c>
      <c r="K32" s="98"/>
      <c r="L32" s="103">
        <f t="shared" si="12"/>
        <v>0</v>
      </c>
      <c r="M32" s="104">
        <v>0</v>
      </c>
      <c r="N32" s="104" t="s">
        <v>18</v>
      </c>
      <c r="O32" s="225">
        <f t="shared" si="13"/>
        <v>0</v>
      </c>
      <c r="P32" s="104">
        <v>0</v>
      </c>
      <c r="Q32" s="104" t="s">
        <v>18</v>
      </c>
      <c r="R32" s="223">
        <f t="shared" si="14"/>
        <v>0</v>
      </c>
    </row>
    <row r="33" spans="1:18" ht="20.100000000000001" customHeight="1">
      <c r="A33" s="236"/>
      <c r="B33" s="237" t="s">
        <v>216</v>
      </c>
      <c r="C33" s="238"/>
      <c r="D33" s="236"/>
      <c r="E33" s="236"/>
      <c r="F33" s="236"/>
      <c r="G33" s="236"/>
      <c r="H33" s="236"/>
      <c r="I33" s="236"/>
      <c r="J33" s="236"/>
      <c r="K33" s="226"/>
      <c r="L33" s="102">
        <f t="shared" ref="L33:R33" si="15">IF(COUNTIF(L34:L35,"=N/A")=4,"N/A",
((N(L34)*$F34)+(N(L35)*$F35)+(N(L35)*$F35)+(N(L35)*$F35))/(IF(L34="N/A",0,(5*$F34))+IF(L35="N/A",0,(5*$F35))+IF(L35="N/A",0,(5*$F35))+IF(L35="N/A",0,(5*$F35))))</f>
        <v>0</v>
      </c>
      <c r="M33" s="219">
        <f>IF(COUNTIF(M34:M35,"=N/A")=4,"N/A",
((N(M34)*$F34)+(N(M35)*$F35)+(N(M35)*$F35)+(N(M35)*$F35))/(IF(M34="N/A",0,(5*$F34))+IF(M35="N/A",0,(5*$F35))+IF(M35="N/A",0,(5*$F35))+IF(M35="N/A",0,(5*$F35))))</f>
        <v>0</v>
      </c>
      <c r="N33" s="219" t="e">
        <f>IF(COUNTIF(N34:N35,"=N/A")=4,"N/A",
((N(N34)*$F34)+(N(N35)*$F35)+(N(N35)*$F35)+(N(N35)*$F35))/(IF(N34="N/A",0,(5*$F34))+IF(N35="N/A",0,(5*$F35))+IF(N35="N/A",0,(5*$F35))+IF(N35="N/A",0,(5*$F35))))</f>
        <v>#DIV/0!</v>
      </c>
      <c r="O33" s="219">
        <f t="shared" si="15"/>
        <v>0</v>
      </c>
      <c r="P33" s="219">
        <f>IF(COUNTIF(P34:P35,"=N/A")=4,"N/A",
((N(P34)*$F34)+(N(P35)*$F35)+(N(P35)*$F35)+(N(P35)*$F35))/(IF(P34="N/A",0,(5*$F34))+IF(P35="N/A",0,(5*$F35))+IF(P35="N/A",0,(5*$F35))+IF(P35="N/A",0,(5*$F35))))</f>
        <v>0</v>
      </c>
      <c r="Q33" s="219" t="e">
        <f t="shared" si="15"/>
        <v>#DIV/0!</v>
      </c>
      <c r="R33" s="219">
        <f>IF(COUNTIF(R34:R35,"=N/A")=4,"N/A",
((N(R34)*$F34)+(N(R35)*$F35)+(N(R35)*$F35)+(N(R35)*$F35))/(IF(R34="N/A",0,(5*$F34))+IF(R35="N/A",0,(5*$F35))+IF(R35="N/A",0,(5*$F35))+IF(R35="N/A",0,(5*$F35))))</f>
        <v>0</v>
      </c>
    </row>
    <row r="34" spans="1:18" s="8" customFormat="1" ht="20.100000000000001" customHeight="1">
      <c r="A34" s="228" t="s">
        <v>217</v>
      </c>
      <c r="B34" s="229" t="s">
        <v>216</v>
      </c>
      <c r="C34" s="230" t="s">
        <v>218</v>
      </c>
      <c r="D34" s="229" t="s">
        <v>219</v>
      </c>
      <c r="E34" s="230" t="s">
        <v>53</v>
      </c>
      <c r="F34" s="229">
        <v>1</v>
      </c>
      <c r="G34" s="229" t="s">
        <v>220</v>
      </c>
      <c r="H34" s="229" t="s">
        <v>221</v>
      </c>
      <c r="I34" s="229" t="s">
        <v>222</v>
      </c>
      <c r="J34" s="229" t="s">
        <v>223</v>
      </c>
      <c r="K34" s="98"/>
      <c r="L34" s="103">
        <f>IF(AND(M34="N/A",N34="N/A"),"N/A",IF(OR(M34="",N34=""),"",SMALL(M34:N34,1)))</f>
        <v>0</v>
      </c>
      <c r="M34" s="104">
        <v>0</v>
      </c>
      <c r="N34" s="104" t="s">
        <v>18</v>
      </c>
      <c r="O34" s="225">
        <f>IF(AND(P34="N/A",Q34="N/A"),"N/A",IF(OR(P34="",Q34=""),"",SMALL(P34:Q34,1)))</f>
        <v>0</v>
      </c>
      <c r="P34" s="104">
        <v>0</v>
      </c>
      <c r="Q34" s="104" t="s">
        <v>18</v>
      </c>
      <c r="R34" s="223">
        <f>IF(OR(L34="",O34=""),"",IF(AND(L34="N/A",O34="N/A"),"N/A",AVERAGE(L34,O34)))</f>
        <v>0</v>
      </c>
    </row>
    <row r="35" spans="1:18" s="8" customFormat="1" ht="20.100000000000001" customHeight="1">
      <c r="A35" s="228" t="s">
        <v>224</v>
      </c>
      <c r="B35" s="229" t="s">
        <v>216</v>
      </c>
      <c r="C35" s="230" t="s">
        <v>225</v>
      </c>
      <c r="D35" s="229" t="s">
        <v>226</v>
      </c>
      <c r="E35" s="230" t="s">
        <v>53</v>
      </c>
      <c r="F35" s="229">
        <v>1</v>
      </c>
      <c r="G35" s="229" t="s">
        <v>227</v>
      </c>
      <c r="H35" s="229" t="s">
        <v>228</v>
      </c>
      <c r="I35" s="229" t="s">
        <v>229</v>
      </c>
      <c r="J35" s="229" t="s">
        <v>230</v>
      </c>
      <c r="K35" s="98"/>
      <c r="L35" s="103">
        <f>IF(AND(M35="N/A",N35="N/A"),"N/A",IF(OR(M35="",N35=""),"",SMALL(M35:N35,1)))</f>
        <v>0</v>
      </c>
      <c r="M35" s="104">
        <v>0</v>
      </c>
      <c r="N35" s="104" t="s">
        <v>18</v>
      </c>
      <c r="O35" s="225">
        <f>IF(AND(P35="N/A",Q35="N/A"),"N/A",IF(OR(P35="",Q35=""),"",SMALL(P35:Q35,1)))</f>
        <v>0</v>
      </c>
      <c r="P35" s="104">
        <v>0</v>
      </c>
      <c r="Q35" s="104" t="s">
        <v>18</v>
      </c>
      <c r="R35" s="223">
        <f>IF(OR(L35="",O35=""),"",IF(AND(L35="N/A",O35="N/A"),"N/A",AVERAGE(L35,O35)))</f>
        <v>0</v>
      </c>
    </row>
    <row r="36" spans="1:18" s="8" customFormat="1" ht="20.100000000000001" customHeight="1">
      <c r="A36" s="236"/>
      <c r="B36" s="237" t="s">
        <v>231</v>
      </c>
      <c r="C36" s="238"/>
      <c r="D36" s="236"/>
      <c r="E36" s="236"/>
      <c r="F36" s="236"/>
      <c r="G36" s="236"/>
      <c r="H36" s="236"/>
      <c r="I36" s="236"/>
      <c r="J36" s="236"/>
      <c r="K36" s="226"/>
      <c r="L36" s="105">
        <f t="shared" ref="L36:R36" si="16">IF(COUNTIF(L37:L38,"=N/A")=4,"N/A",
((N(L37)*$F37)+(N(L38)*$F38)+(N(L38)*$F38)+(N(L38)*$F38))/(IF(L37="N/A",0,(5*$F37))+IF(L38="N/A",0,(5*$F38))+IF(L38="N/A",0,(5*$F38))+IF(L38="N/A",0,(5*$F38))))</f>
        <v>0</v>
      </c>
      <c r="M36" s="216">
        <f>IF(COUNTIF(M37:M39,"=N/A")=4,"N/A",
((N(M37)*$F37)+(N(M38)*$F38)+(N(M38)*$F38)+(N(M38)*$F38)+(N(M39)*$F39))/(IF(M37="N/A",0,(5*$F37))+IF(M38="N/A",0,(5*$F38))+IF(M38="N/A",0,(5*$F38))+IF(M38="N/A",0,(5*$F38))+IF(M39="N/A",0,(5*$F39))))</f>
        <v>0</v>
      </c>
      <c r="N36" s="216" t="e">
        <f t="shared" ref="N36:R36" si="17">IF(COUNTIF(N37:N39,"=N/A")=4,"N/A",
((N(N37)*$F37)+(N(N38)*$F38)+(N(N38)*$F38)+(N(N38)*$F38)+(N(N39)*$F39))/(IF(N37="N/A",0,(5*$F37))+IF(N38="N/A",0,(5*$F38))+IF(N38="N/A",0,(5*$F38))+IF(N38="N/A",0,(5*$F38))+IF(N39="N/A",0,(5*$F39))))</f>
        <v>#DIV/0!</v>
      </c>
      <c r="O36" s="216">
        <f t="shared" si="17"/>
        <v>0</v>
      </c>
      <c r="P36" s="216">
        <f t="shared" si="17"/>
        <v>0</v>
      </c>
      <c r="Q36" s="216" t="e">
        <f t="shared" si="17"/>
        <v>#DIV/0!</v>
      </c>
      <c r="R36" s="216">
        <f t="shared" si="17"/>
        <v>0</v>
      </c>
    </row>
    <row r="37" spans="1:18" ht="20.100000000000001" customHeight="1">
      <c r="A37" s="228" t="s">
        <v>232</v>
      </c>
      <c r="B37" s="229" t="s">
        <v>231</v>
      </c>
      <c r="C37" s="230" t="s">
        <v>233</v>
      </c>
      <c r="D37" s="229" t="s">
        <v>234</v>
      </c>
      <c r="E37" s="230" t="s">
        <v>53</v>
      </c>
      <c r="F37" s="229">
        <v>1</v>
      </c>
      <c r="G37" s="229" t="s">
        <v>235</v>
      </c>
      <c r="H37" s="229" t="s">
        <v>236</v>
      </c>
      <c r="I37" s="229" t="s">
        <v>237</v>
      </c>
      <c r="J37" s="229" t="s">
        <v>238</v>
      </c>
      <c r="K37" s="98"/>
      <c r="L37" s="103">
        <f>IF(AND(M37="N/A",N37="N/A"),"N/A",IF(OR(M37="",N37=""),"",SMALL(M37:N37,1)))</f>
        <v>0</v>
      </c>
      <c r="M37" s="104">
        <v>0</v>
      </c>
      <c r="N37" s="104" t="s">
        <v>18</v>
      </c>
      <c r="O37" s="225">
        <f>IF(AND(P37="N/A",Q37="N/A"),"N/A",IF(OR(P37="",Q37=""),"",SMALL(P37:Q37,1)))</f>
        <v>0</v>
      </c>
      <c r="P37" s="104">
        <v>0</v>
      </c>
      <c r="Q37" s="104" t="s">
        <v>18</v>
      </c>
      <c r="R37" s="223">
        <f>IF(OR(L37="",O37=""),"",IF(AND(L37="N/A",O37="N/A"),"N/A",AVERAGE(L37,O37)))</f>
        <v>0</v>
      </c>
    </row>
    <row r="38" spans="1:18" s="8" customFormat="1" ht="20.100000000000001" customHeight="1">
      <c r="A38" s="228" t="s">
        <v>239</v>
      </c>
      <c r="B38" s="229" t="s">
        <v>231</v>
      </c>
      <c r="C38" s="230" t="s">
        <v>240</v>
      </c>
      <c r="D38" s="229" t="s">
        <v>241</v>
      </c>
      <c r="E38" s="230" t="s">
        <v>53</v>
      </c>
      <c r="F38" s="229">
        <v>1</v>
      </c>
      <c r="G38" s="229" t="s">
        <v>242</v>
      </c>
      <c r="H38" s="229" t="s">
        <v>243</v>
      </c>
      <c r="I38" s="229" t="s">
        <v>244</v>
      </c>
      <c r="J38" s="229" t="s">
        <v>245</v>
      </c>
      <c r="K38" s="98"/>
      <c r="L38" s="103">
        <f>IF(AND(M38="N/A",N38="N/A"),"N/A",IF(OR(M38="",N38=""),"",SMALL(M38:N38,1)))</f>
        <v>0</v>
      </c>
      <c r="M38" s="104">
        <v>0</v>
      </c>
      <c r="N38" s="104" t="s">
        <v>18</v>
      </c>
      <c r="O38" s="225">
        <f>IF(AND(P38="N/A",Q38="N/A"),"N/A",IF(OR(P38="",Q38=""),"",SMALL(P38:Q38,1)))</f>
        <v>0</v>
      </c>
      <c r="P38" s="104">
        <v>0</v>
      </c>
      <c r="Q38" s="104" t="s">
        <v>18</v>
      </c>
      <c r="R38" s="223">
        <f>IF(OR(L38="",O38=""),"",IF(AND(L38="N/A",O38="N/A"),"N/A",AVERAGE(L38,O38)))</f>
        <v>0</v>
      </c>
    </row>
    <row r="39" spans="1:18" s="8" customFormat="1" ht="20.100000000000001" customHeight="1">
      <c r="A39" s="242" t="s">
        <v>246</v>
      </c>
      <c r="B39" s="229" t="s">
        <v>231</v>
      </c>
      <c r="C39" s="230">
        <v>7.3</v>
      </c>
      <c r="D39" s="229" t="s">
        <v>247</v>
      </c>
      <c r="E39" s="230" t="s">
        <v>53</v>
      </c>
      <c r="F39" s="229">
        <v>1</v>
      </c>
      <c r="G39" s="229" t="s">
        <v>248</v>
      </c>
      <c r="H39" s="229" t="s">
        <v>249</v>
      </c>
      <c r="I39" s="229" t="s">
        <v>250</v>
      </c>
      <c r="J39" s="229" t="s">
        <v>251</v>
      </c>
      <c r="K39" s="98"/>
      <c r="L39" s="103">
        <f>IF(AND(M39="N/A",N39="N/A"),"N/A",IF(OR(M39="",N39=""),"",SMALL(M39:N39,1)))</f>
        <v>0</v>
      </c>
      <c r="M39" s="104">
        <v>0</v>
      </c>
      <c r="N39" s="104" t="s">
        <v>18</v>
      </c>
      <c r="O39" s="225">
        <f>IF(AND(P39="N/A",Q39="N/A"),"N/A",IF(OR(P39="",Q39=""),"",SMALL(P39:Q39,1)))</f>
        <v>0</v>
      </c>
      <c r="P39" s="104">
        <v>0</v>
      </c>
      <c r="Q39" s="104" t="s">
        <v>18</v>
      </c>
      <c r="R39" s="223">
        <f>IF(OR(L39="",O39=""),"",IF(AND(L39="N/A",O39="N/A"),"N/A",AVERAGE(L39,O39)))</f>
        <v>0</v>
      </c>
    </row>
    <row r="40" spans="1:18" ht="20.100000000000001" customHeight="1">
      <c r="A40" s="236"/>
      <c r="B40" s="237" t="s">
        <v>252</v>
      </c>
      <c r="C40" s="238"/>
      <c r="D40" s="238"/>
      <c r="E40" s="236"/>
      <c r="F40" s="238"/>
      <c r="G40" s="238"/>
      <c r="H40" s="238"/>
      <c r="I40" s="238"/>
      <c r="J40" s="238"/>
      <c r="K40" s="226"/>
      <c r="L40" s="102">
        <f t="shared" ref="L40:R40" si="18">IF(COUNTIF(L41:L48,"=N/A")=8,"N/A",
((N(L41)*$F41)+(N(L42)*$F42)+(N(L43)*$F43)+(N(L44)*$F44)+(N(L45)*$F45)+(N(L46)*$F46)+(N(L47)*$F47)+(N(L48)*$F48))/(IF(L41="N/A",0,(5*$F41))+IF(L42="N/A",0,(5*$F42))+IF(L43="N/A",0,(5*$F43))+IF(L44="N/A",0,(5*$F44))+IF(L45="N/A",0,(5*$F45))+IF(L46="N/A",0,(5*$F46))+IF(L47="N/A",0,(5*$F47))+IF(L48="N/A",0,(5*$F48))))</f>
        <v>0</v>
      </c>
      <c r="M40" s="219">
        <f>IF(COUNTIF(M41:M48,"=N/A")=8,"N/A",
((N(M41)*$F41)+(N(M42)*$F42)+(N(M43)*$F43)+(N(M44)*$F44)+(N(M45)*$F45)+(N(M46)*$F46)+(N(M47)*$F47)+(N(M48)*$F48))/(IF(M41="N/A",0,(5*$F41))+IF(M42="N/A",0,(5*$F42))+IF(M43="N/A",0,(5*$F43))+IF(M44="N/A",0,(5*$F44))+IF(M45="N/A",0,(5*$F45))+IF(M46="N/A",0,(5*$F46))+IF(M47="N/A",0,(5*$F47))+IF(M48="N/A",0,(5*$F48))))</f>
        <v>0</v>
      </c>
      <c r="N40" s="219" t="str">
        <f t="shared" si="18"/>
        <v>N/A</v>
      </c>
      <c r="O40" s="219">
        <f t="shared" si="18"/>
        <v>0</v>
      </c>
      <c r="P40" s="219">
        <f>IF(COUNTIF(P41:P48,"=N/A")=8,"N/A",
((N(P41)*$F41)+(N(P42)*$F42)+(N(P43)*$F43)+(N(P44)*$F44)+(N(P45)*$F45)+(N(P46)*$F46)+(N(P47)*$F47)+(N(P48)*$F48))/(IF(P41="N/A",0,(5*$F41))+IF(P42="N/A",0,(5*$F42))+IF(P43="N/A",0,(5*$F43))+IF(P44="N/A",0,(5*$F44))+IF(P45="N/A",0,(5*$F45))+IF(P46="N/A",0,(5*$F46))+IF(P47="N/A",0,(5*$F47))+IF(P48="N/A",0,(5*$F48))))</f>
        <v>0</v>
      </c>
      <c r="Q40" s="219" t="str">
        <f t="shared" si="18"/>
        <v>N/A</v>
      </c>
      <c r="R40" s="219">
        <f>IF(COUNTIF(R41:R48,"=N/A")=8,"N/A",
((N(R41)*$F41)+(N(R42)*$F42)+(N(R43)*$F43)+(N(R44)*$F44)+(N(R45)*$F45)+(N(R46)*$F46)+(N(R47)*$F47)+(N(R48)*$F48))/(IF(R41="N/A",0,(5*$F41))+IF(R42="N/A",0,(5*$F42))+IF(R43="N/A",0,(5*$F43))+IF(R44="N/A",0,(5*$F44))+IF(R45="N/A",0,(5*$F45))+IF(R46="N/A",0,(5*$F46))+IF(R47="N/A",0,(5*$F47))+IF(R48="N/A",0,(5*$F48))))</f>
        <v>0</v>
      </c>
    </row>
    <row r="41" spans="1:18" s="8" customFormat="1" ht="20.100000000000001" customHeight="1">
      <c r="A41" s="228" t="s">
        <v>253</v>
      </c>
      <c r="B41" s="229" t="s">
        <v>252</v>
      </c>
      <c r="C41" s="230" t="s">
        <v>254</v>
      </c>
      <c r="D41" s="229" t="s">
        <v>255</v>
      </c>
      <c r="E41" s="230" t="s">
        <v>53</v>
      </c>
      <c r="F41" s="229">
        <v>1</v>
      </c>
      <c r="G41" s="229" t="s">
        <v>256</v>
      </c>
      <c r="H41" s="229" t="s">
        <v>257</v>
      </c>
      <c r="I41" s="229" t="s">
        <v>258</v>
      </c>
      <c r="J41" s="229" t="s">
        <v>259</v>
      </c>
      <c r="K41" s="98"/>
      <c r="L41" s="103">
        <f t="shared" ref="L41:L48" si="19">IF(AND(M41="N/A",N41="N/A"),"N/A",IF(OR(M41="",N41=""),"",SMALL(M41:N41,1)))</f>
        <v>0</v>
      </c>
      <c r="M41" s="104">
        <v>0</v>
      </c>
      <c r="N41" s="104" t="s">
        <v>18</v>
      </c>
      <c r="O41" s="225">
        <f t="shared" ref="O41:O48" si="20">IF(AND(P41="N/A",Q41="N/A"),"N/A",IF(OR(P41="",Q41=""),"",SMALL(P41:Q41,1)))</f>
        <v>0</v>
      </c>
      <c r="P41" s="104">
        <v>0</v>
      </c>
      <c r="Q41" s="104" t="s">
        <v>18</v>
      </c>
      <c r="R41" s="223">
        <f t="shared" ref="R41:R48" si="21">IF(OR(L41="",O41=""),"",IF(AND(L41="N/A",O41="N/A"),"N/A",AVERAGE(L41,O41)))</f>
        <v>0</v>
      </c>
    </row>
    <row r="42" spans="1:18" s="8" customFormat="1" ht="20.100000000000001" customHeight="1">
      <c r="A42" s="228" t="s">
        <v>260</v>
      </c>
      <c r="B42" s="229" t="s">
        <v>252</v>
      </c>
      <c r="C42" s="230" t="s">
        <v>261</v>
      </c>
      <c r="D42" s="229" t="s">
        <v>262</v>
      </c>
      <c r="E42" s="230" t="s">
        <v>53</v>
      </c>
      <c r="F42" s="229">
        <v>1</v>
      </c>
      <c r="G42" s="229" t="s">
        <v>263</v>
      </c>
      <c r="H42" s="229" t="s">
        <v>264</v>
      </c>
      <c r="I42" s="229" t="s">
        <v>265</v>
      </c>
      <c r="J42" s="229" t="s">
        <v>266</v>
      </c>
      <c r="K42" s="98"/>
      <c r="L42" s="103">
        <f t="shared" si="19"/>
        <v>0</v>
      </c>
      <c r="M42" s="104">
        <v>0</v>
      </c>
      <c r="N42" s="104" t="s">
        <v>18</v>
      </c>
      <c r="O42" s="225">
        <f t="shared" si="20"/>
        <v>0</v>
      </c>
      <c r="P42" s="104">
        <v>0</v>
      </c>
      <c r="Q42" s="104" t="s">
        <v>18</v>
      </c>
      <c r="R42" s="223">
        <f t="shared" si="21"/>
        <v>0</v>
      </c>
    </row>
    <row r="43" spans="1:18" s="8" customFormat="1" ht="20.100000000000001" customHeight="1">
      <c r="A43" s="228" t="s">
        <v>267</v>
      </c>
      <c r="B43" s="229" t="s">
        <v>252</v>
      </c>
      <c r="C43" s="230" t="s">
        <v>268</v>
      </c>
      <c r="D43" s="229" t="s">
        <v>269</v>
      </c>
      <c r="E43" s="230" t="s">
        <v>53</v>
      </c>
      <c r="F43" s="229">
        <v>1</v>
      </c>
      <c r="G43" s="229" t="s">
        <v>270</v>
      </c>
      <c r="H43" s="229" t="s">
        <v>271</v>
      </c>
      <c r="I43" s="229" t="s">
        <v>272</v>
      </c>
      <c r="J43" s="229" t="s">
        <v>273</v>
      </c>
      <c r="K43" s="98"/>
      <c r="L43" s="103">
        <f t="shared" si="19"/>
        <v>0</v>
      </c>
      <c r="M43" s="104">
        <v>0</v>
      </c>
      <c r="N43" s="104" t="s">
        <v>18</v>
      </c>
      <c r="O43" s="225">
        <f t="shared" si="20"/>
        <v>0</v>
      </c>
      <c r="P43" s="104">
        <v>0</v>
      </c>
      <c r="Q43" s="104" t="s">
        <v>18</v>
      </c>
      <c r="R43" s="223">
        <f t="shared" si="21"/>
        <v>0</v>
      </c>
    </row>
    <row r="44" spans="1:18" s="8" customFormat="1" ht="20.100000000000001" customHeight="1">
      <c r="A44" s="228" t="s">
        <v>274</v>
      </c>
      <c r="B44" s="229" t="s">
        <v>252</v>
      </c>
      <c r="C44" s="230" t="s">
        <v>275</v>
      </c>
      <c r="D44" s="229" t="s">
        <v>276</v>
      </c>
      <c r="E44" s="231" t="s">
        <v>45</v>
      </c>
      <c r="F44" s="229">
        <v>1</v>
      </c>
      <c r="G44" s="240" t="s">
        <v>277</v>
      </c>
      <c r="H44" s="240" t="s">
        <v>278</v>
      </c>
      <c r="I44" s="229" t="s">
        <v>279</v>
      </c>
      <c r="J44" s="229" t="s">
        <v>280</v>
      </c>
      <c r="K44" s="98"/>
      <c r="L44" s="103">
        <f t="shared" si="19"/>
        <v>0</v>
      </c>
      <c r="M44" s="104">
        <v>0</v>
      </c>
      <c r="N44" s="104" t="s">
        <v>18</v>
      </c>
      <c r="O44" s="225">
        <f t="shared" si="20"/>
        <v>0</v>
      </c>
      <c r="P44" s="104">
        <v>0</v>
      </c>
      <c r="Q44" s="104" t="s">
        <v>18</v>
      </c>
      <c r="R44" s="223">
        <f t="shared" si="21"/>
        <v>0</v>
      </c>
    </row>
    <row r="45" spans="1:18" s="8" customFormat="1" ht="20.100000000000001" customHeight="1">
      <c r="A45" s="228" t="s">
        <v>281</v>
      </c>
      <c r="B45" s="229" t="s">
        <v>252</v>
      </c>
      <c r="C45" s="230" t="s">
        <v>282</v>
      </c>
      <c r="D45" s="229" t="s">
        <v>283</v>
      </c>
      <c r="E45" s="231" t="s">
        <v>45</v>
      </c>
      <c r="F45" s="229">
        <v>1</v>
      </c>
      <c r="G45" s="240" t="s">
        <v>284</v>
      </c>
      <c r="H45" s="240" t="s">
        <v>285</v>
      </c>
      <c r="I45" s="229" t="s">
        <v>286</v>
      </c>
      <c r="J45" s="229" t="s">
        <v>287</v>
      </c>
      <c r="K45" s="98"/>
      <c r="L45" s="103">
        <f t="shared" si="19"/>
        <v>0</v>
      </c>
      <c r="M45" s="104">
        <v>0</v>
      </c>
      <c r="N45" s="104" t="s">
        <v>18</v>
      </c>
      <c r="O45" s="225">
        <f t="shared" si="20"/>
        <v>0</v>
      </c>
      <c r="P45" s="104">
        <v>0</v>
      </c>
      <c r="Q45" s="104" t="s">
        <v>18</v>
      </c>
      <c r="R45" s="223">
        <f t="shared" si="21"/>
        <v>0</v>
      </c>
    </row>
    <row r="46" spans="1:18" s="8" customFormat="1" ht="20.100000000000001" customHeight="1">
      <c r="A46" s="228" t="s">
        <v>288</v>
      </c>
      <c r="B46" s="229" t="s">
        <v>252</v>
      </c>
      <c r="C46" s="230" t="s">
        <v>289</v>
      </c>
      <c r="D46" s="229" t="s">
        <v>290</v>
      </c>
      <c r="E46" s="231" t="s">
        <v>45</v>
      </c>
      <c r="F46" s="229">
        <v>1</v>
      </c>
      <c r="G46" s="240" t="s">
        <v>291</v>
      </c>
      <c r="H46" s="240" t="s">
        <v>292</v>
      </c>
      <c r="I46" s="229" t="s">
        <v>293</v>
      </c>
      <c r="J46" s="229" t="s">
        <v>294</v>
      </c>
      <c r="K46" s="98"/>
      <c r="L46" s="103">
        <f t="shared" si="19"/>
        <v>0</v>
      </c>
      <c r="M46" s="104">
        <v>0</v>
      </c>
      <c r="N46" s="104" t="s">
        <v>18</v>
      </c>
      <c r="O46" s="225">
        <f t="shared" si="20"/>
        <v>0</v>
      </c>
      <c r="P46" s="104">
        <v>0</v>
      </c>
      <c r="Q46" s="104" t="s">
        <v>18</v>
      </c>
      <c r="R46" s="223">
        <f t="shared" si="21"/>
        <v>0</v>
      </c>
    </row>
    <row r="47" spans="1:18" s="8" customFormat="1" ht="20.100000000000001" customHeight="1">
      <c r="A47" s="242" t="s">
        <v>295</v>
      </c>
      <c r="B47" s="229" t="s">
        <v>252</v>
      </c>
      <c r="C47" s="230" t="s">
        <v>296</v>
      </c>
      <c r="D47" s="229" t="s">
        <v>297</v>
      </c>
      <c r="E47" s="230" t="s">
        <v>53</v>
      </c>
      <c r="F47" s="229">
        <v>1</v>
      </c>
      <c r="G47" s="229" t="s">
        <v>298</v>
      </c>
      <c r="H47" s="229" t="s">
        <v>299</v>
      </c>
      <c r="I47" s="229" t="s">
        <v>300</v>
      </c>
      <c r="J47" s="229" t="s">
        <v>301</v>
      </c>
      <c r="K47" s="98"/>
      <c r="L47" s="103">
        <f t="shared" si="19"/>
        <v>0</v>
      </c>
      <c r="M47" s="104">
        <v>0</v>
      </c>
      <c r="N47" s="104" t="s">
        <v>18</v>
      </c>
      <c r="O47" s="225">
        <f t="shared" si="20"/>
        <v>0</v>
      </c>
      <c r="P47" s="104">
        <v>0</v>
      </c>
      <c r="Q47" s="104" t="s">
        <v>18</v>
      </c>
      <c r="R47" s="223">
        <f t="shared" si="21"/>
        <v>0</v>
      </c>
    </row>
    <row r="48" spans="1:18" s="8" customFormat="1" ht="20.100000000000001" customHeight="1">
      <c r="A48" s="228" t="s">
        <v>302</v>
      </c>
      <c r="B48" s="229" t="s">
        <v>252</v>
      </c>
      <c r="C48" s="230" t="s">
        <v>303</v>
      </c>
      <c r="D48" s="229" t="s">
        <v>304</v>
      </c>
      <c r="E48" s="230" t="s">
        <v>53</v>
      </c>
      <c r="F48" s="229">
        <v>1</v>
      </c>
      <c r="G48" s="229" t="s">
        <v>305</v>
      </c>
      <c r="H48" s="229" t="s">
        <v>306</v>
      </c>
      <c r="I48" s="229" t="s">
        <v>307</v>
      </c>
      <c r="J48" s="229" t="s">
        <v>308</v>
      </c>
      <c r="K48" s="98"/>
      <c r="L48" s="103">
        <f t="shared" si="19"/>
        <v>0</v>
      </c>
      <c r="M48" s="104">
        <v>0</v>
      </c>
      <c r="N48" s="104" t="s">
        <v>18</v>
      </c>
      <c r="O48" s="225">
        <f t="shared" si="20"/>
        <v>0</v>
      </c>
      <c r="P48" s="104">
        <v>0</v>
      </c>
      <c r="Q48" s="104" t="s">
        <v>18</v>
      </c>
      <c r="R48" s="223">
        <f t="shared" si="21"/>
        <v>0</v>
      </c>
    </row>
    <row r="49" spans="1:18" ht="20.100000000000001" customHeight="1">
      <c r="A49" s="236"/>
      <c r="B49" s="237" t="s">
        <v>309</v>
      </c>
      <c r="C49" s="238"/>
      <c r="D49" s="236"/>
      <c r="E49" s="236"/>
      <c r="F49" s="236"/>
      <c r="G49" s="236"/>
      <c r="H49" s="236"/>
      <c r="I49" s="236"/>
      <c r="J49" s="236"/>
      <c r="K49" s="226"/>
      <c r="L49" s="105">
        <f t="shared" ref="L49:R49" si="22">IF(COUNTIF(L50:L51,"=N/A")=4,"N/A",
((N(L50)*$F50)+(N(L51)*$F51)+(N(L51)*$F51)+(N(L51)*$F51))/(IF(L50="N/A",0,(5*$F50))+IF(L51="N/A",0,(5*$F51))+IF(L51="N/A",0,(5*$F51))+IF(L51="N/A",0,(5*$F51))))</f>
        <v>0</v>
      </c>
      <c r="M49" s="216">
        <f>IF(COUNTIF(M50:M52,"=N/A")=4,"N/A",
((N(M50)*$F50)+(N(M51)*$F51)+(N(M52)*$F52))/(IF(M50="N/A",0,(5*$F50))+IF(M51="N/A",0,(5*$F51))+IF(M52="N/A",0,(5*$F52))))</f>
        <v>0</v>
      </c>
      <c r="N49" s="216" t="e">
        <f t="shared" ref="N49:R49" si="23">IF(COUNTIF(N50:N52,"=N/A")=4,"N/A",
((N(N50)*$F50)+(N(N51)*$F51)+(N(N52)*$F52))/(IF(N50="N/A",0,(5*$F50))+IF(N51="N/A",0,(5*$F51))+IF(N52="N/A",0,(5*$F52))))</f>
        <v>#DIV/0!</v>
      </c>
      <c r="O49" s="216">
        <f t="shared" si="23"/>
        <v>0</v>
      </c>
      <c r="P49" s="216">
        <f>IF(COUNTIF(P50:P52,"=N/A")=4,"N/A",
((N(P50)*$F50)+(N(P51)*$F51)+(N(P52)*$F52))/(IF(P50="N/A",0,(5*$F50))+IF(P51="N/A",0,(5*$F51))+IF(P52="N/A",0,(5*$F52))))</f>
        <v>0</v>
      </c>
      <c r="Q49" s="216" t="e">
        <f t="shared" si="23"/>
        <v>#DIV/0!</v>
      </c>
      <c r="R49" s="216">
        <f t="shared" si="23"/>
        <v>0</v>
      </c>
    </row>
    <row r="50" spans="1:18" s="8" customFormat="1" ht="20.100000000000001" customHeight="1">
      <c r="A50" s="228" t="s">
        <v>310</v>
      </c>
      <c r="B50" s="229" t="s">
        <v>309</v>
      </c>
      <c r="C50" s="230" t="s">
        <v>311</v>
      </c>
      <c r="D50" s="229" t="s">
        <v>312</v>
      </c>
      <c r="E50" s="230" t="s">
        <v>53</v>
      </c>
      <c r="F50" s="229">
        <v>1</v>
      </c>
      <c r="G50" s="229" t="s">
        <v>313</v>
      </c>
      <c r="H50" s="229" t="s">
        <v>314</v>
      </c>
      <c r="I50" s="229" t="s">
        <v>315</v>
      </c>
      <c r="J50" s="229" t="s">
        <v>316</v>
      </c>
      <c r="K50" s="98"/>
      <c r="L50" s="103">
        <f>IF(AND(M50="N/A",N50="N/A"),"N/A",IF(OR(M50="",N50=""),"",SMALL(M50:N50,1)))</f>
        <v>0</v>
      </c>
      <c r="M50" s="104">
        <v>0</v>
      </c>
      <c r="N50" s="104" t="s">
        <v>18</v>
      </c>
      <c r="O50" s="225">
        <f>IF(AND(P50="N/A",Q50="N/A"),"N/A",IF(OR(P50="",Q50=""),"",SMALL(P50:Q50,1)))</f>
        <v>0</v>
      </c>
      <c r="P50" s="104">
        <v>0</v>
      </c>
      <c r="Q50" s="104" t="s">
        <v>18</v>
      </c>
      <c r="R50" s="223">
        <f>IF(OR(L50="",O50=""),"",IF(AND(L50="N/A",O50="N/A"),"N/A",AVERAGE(L50,O50)))</f>
        <v>0</v>
      </c>
    </row>
    <row r="51" spans="1:18" s="8" customFormat="1" ht="20.100000000000001" customHeight="1">
      <c r="A51" s="228" t="s">
        <v>317</v>
      </c>
      <c r="B51" s="229" t="s">
        <v>309</v>
      </c>
      <c r="C51" s="230" t="s">
        <v>318</v>
      </c>
      <c r="D51" s="229" t="s">
        <v>319</v>
      </c>
      <c r="E51" s="230" t="s">
        <v>53</v>
      </c>
      <c r="F51" s="229">
        <v>1</v>
      </c>
      <c r="G51" s="229" t="s">
        <v>320</v>
      </c>
      <c r="H51" s="229" t="s">
        <v>321</v>
      </c>
      <c r="I51" s="229" t="s">
        <v>322</v>
      </c>
      <c r="J51" s="229" t="s">
        <v>323</v>
      </c>
      <c r="K51" s="98"/>
      <c r="L51" s="103">
        <f>IF(AND(M51="N/A",N51="N/A"),"N/A",IF(OR(M51="",N51=""),"",SMALL(M51:N51,1)))</f>
        <v>0</v>
      </c>
      <c r="M51" s="104">
        <v>0</v>
      </c>
      <c r="N51" s="104" t="s">
        <v>18</v>
      </c>
      <c r="O51" s="225">
        <f>IF(AND(P51="N/A",Q51="N/A"),"N/A",IF(OR(P51="",Q51=""),"",SMALL(P51:Q51,1)))</f>
        <v>0</v>
      </c>
      <c r="P51" s="104">
        <v>0</v>
      </c>
      <c r="Q51" s="104" t="s">
        <v>18</v>
      </c>
      <c r="R51" s="223">
        <f>IF(OR(L51="",O51=""),"",IF(AND(L51="N/A",O51="N/A"),"N/A",AVERAGE(L51,O51)))</f>
        <v>0</v>
      </c>
    </row>
    <row r="52" spans="1:18" s="8" customFormat="1" ht="20.100000000000001" customHeight="1">
      <c r="A52" s="228" t="s">
        <v>324</v>
      </c>
      <c r="B52" s="229" t="s">
        <v>309</v>
      </c>
      <c r="C52" s="230" t="s">
        <v>325</v>
      </c>
      <c r="D52" s="229" t="s">
        <v>326</v>
      </c>
      <c r="E52" s="230" t="s">
        <v>53</v>
      </c>
      <c r="F52" s="229">
        <v>1</v>
      </c>
      <c r="G52" s="229" t="s">
        <v>327</v>
      </c>
      <c r="H52" s="229" t="s">
        <v>328</v>
      </c>
      <c r="I52" s="229" t="s">
        <v>329</v>
      </c>
      <c r="J52" s="229" t="s">
        <v>330</v>
      </c>
      <c r="K52" s="98"/>
      <c r="L52" s="103">
        <f>IF(AND(M52="N/A",N52="N/A"),"N/A",IF(OR(M52="",N52=""),"",SMALL(M52:N52,1)))</f>
        <v>0</v>
      </c>
      <c r="M52" s="104">
        <v>0</v>
      </c>
      <c r="N52" s="104" t="s">
        <v>18</v>
      </c>
      <c r="O52" s="225">
        <f>IF(AND(P52="N/A",Q52="N/A"),"N/A",IF(OR(P52="",Q52=""),"",SMALL(P52:Q52,1)))</f>
        <v>0</v>
      </c>
      <c r="P52" s="104">
        <v>0</v>
      </c>
      <c r="Q52" s="104" t="s">
        <v>18</v>
      </c>
      <c r="R52" s="223">
        <f>IF(OR(L52="",O52=""),"",IF(AND(L52="N/A",O52="N/A"),"N/A",AVERAGE(L52,O52)))</f>
        <v>0</v>
      </c>
    </row>
    <row r="53" spans="1:18" ht="20.100000000000001" customHeight="1">
      <c r="A53" s="236"/>
      <c r="B53" s="243" t="s">
        <v>331</v>
      </c>
      <c r="C53" s="238"/>
      <c r="D53" s="236"/>
      <c r="E53" s="236"/>
      <c r="F53" s="236"/>
      <c r="G53" s="236"/>
      <c r="H53" s="236"/>
      <c r="I53" s="236"/>
      <c r="J53" s="236"/>
      <c r="K53" s="226"/>
      <c r="L53" s="105">
        <f>IF(COUNTIF(L54:L56,"=N/A")=4,"N/A",
((N(L54)*$F54)+(N(L55)*$F55)+(N(L55)*$F55)+(N(L55)*$F55))/(IF(L54="N/A",0,(5*$F54))+IF(L55="N/A",0,(5*$F55))+IF(L55="N/A",0,(5*$F55))+IF(L55="N/A",0,(5*$F55))))</f>
        <v>0</v>
      </c>
      <c r="M53" s="216">
        <f>IF(COUNTIF(M54:M56,"=N/A")=4,"N/A",
((N(M54)*$F54)+(N(M55)*$F55)+(N(M55)*$F55)+(N(M56)*$F56))/(IF(M54="N/A",0,(5*$F54))+IF(M55="N/A",0,(5*$F55))+IF(M55="N/A",0,(5*$F55))+IF(M56="N/A",0,(5*$F56))))</f>
        <v>0</v>
      </c>
      <c r="N53" s="216" t="e">
        <f t="shared" ref="N53:R53" si="24">IF(COUNTIF(N54:N56,"=N/A")=4,"N/A",
((N(N54)*$F54)+(N(N55)*$F55)+(N(N55)*$F55)+(N(N56)*$F56))/(IF(N54="N/A",0,(5*$F54))+IF(N55="N/A",0,(5*$F55))+IF(N55="N/A",0,(5*$F55))+IF(N56="N/A",0,(5*$F56))))</f>
        <v>#DIV/0!</v>
      </c>
      <c r="O53" s="216">
        <f t="shared" si="24"/>
        <v>0</v>
      </c>
      <c r="P53" s="216">
        <f t="shared" si="24"/>
        <v>0</v>
      </c>
      <c r="Q53" s="216" t="e">
        <f t="shared" si="24"/>
        <v>#DIV/0!</v>
      </c>
      <c r="R53" s="216">
        <f t="shared" si="24"/>
        <v>0</v>
      </c>
    </row>
    <row r="54" spans="1:18" s="8" customFormat="1" ht="20.100000000000001" customHeight="1">
      <c r="A54" s="228" t="s">
        <v>332</v>
      </c>
      <c r="B54" s="229" t="s">
        <v>331</v>
      </c>
      <c r="C54" s="230" t="s">
        <v>333</v>
      </c>
      <c r="D54" s="229" t="s">
        <v>334</v>
      </c>
      <c r="E54" s="230" t="s">
        <v>53</v>
      </c>
      <c r="F54" s="229">
        <v>1</v>
      </c>
      <c r="G54" s="229" t="s">
        <v>335</v>
      </c>
      <c r="H54" s="229" t="s">
        <v>336</v>
      </c>
      <c r="I54" s="229" t="s">
        <v>337</v>
      </c>
      <c r="J54" s="229" t="s">
        <v>338</v>
      </c>
      <c r="K54" s="98"/>
      <c r="L54" s="103">
        <f>IF(AND(M54="N/A",N54="N/A"),"N/A",IF(OR(M54="",N54=""),"",SMALL(M54:N54,1)))</f>
        <v>0</v>
      </c>
      <c r="M54" s="104">
        <v>0</v>
      </c>
      <c r="N54" s="104" t="s">
        <v>18</v>
      </c>
      <c r="O54" s="225">
        <f>IF(AND(P54="N/A",Q54="N/A"),"N/A",IF(OR(P54="",Q54=""),"",SMALL(P54:Q54,1)))</f>
        <v>0</v>
      </c>
      <c r="P54" s="104">
        <v>0</v>
      </c>
      <c r="Q54" s="104" t="s">
        <v>18</v>
      </c>
      <c r="R54" s="223">
        <f>IF(OR(L54="",O54=""),"",IF(AND(L54="N/A",O54="N/A"),"N/A",AVERAGE(L54,O54)))</f>
        <v>0</v>
      </c>
    </row>
    <row r="55" spans="1:18" s="8" customFormat="1" ht="20.100000000000001" customHeight="1">
      <c r="A55" s="228" t="s">
        <v>339</v>
      </c>
      <c r="B55" s="229" t="s">
        <v>331</v>
      </c>
      <c r="C55" s="230" t="s">
        <v>340</v>
      </c>
      <c r="D55" s="229" t="s">
        <v>341</v>
      </c>
      <c r="E55" s="230" t="s">
        <v>53</v>
      </c>
      <c r="F55" s="229">
        <v>1</v>
      </c>
      <c r="G55" s="240" t="s">
        <v>342</v>
      </c>
      <c r="H55" s="229" t="s">
        <v>343</v>
      </c>
      <c r="I55" s="229" t="s">
        <v>344</v>
      </c>
      <c r="J55" s="229" t="s">
        <v>345</v>
      </c>
      <c r="K55" s="98"/>
      <c r="L55" s="103">
        <f>IF(AND(M55="N/A",N55="N/A"),"N/A",IF(OR(M55="",N55=""),"",SMALL(M55:N55,1)))</f>
        <v>0</v>
      </c>
      <c r="M55" s="104">
        <v>0</v>
      </c>
      <c r="N55" s="104" t="s">
        <v>18</v>
      </c>
      <c r="O55" s="225">
        <f>IF(AND(P55="N/A",Q55="N/A"),"N/A",IF(OR(P55="",Q55=""),"",SMALL(P55:Q55,1)))</f>
        <v>0</v>
      </c>
      <c r="P55" s="104">
        <v>0</v>
      </c>
      <c r="Q55" s="104" t="s">
        <v>18</v>
      </c>
      <c r="R55" s="223">
        <f>IF(OR(L55="",O55=""),"",IF(AND(L55="N/A",O55="N/A"),"N/A",AVERAGE(L55,O55)))</f>
        <v>0</v>
      </c>
    </row>
    <row r="56" spans="1:18" s="8" customFormat="1" ht="20.100000000000001" customHeight="1">
      <c r="A56" s="228" t="s">
        <v>346</v>
      </c>
      <c r="B56" s="229" t="s">
        <v>331</v>
      </c>
      <c r="C56" s="230" t="s">
        <v>347</v>
      </c>
      <c r="D56" s="229" t="s">
        <v>348</v>
      </c>
      <c r="E56" s="230" t="s">
        <v>53</v>
      </c>
      <c r="F56" s="229">
        <v>1</v>
      </c>
      <c r="G56" s="229" t="s">
        <v>349</v>
      </c>
      <c r="H56" s="229" t="s">
        <v>350</v>
      </c>
      <c r="I56" s="229" t="s">
        <v>351</v>
      </c>
      <c r="J56" s="229" t="s">
        <v>352</v>
      </c>
      <c r="K56" s="98"/>
      <c r="L56" s="103">
        <f>IF(AND(M56="N/A",N56="N/A"),"N/A",IF(OR(M56="",N56=""),"",SMALL(M56:N56,1)))</f>
        <v>0</v>
      </c>
      <c r="M56" s="104">
        <v>0</v>
      </c>
      <c r="N56" s="104" t="s">
        <v>18</v>
      </c>
      <c r="O56" s="225">
        <f>IF(AND(P56="N/A",Q56="N/A"),"N/A",IF(OR(P56="",Q56=""),"",SMALL(P56:Q56,1)))</f>
        <v>0</v>
      </c>
      <c r="P56" s="104">
        <v>0</v>
      </c>
      <c r="Q56" s="104" t="s">
        <v>18</v>
      </c>
      <c r="R56" s="223">
        <f>IF(OR(L56="",O56=""),"",IF(AND(L56="N/A",O56="N/A"),"N/A",AVERAGE(L56,O56)))</f>
        <v>0</v>
      </c>
    </row>
    <row r="57" spans="1:18" ht="20.100000000000001" customHeight="1">
      <c r="A57" s="236"/>
      <c r="B57" s="237" t="s">
        <v>353</v>
      </c>
      <c r="C57" s="238"/>
      <c r="D57" s="236"/>
      <c r="E57" s="236"/>
      <c r="F57" s="236"/>
      <c r="G57" s="236"/>
      <c r="H57" s="236"/>
      <c r="I57" s="236"/>
      <c r="J57" s="236"/>
      <c r="K57" s="226"/>
      <c r="L57" s="102">
        <f t="shared" ref="L57:R57" si="25">IF(COUNTIF(L58:L59,"=N/A")=2,"N/A",
((N(L58)*$F58)+(N(L59)*$F59))/(IF(L58="N/A",0,(5*$F58))+IF(L59="N/A",0,(5*$F59))))</f>
        <v>0</v>
      </c>
      <c r="M57" s="219">
        <f>IF(COUNTIF(M58:M59,"=N/A")=2,"N/A",
((N(M58)*$F58)+(N(M59)*$F59))/(IF(M58="N/A",0,(5*$F58))+IF(M59="N/A",0,(5*$F59))))</f>
        <v>0</v>
      </c>
      <c r="N57" s="219" t="str">
        <f t="shared" si="25"/>
        <v>N/A</v>
      </c>
      <c r="O57" s="219">
        <f t="shared" si="25"/>
        <v>0</v>
      </c>
      <c r="P57" s="219">
        <f t="shared" si="25"/>
        <v>0</v>
      </c>
      <c r="Q57" s="219" t="str">
        <f t="shared" si="25"/>
        <v>N/A</v>
      </c>
      <c r="R57" s="219">
        <f t="shared" si="25"/>
        <v>0</v>
      </c>
    </row>
    <row r="58" spans="1:18" s="8" customFormat="1" ht="20.100000000000001" customHeight="1">
      <c r="A58" s="228" t="s">
        <v>354</v>
      </c>
      <c r="B58" s="234" t="s">
        <v>353</v>
      </c>
      <c r="C58" s="230" t="s">
        <v>355</v>
      </c>
      <c r="D58" s="229" t="s">
        <v>356</v>
      </c>
      <c r="E58" s="231" t="s">
        <v>45</v>
      </c>
      <c r="F58" s="229">
        <v>1</v>
      </c>
      <c r="G58" s="240" t="s">
        <v>357</v>
      </c>
      <c r="H58" s="240" t="s">
        <v>358</v>
      </c>
      <c r="I58" s="229" t="s">
        <v>359</v>
      </c>
      <c r="J58" s="228" t="s">
        <v>360</v>
      </c>
      <c r="K58" s="98"/>
      <c r="L58" s="103">
        <f>IF(AND(M58="N/A",N58="N/A"),"N/A",IF(OR(M58="",N58=""),"",SMALL(M58:N58,1)))</f>
        <v>0</v>
      </c>
      <c r="M58" s="104">
        <v>0</v>
      </c>
      <c r="N58" s="104" t="s">
        <v>18</v>
      </c>
      <c r="O58" s="225">
        <f>IF(AND(P58="N/A",Q58="N/A"),"N/A",IF(OR(P58="",Q58=""),"",SMALL(P58:Q58,1)))</f>
        <v>0</v>
      </c>
      <c r="P58" s="104">
        <v>0</v>
      </c>
      <c r="Q58" s="104" t="s">
        <v>18</v>
      </c>
      <c r="R58" s="223">
        <f>IF(OR(L58="",O58=""),"",IF(AND(L58="N/A",O58="N/A"),"N/A",AVERAGE(L58,O58)))</f>
        <v>0</v>
      </c>
    </row>
    <row r="59" spans="1:18" s="8" customFormat="1" ht="20.100000000000001" customHeight="1">
      <c r="A59" s="228" t="s">
        <v>361</v>
      </c>
      <c r="B59" s="234" t="s">
        <v>353</v>
      </c>
      <c r="C59" s="230" t="s">
        <v>362</v>
      </c>
      <c r="D59" s="229" t="s">
        <v>363</v>
      </c>
      <c r="E59" s="230" t="s">
        <v>53</v>
      </c>
      <c r="F59" s="230">
        <v>1</v>
      </c>
      <c r="G59" s="229" t="s">
        <v>364</v>
      </c>
      <c r="H59" s="240" t="s">
        <v>365</v>
      </c>
      <c r="I59" s="229" t="s">
        <v>366</v>
      </c>
      <c r="J59" s="228" t="s">
        <v>367</v>
      </c>
      <c r="K59" s="98"/>
      <c r="L59" s="103">
        <f>IF(AND(M59="N/A",N59="N/A"),"N/A",IF(OR(M59="",N59=""),"",SMALL(M59:N59,1)))</f>
        <v>0</v>
      </c>
      <c r="M59" s="104">
        <v>0</v>
      </c>
      <c r="N59" s="104" t="s">
        <v>18</v>
      </c>
      <c r="O59" s="225">
        <f>IF(AND(P59="N/A",Q59="N/A"),"N/A",IF(OR(P59="",Q59=""),"",SMALL(P59:Q59,1)))</f>
        <v>0</v>
      </c>
      <c r="P59" s="104">
        <v>0</v>
      </c>
      <c r="Q59" s="104" t="s">
        <v>18</v>
      </c>
      <c r="R59" s="223">
        <f>IF(OR(L59="",O59=""),"",IF(AND(L59="N/A",O59="N/A"),"N/A",AVERAGE(L59,O59)))</f>
        <v>0</v>
      </c>
    </row>
    <row r="60" spans="1:18" ht="20.100000000000001" customHeight="1">
      <c r="A60" s="236"/>
      <c r="B60" s="237" t="s">
        <v>368</v>
      </c>
      <c r="C60" s="238"/>
      <c r="D60" s="236"/>
      <c r="E60" s="236"/>
      <c r="F60" s="236"/>
      <c r="G60" s="236"/>
      <c r="H60" s="236"/>
      <c r="I60" s="236"/>
      <c r="J60" s="236"/>
      <c r="K60" s="226"/>
      <c r="L60" s="102">
        <f t="shared" ref="L60:R60" si="26">IF(COUNTIF(L61:L65,"=N/A")=5,"N/A",
((N(L61)*$F61)+(N(L62)*$F62)+(N(L63)*$F63)+(N(L64)*$F64)+(N(L65)*$F65))/(IF(L61="N/A",0,(5*$F61))+IF(L62="N/A",0,(5*$F62))+IF(L63="N/A",0,(5*$F63))+IF(L64="N/A",0,(5*$F64))+IF(L65="N/A",0,(5*$F65))))</f>
        <v>0</v>
      </c>
      <c r="M60" s="219">
        <f>IF(COUNTIF(M61:M65,"=N/A")=5,"N/A",
((N(M61)*$F61)+(N(M62)*$F62)+(N(M63)*$F63)+(N(M64)*$F64)+(N(M65)*$F65))/(IF(M61="N/A",0,(5*$F61))+IF(M62="N/A",0,(5*$F62))+IF(M63="N/A",0,(5*$F63))+IF(M64="N/A",0,(5*$F64))+IF(M65="N/A",0,(5*$F65))))</f>
        <v>0</v>
      </c>
      <c r="N60" s="219" t="str">
        <f t="shared" si="26"/>
        <v>N/A</v>
      </c>
      <c r="O60" s="219">
        <f t="shared" si="26"/>
        <v>0</v>
      </c>
      <c r="P60" s="219">
        <f t="shared" si="26"/>
        <v>0</v>
      </c>
      <c r="Q60" s="219" t="str">
        <f t="shared" si="26"/>
        <v>N/A</v>
      </c>
      <c r="R60" s="219">
        <f t="shared" si="26"/>
        <v>0</v>
      </c>
    </row>
    <row r="61" spans="1:18" s="8" customFormat="1" ht="20.100000000000001" customHeight="1">
      <c r="A61" s="228" t="s">
        <v>369</v>
      </c>
      <c r="B61" s="229" t="s">
        <v>368</v>
      </c>
      <c r="C61" s="230" t="s">
        <v>370</v>
      </c>
      <c r="D61" s="229" t="s">
        <v>371</v>
      </c>
      <c r="E61" s="230" t="s">
        <v>53</v>
      </c>
      <c r="F61" s="229">
        <v>1</v>
      </c>
      <c r="G61" s="229" t="s">
        <v>372</v>
      </c>
      <c r="H61" s="229" t="s">
        <v>373</v>
      </c>
      <c r="I61" s="229" t="s">
        <v>374</v>
      </c>
      <c r="J61" s="229" t="s">
        <v>375</v>
      </c>
      <c r="K61" s="98"/>
      <c r="L61" s="103">
        <f>IF(AND(M61="N/A",N61="N/A"),"N/A",IF(OR(M61="",N61=""),"",SMALL(M61:N61,1)))</f>
        <v>0</v>
      </c>
      <c r="M61" s="104">
        <v>0</v>
      </c>
      <c r="N61" s="104" t="s">
        <v>18</v>
      </c>
      <c r="O61" s="225">
        <f>IF(AND(P61="N/A",Q61="N/A"),"N/A",IF(OR(P61="",Q61=""),"",SMALL(P61:Q61,1)))</f>
        <v>0</v>
      </c>
      <c r="P61" s="104">
        <v>0</v>
      </c>
      <c r="Q61" s="104" t="s">
        <v>18</v>
      </c>
      <c r="R61" s="223">
        <f>IF(OR(L61="",O61=""),"",IF(AND(L61="N/A",O61="N/A"),"N/A",AVERAGE(L61,O61)))</f>
        <v>0</v>
      </c>
    </row>
    <row r="62" spans="1:18" s="8" customFormat="1" ht="20.100000000000001" customHeight="1">
      <c r="A62" s="228" t="s">
        <v>376</v>
      </c>
      <c r="B62" s="229" t="s">
        <v>368</v>
      </c>
      <c r="C62" s="230" t="s">
        <v>377</v>
      </c>
      <c r="D62" s="229" t="s">
        <v>378</v>
      </c>
      <c r="E62" s="231" t="s">
        <v>45</v>
      </c>
      <c r="F62" s="229">
        <v>1</v>
      </c>
      <c r="G62" s="240" t="s">
        <v>379</v>
      </c>
      <c r="H62" s="240" t="s">
        <v>380</v>
      </c>
      <c r="I62" s="229" t="s">
        <v>381</v>
      </c>
      <c r="J62" s="229" t="s">
        <v>382</v>
      </c>
      <c r="K62" s="98"/>
      <c r="L62" s="103">
        <f>IF(AND(M62="N/A",N62="N/A"),"N/A",IF(OR(M62="",N62=""),"",SMALL(M62:N62,1)))</f>
        <v>0</v>
      </c>
      <c r="M62" s="104">
        <v>0</v>
      </c>
      <c r="N62" s="104" t="s">
        <v>18</v>
      </c>
      <c r="O62" s="225">
        <f>IF(AND(P62="N/A",Q62="N/A"),"N/A",IF(OR(P62="",Q62=""),"",SMALL(P62:Q62,1)))</f>
        <v>0</v>
      </c>
      <c r="P62" s="104">
        <v>0</v>
      </c>
      <c r="Q62" s="104" t="s">
        <v>18</v>
      </c>
      <c r="R62" s="223">
        <f>IF(OR(L62="",O62=""),"",IF(AND(L62="N/A",O62="N/A"),"N/A",AVERAGE(L62,O62)))</f>
        <v>0</v>
      </c>
    </row>
    <row r="63" spans="1:18" s="8" customFormat="1" ht="20.100000000000001" customHeight="1">
      <c r="A63" s="228" t="s">
        <v>383</v>
      </c>
      <c r="B63" s="229" t="s">
        <v>368</v>
      </c>
      <c r="C63" s="230" t="s">
        <v>384</v>
      </c>
      <c r="D63" s="229" t="s">
        <v>385</v>
      </c>
      <c r="E63" s="230" t="s">
        <v>53</v>
      </c>
      <c r="F63" s="229">
        <v>1</v>
      </c>
      <c r="G63" s="229" t="s">
        <v>386</v>
      </c>
      <c r="H63" s="229" t="s">
        <v>387</v>
      </c>
      <c r="I63" s="229" t="s">
        <v>388</v>
      </c>
      <c r="J63" s="229" t="s">
        <v>389</v>
      </c>
      <c r="K63" s="98"/>
      <c r="L63" s="103">
        <f>IF(AND(M63="N/A",N63="N/A"),"N/A",IF(OR(M63="",N63=""),"",SMALL(M63:N63,1)))</f>
        <v>0</v>
      </c>
      <c r="M63" s="104">
        <v>0</v>
      </c>
      <c r="N63" s="104" t="s">
        <v>18</v>
      </c>
      <c r="O63" s="225">
        <f>IF(AND(P63="N/A",Q63="N/A"),"N/A",IF(OR(P63="",Q63=""),"",SMALL(P63:Q63,1)))</f>
        <v>0</v>
      </c>
      <c r="P63" s="104">
        <v>0</v>
      </c>
      <c r="Q63" s="104" t="s">
        <v>18</v>
      </c>
      <c r="R63" s="223">
        <f>IF(OR(L63="",O63=""),"",IF(AND(L63="N/A",O63="N/A"),"N/A",AVERAGE(L63,O63)))</f>
        <v>0</v>
      </c>
    </row>
    <row r="64" spans="1:18" s="8" customFormat="1" ht="20.100000000000001" customHeight="1">
      <c r="A64" s="228" t="s">
        <v>390</v>
      </c>
      <c r="B64" s="229" t="s">
        <v>368</v>
      </c>
      <c r="C64" s="230" t="s">
        <v>391</v>
      </c>
      <c r="D64" s="229" t="s">
        <v>392</v>
      </c>
      <c r="E64" s="230" t="s">
        <v>53</v>
      </c>
      <c r="F64" s="229">
        <v>1</v>
      </c>
      <c r="G64" s="229" t="s">
        <v>393</v>
      </c>
      <c r="H64" s="229" t="s">
        <v>394</v>
      </c>
      <c r="I64" s="229" t="s">
        <v>395</v>
      </c>
      <c r="J64" s="229" t="s">
        <v>396</v>
      </c>
      <c r="K64" s="98"/>
      <c r="L64" s="103">
        <f>IF(AND(M64="N/A",N64="N/A"),"N/A",IF(OR(M64="",N64=""),"",SMALL(M64:N64,1)))</f>
        <v>0</v>
      </c>
      <c r="M64" s="104">
        <v>0</v>
      </c>
      <c r="N64" s="104" t="s">
        <v>18</v>
      </c>
      <c r="O64" s="225">
        <f>IF(AND(P64="N/A",Q64="N/A"),"N/A",IF(OR(P64="",Q64=""),"",SMALL(P64:Q64,1)))</f>
        <v>0</v>
      </c>
      <c r="P64" s="104">
        <v>0</v>
      </c>
      <c r="Q64" s="104" t="s">
        <v>18</v>
      </c>
      <c r="R64" s="223">
        <f>IF(OR(L64="",O64=""),"",IF(AND(L64="N/A",O64="N/A"),"N/A",AVERAGE(L64,O64)))</f>
        <v>0</v>
      </c>
    </row>
    <row r="65" spans="1:18" s="8" customFormat="1" ht="20.100000000000001" customHeight="1">
      <c r="A65" s="228" t="s">
        <v>397</v>
      </c>
      <c r="B65" s="229" t="s">
        <v>368</v>
      </c>
      <c r="C65" s="230" t="s">
        <v>398</v>
      </c>
      <c r="D65" s="229" t="s">
        <v>399</v>
      </c>
      <c r="E65" s="230" t="s">
        <v>53</v>
      </c>
      <c r="F65" s="229">
        <v>1</v>
      </c>
      <c r="G65" s="229" t="s">
        <v>400</v>
      </c>
      <c r="H65" s="240" t="s">
        <v>401</v>
      </c>
      <c r="I65" s="229" t="s">
        <v>402</v>
      </c>
      <c r="J65" s="229" t="s">
        <v>403</v>
      </c>
      <c r="K65" s="98"/>
      <c r="L65" s="103">
        <f>IF(AND(M65="N/A",N65="N/A"),"N/A",IF(OR(M65="",N65=""),"",SMALL(M65:N65,1)))</f>
        <v>0</v>
      </c>
      <c r="M65" s="104">
        <v>0</v>
      </c>
      <c r="N65" s="104" t="s">
        <v>18</v>
      </c>
      <c r="O65" s="225">
        <f>IF(AND(P65="N/A",Q65="N/A"),"N/A",IF(OR(P65="",Q65=""),"",SMALL(P65:Q65,1)))</f>
        <v>0</v>
      </c>
      <c r="P65" s="104">
        <v>0</v>
      </c>
      <c r="Q65" s="104" t="s">
        <v>18</v>
      </c>
      <c r="R65" s="223">
        <f>IF(OR(L65="",O65=""),"",IF(AND(L65="N/A",O65="N/A"),"N/A",AVERAGE(L65,O65)))</f>
        <v>0</v>
      </c>
    </row>
    <row r="66" spans="1:18" ht="20.100000000000001" customHeight="1">
      <c r="A66" s="236"/>
      <c r="B66" s="237" t="s">
        <v>404</v>
      </c>
      <c r="C66" s="238"/>
      <c r="D66" s="236"/>
      <c r="E66" s="236"/>
      <c r="F66" s="236"/>
      <c r="G66" s="236"/>
      <c r="H66" s="236"/>
      <c r="I66" s="236"/>
      <c r="J66" s="236"/>
      <c r="K66" s="226"/>
      <c r="L66" s="102">
        <f t="shared" ref="L66:R66" si="27">IF(COUNTIF(L67:L68,"=N/A")=2,"N/A",
((N(L67)*$F67)+(N(L68)*$F68))/(IF(L67="N/A",0,(5*$F67))+IF(L68="N/A",0,(5*$F68))))</f>
        <v>0</v>
      </c>
      <c r="M66" s="219">
        <f>IF(COUNTIF(M67:M68,"=N/A")=2,"N/A",
((N(M67)*$F67)+(N(M68)*$F68))/(IF(M67="N/A",0,(5*$F67))+IF(M68="N/A",0,(5*$F68))))</f>
        <v>0</v>
      </c>
      <c r="N66" s="219" t="str">
        <f t="shared" si="27"/>
        <v>N/A</v>
      </c>
      <c r="O66" s="219">
        <f t="shared" si="27"/>
        <v>0</v>
      </c>
      <c r="P66" s="219">
        <f t="shared" si="27"/>
        <v>0</v>
      </c>
      <c r="Q66" s="219" t="str">
        <f t="shared" si="27"/>
        <v>N/A</v>
      </c>
      <c r="R66" s="219">
        <f t="shared" si="27"/>
        <v>0</v>
      </c>
    </row>
    <row r="67" spans="1:18" s="8" customFormat="1" ht="20.100000000000001" customHeight="1">
      <c r="A67" s="228" t="s">
        <v>405</v>
      </c>
      <c r="B67" s="229" t="s">
        <v>404</v>
      </c>
      <c r="C67" s="230" t="s">
        <v>406</v>
      </c>
      <c r="D67" s="229" t="s">
        <v>407</v>
      </c>
      <c r="E67" s="230" t="s">
        <v>53</v>
      </c>
      <c r="F67" s="229">
        <v>1</v>
      </c>
      <c r="G67" s="229" t="s">
        <v>408</v>
      </c>
      <c r="H67" s="229" t="s">
        <v>409</v>
      </c>
      <c r="I67" s="229" t="s">
        <v>410</v>
      </c>
      <c r="J67" s="229" t="s">
        <v>411</v>
      </c>
      <c r="K67" s="98"/>
      <c r="L67" s="103">
        <f>IF(AND(M67="N/A",N67="N/A"),"N/A",IF(OR(M67="",N67=""),"",SMALL(M67:N67,1)))</f>
        <v>0</v>
      </c>
      <c r="M67" s="104">
        <v>0</v>
      </c>
      <c r="N67" s="104" t="s">
        <v>18</v>
      </c>
      <c r="O67" s="225">
        <f>IF(AND(P67="N/A",Q67="N/A"),"N/A",IF(OR(P67="",Q67=""),"",SMALL(P67:Q67,1)))</f>
        <v>0</v>
      </c>
      <c r="P67" s="104">
        <v>0</v>
      </c>
      <c r="Q67" s="104" t="s">
        <v>18</v>
      </c>
      <c r="R67" s="223">
        <f>IF(OR(L67="",O67=""),"",IF(AND(L67="N/A",O67="N/A"),"N/A",AVERAGE(L67,O67)))</f>
        <v>0</v>
      </c>
    </row>
    <row r="68" spans="1:18" s="8" customFormat="1" ht="20.100000000000001" customHeight="1">
      <c r="A68" s="228" t="s">
        <v>412</v>
      </c>
      <c r="B68" s="229" t="s">
        <v>404</v>
      </c>
      <c r="C68" s="230" t="s">
        <v>413</v>
      </c>
      <c r="D68" s="229" t="s">
        <v>414</v>
      </c>
      <c r="E68" s="231" t="s">
        <v>45</v>
      </c>
      <c r="F68" s="229">
        <v>1</v>
      </c>
      <c r="G68" s="240" t="s">
        <v>415</v>
      </c>
      <c r="H68" s="240" t="s">
        <v>416</v>
      </c>
      <c r="I68" s="229" t="s">
        <v>417</v>
      </c>
      <c r="J68" s="229" t="s">
        <v>418</v>
      </c>
      <c r="K68" s="98"/>
      <c r="L68" s="103">
        <f>IF(AND(M68="N/A",N68="N/A"),"N/A",IF(OR(M68="",N68=""),"",SMALL(M68:N68,1)))</f>
        <v>0</v>
      </c>
      <c r="M68" s="104">
        <v>0</v>
      </c>
      <c r="N68" s="104" t="s">
        <v>18</v>
      </c>
      <c r="O68" s="225">
        <f>IF(AND(P68="N/A",Q68="N/A"),"N/A",IF(OR(P68="",Q68=""),"",SMALL(P68:Q68,1)))</f>
        <v>0</v>
      </c>
      <c r="P68" s="104">
        <v>0</v>
      </c>
      <c r="Q68" s="104" t="s">
        <v>18</v>
      </c>
      <c r="R68" s="223">
        <f>IF(OR(L68="",O68=""),"",IF(AND(L68="N/A",O68="N/A"),"N/A",AVERAGE(L68,O68)))</f>
        <v>0</v>
      </c>
    </row>
    <row r="69" spans="1:18" ht="20.100000000000001" customHeight="1">
      <c r="A69" s="244"/>
      <c r="B69" s="245" t="s">
        <v>419</v>
      </c>
      <c r="C69" s="246"/>
      <c r="D69" s="244"/>
      <c r="E69" s="244"/>
      <c r="F69" s="244"/>
      <c r="G69" s="244"/>
      <c r="H69" s="244"/>
      <c r="I69" s="244"/>
      <c r="J69" s="244"/>
      <c r="K69" s="227"/>
      <c r="L69" s="106">
        <f>IF(COUNTBLANK(L70:L80)&gt;0,"-",
IF(AND(L70="N/A",L76="N/A"),"N/A",
(N(L71)*$F71+
N(L72)*$F72+
N(L73)*$F73+
N(L74)*$F74+
N(L75)*$F75+
N(L77)*$F77+
N(L78)*$F78+
N(L79)*$F79+
N(L80)*$F80)
/(IF(L71="N/A",0,$F71*5)+
IF(L72="N/A",0,$F72*5)+
IF(L73="N/A",0,$F73*5)+
IF(L74="N/A",0,$F74*5)+
IF(L75="N/A",0,$F75*5)+
IF(L77="N/A",0,$F77*5)+
IF(L78="N/A",0,$F78*5)+
IF(L79="N/A",0,$F79*5)+
IF(L80="N/A",0,$F80*5))))</f>
        <v>0</v>
      </c>
      <c r="M69" s="220">
        <f>IF(COUNTBLANK(M70:M80)&gt;0,"-",
IF(AND(M70="N/A",M76="N/A"),"N/A",
(N(M71)*$F71+
N(M72)*$F72+
N(M73)*$F73+
N(M74)*$F74+
N(M75)*$F75+
N(M77)*$F77+
N(M78)*$F78+
N(M79)*$F79+
N(M80)*$F80)
/(IF(M71="N/A",0,$F71*5)+
IF(M72="N/A",0,$F72*5)+
IF(M73="N/A",0,$F73*5)+
IF(M74="N/A",0,$F74*5)+
IF(M75="N/A",0,$F75*5)+
IF(M77="N/A",0,$F77*5)+
IF(M78="N/A",0,$F78*5)+
IF(M79="N/A",0,$F79*5)+
IF(M80="N/A",0,$F80*5))))</f>
        <v>0</v>
      </c>
      <c r="N69" s="220" t="str">
        <f t="shared" ref="M69:R69" si="28">IF(COUNTBLANK(N70:N80)&gt;0,"-",
IF(AND(N70="N/A",N76="N/A"),"N/A",
(N(N71)*$F71+
N(N72)*$F72+
N(N73)*$F73+
N(N74)*$F74+
N(N75)*$F75+
N(N77)*$F77+
N(N78)*$F78+
N(N79)*$F79+
N(N80)*$F80)
/(IF(N71="N/A",0,$F71*5)+
IF(N72="N/A",0,$F72*5)+
IF(N73="N/A",0,$F73*5)+
IF(N74="N/A",0,$F74*5)+
IF(N75="N/A",0,$F75*5)+
IF(N77="N/A",0,$F77*5)+
IF(N78="N/A",0,$F78*5)+
IF(N79="N/A",0,$F79*5)+
IF(N80="N/A",0,$F80*5))))</f>
        <v>N/A</v>
      </c>
      <c r="O69" s="220">
        <f t="shared" si="28"/>
        <v>0</v>
      </c>
      <c r="P69" s="220">
        <f t="shared" si="28"/>
        <v>0</v>
      </c>
      <c r="Q69" s="220" t="str">
        <f t="shared" si="28"/>
        <v>N/A</v>
      </c>
      <c r="R69" s="220">
        <f t="shared" si="28"/>
        <v>0</v>
      </c>
    </row>
    <row r="70" spans="1:18" ht="20.100000000000001" customHeight="1">
      <c r="A70" s="236"/>
      <c r="B70" s="237" t="s">
        <v>420</v>
      </c>
      <c r="C70" s="238"/>
      <c r="D70" s="236"/>
      <c r="E70" s="236"/>
      <c r="F70" s="236"/>
      <c r="G70" s="236"/>
      <c r="H70" s="236"/>
      <c r="I70" s="236"/>
      <c r="J70" s="236"/>
      <c r="K70" s="226"/>
      <c r="L70" s="102">
        <f t="shared" ref="L70:R70" si="29">IF(COUNTIF(L71:L75,"=N/A")=5,"N/A",
((N(L71)*$F71)+(N(L72)*$F72)+(N(L73)*$F73)+(N(L74)*$F74)+(N(L75)*$F75))/(IF(L71="N/A",0,(5*$F71))+IF(L72="N/A",0,(5*$F72))+IF(L73="N/A",0,(5*$F73))+IF(L74="N/A",0,(5*$F74))+IF(L75="N/A",0,(5*$F75))))</f>
        <v>0</v>
      </c>
      <c r="M70" s="219">
        <f>IF(COUNTIF(M71:M75,"=N/A")=5,"N/A",
((N(M71)*$F71)+(N(M72)*$F72)+(N(M73)*$F73)+(N(M74)*$F74)+(N(M75)*$F75))/(IF(M71="N/A",0,(5*$F71))+IF(M72="N/A",0,(5*$F72))+IF(M73="N/A",0,(5*$F73))+IF(M74="N/A",0,(5*$F74))+IF(M75="N/A",0,(5*$F75))))</f>
        <v>0</v>
      </c>
      <c r="N70" s="219" t="str">
        <f t="shared" si="29"/>
        <v>N/A</v>
      </c>
      <c r="O70" s="219">
        <f t="shared" si="29"/>
        <v>0</v>
      </c>
      <c r="P70" s="219">
        <f t="shared" si="29"/>
        <v>0</v>
      </c>
      <c r="Q70" s="219" t="str">
        <f t="shared" si="29"/>
        <v>N/A</v>
      </c>
      <c r="R70" s="219">
        <f t="shared" si="29"/>
        <v>0</v>
      </c>
    </row>
    <row r="71" spans="1:18" s="8" customFormat="1" ht="20.100000000000001" customHeight="1">
      <c r="A71" s="228" t="s">
        <v>421</v>
      </c>
      <c r="B71" s="229" t="s">
        <v>420</v>
      </c>
      <c r="C71" s="230" t="s">
        <v>422</v>
      </c>
      <c r="D71" s="229" t="s">
        <v>423</v>
      </c>
      <c r="E71" s="231" t="s">
        <v>45</v>
      </c>
      <c r="F71" s="229">
        <v>1</v>
      </c>
      <c r="G71" s="240" t="s">
        <v>424</v>
      </c>
      <c r="H71" s="240" t="s">
        <v>425</v>
      </c>
      <c r="I71" s="229" t="s">
        <v>426</v>
      </c>
      <c r="J71" s="229" t="s">
        <v>427</v>
      </c>
      <c r="K71" s="98"/>
      <c r="L71" s="103">
        <f>IF(AND(M71="N/A",N71="N/A"),"N/A",IF(OR(M71="",N71=""),"",SMALL(M71:N71,1)))</f>
        <v>0</v>
      </c>
      <c r="M71" s="104">
        <v>0</v>
      </c>
      <c r="N71" s="104" t="s">
        <v>18</v>
      </c>
      <c r="O71" s="225">
        <f>IF(AND(P71="N/A",Q71="N/A"),"N/A",IF(OR(P71="",Q71=""),"",SMALL(P71:Q71,1)))</f>
        <v>0</v>
      </c>
      <c r="P71" s="104">
        <v>0</v>
      </c>
      <c r="Q71" s="104" t="s">
        <v>18</v>
      </c>
      <c r="R71" s="223">
        <f>IF(OR(L71="",O71=""),"",IF(AND(L71="N/A",O71="N/A"),"N/A",AVERAGE(L71,O71)))</f>
        <v>0</v>
      </c>
    </row>
    <row r="72" spans="1:18" s="8" customFormat="1" ht="20.100000000000001" customHeight="1">
      <c r="A72" s="228" t="s">
        <v>428</v>
      </c>
      <c r="B72" s="229" t="s">
        <v>420</v>
      </c>
      <c r="C72" s="230" t="s">
        <v>429</v>
      </c>
      <c r="D72" s="229" t="s">
        <v>430</v>
      </c>
      <c r="E72" s="231" t="s">
        <v>45</v>
      </c>
      <c r="F72" s="229">
        <v>1</v>
      </c>
      <c r="G72" s="240" t="s">
        <v>431</v>
      </c>
      <c r="H72" s="240" t="s">
        <v>432</v>
      </c>
      <c r="I72" s="229" t="s">
        <v>433</v>
      </c>
      <c r="J72" s="229" t="s">
        <v>434</v>
      </c>
      <c r="K72" s="98"/>
      <c r="L72" s="103">
        <f>IF(AND(M72="N/A",N72="N/A"),"N/A",IF(OR(M72="",N72=""),"",SMALL(M72:N72,1)))</f>
        <v>0</v>
      </c>
      <c r="M72" s="104">
        <v>0</v>
      </c>
      <c r="N72" s="104" t="s">
        <v>18</v>
      </c>
      <c r="O72" s="225">
        <f>IF(AND(P72="N/A",Q72="N/A"),"N/A",IF(OR(P72="",Q72=""),"",SMALL(P72:Q72,1)))</f>
        <v>0</v>
      </c>
      <c r="P72" s="104">
        <v>0</v>
      </c>
      <c r="Q72" s="104" t="s">
        <v>18</v>
      </c>
      <c r="R72" s="223">
        <f>IF(OR(L72="",O72=""),"",IF(AND(L72="N/A",O72="N/A"),"N/A",AVERAGE(L72,O72)))</f>
        <v>0</v>
      </c>
    </row>
    <row r="73" spans="1:18" s="8" customFormat="1" ht="20.100000000000001" customHeight="1">
      <c r="A73" s="228" t="s">
        <v>435</v>
      </c>
      <c r="B73" s="229" t="s">
        <v>420</v>
      </c>
      <c r="C73" s="230" t="s">
        <v>436</v>
      </c>
      <c r="D73" s="229" t="s">
        <v>437</v>
      </c>
      <c r="E73" s="230" t="s">
        <v>53</v>
      </c>
      <c r="F73" s="229">
        <v>1</v>
      </c>
      <c r="G73" s="229" t="s">
        <v>438</v>
      </c>
      <c r="H73" s="229" t="s">
        <v>439</v>
      </c>
      <c r="I73" s="229" t="s">
        <v>440</v>
      </c>
      <c r="J73" s="229" t="s">
        <v>441</v>
      </c>
      <c r="K73" s="98"/>
      <c r="L73" s="103">
        <f>IF(AND(M73="N/A",N73="N/A"),"N/A",IF(OR(M73="",N73=""),"",SMALL(M73:N73,1)))</f>
        <v>0</v>
      </c>
      <c r="M73" s="104">
        <v>0</v>
      </c>
      <c r="N73" s="104" t="s">
        <v>18</v>
      </c>
      <c r="O73" s="225">
        <f>IF(AND(P73="N/A",Q73="N/A"),"N/A",IF(OR(P73="",Q73=""),"",SMALL(P73:Q73,1)))</f>
        <v>0</v>
      </c>
      <c r="P73" s="104">
        <v>0</v>
      </c>
      <c r="Q73" s="104" t="s">
        <v>18</v>
      </c>
      <c r="R73" s="223">
        <f>IF(OR(L73="",O73=""),"",IF(AND(L73="N/A",O73="N/A"),"N/A",AVERAGE(L73,O73)))</f>
        <v>0</v>
      </c>
    </row>
    <row r="74" spans="1:18" s="8" customFormat="1" ht="20.100000000000001" customHeight="1">
      <c r="A74" s="228" t="s">
        <v>442</v>
      </c>
      <c r="B74" s="229" t="s">
        <v>420</v>
      </c>
      <c r="C74" s="230" t="s">
        <v>443</v>
      </c>
      <c r="D74" s="229" t="s">
        <v>444</v>
      </c>
      <c r="E74" s="230" t="s">
        <v>53</v>
      </c>
      <c r="F74" s="229">
        <v>1</v>
      </c>
      <c r="G74" s="229" t="s">
        <v>445</v>
      </c>
      <c r="H74" s="229" t="s">
        <v>446</v>
      </c>
      <c r="I74" s="229" t="s">
        <v>447</v>
      </c>
      <c r="J74" s="229" t="s">
        <v>448</v>
      </c>
      <c r="K74" s="98"/>
      <c r="L74" s="103">
        <f>IF(AND(M74="N/A",N74="N/A"),"N/A",IF(OR(M74="",N74=""),"",SMALL(M74:N74,1)))</f>
        <v>0</v>
      </c>
      <c r="M74" s="104">
        <v>0</v>
      </c>
      <c r="N74" s="104" t="s">
        <v>18</v>
      </c>
      <c r="O74" s="225">
        <f>IF(AND(P74="N/A",Q74="N/A"),"N/A",IF(OR(P74="",Q74=""),"",SMALL(P74:Q74,1)))</f>
        <v>0</v>
      </c>
      <c r="P74" s="104">
        <v>0</v>
      </c>
      <c r="Q74" s="104" t="s">
        <v>18</v>
      </c>
      <c r="R74" s="223">
        <f>IF(OR(L74="",O74=""),"",IF(AND(L74="N/A",O74="N/A"),"N/A",AVERAGE(L74,O74)))</f>
        <v>0</v>
      </c>
    </row>
    <row r="75" spans="1:18" s="8" customFormat="1" ht="20.100000000000001" customHeight="1">
      <c r="A75" s="247" t="s">
        <v>449</v>
      </c>
      <c r="B75" s="229" t="s">
        <v>420</v>
      </c>
      <c r="C75" s="230" t="s">
        <v>450</v>
      </c>
      <c r="D75" s="229" t="s">
        <v>451</v>
      </c>
      <c r="E75" s="230" t="s">
        <v>53</v>
      </c>
      <c r="F75" s="229">
        <v>1</v>
      </c>
      <c r="G75" s="229" t="s">
        <v>452</v>
      </c>
      <c r="H75" s="229" t="s">
        <v>453</v>
      </c>
      <c r="I75" s="229" t="s">
        <v>454</v>
      </c>
      <c r="J75" s="229" t="s">
        <v>455</v>
      </c>
      <c r="K75" s="98"/>
      <c r="L75" s="103">
        <f>IF(AND(M75="N/A",N75="N/A"),"N/A",IF(OR(M75="",N75=""),"",SMALL(M75:N75,1)))</f>
        <v>0</v>
      </c>
      <c r="M75" s="104">
        <v>0</v>
      </c>
      <c r="N75" s="104" t="s">
        <v>18</v>
      </c>
      <c r="O75" s="225">
        <f>IF(AND(P75="N/A",Q75="N/A"),"N/A",IF(OR(P75="",Q75=""),"",SMALL(P75:Q75,1)))</f>
        <v>0</v>
      </c>
      <c r="P75" s="104">
        <v>0</v>
      </c>
      <c r="Q75" s="104" t="s">
        <v>18</v>
      </c>
      <c r="R75" s="223">
        <f>IF(OR(L75="",O75=""),"",IF(AND(L75="N/A",O75="N/A"),"N/A",AVERAGE(L75,O75)))</f>
        <v>0</v>
      </c>
    </row>
    <row r="76" spans="1:18" ht="20.100000000000001" customHeight="1">
      <c r="A76" s="236"/>
      <c r="B76" s="237" t="s">
        <v>456</v>
      </c>
      <c r="C76" s="238"/>
      <c r="D76" s="236"/>
      <c r="E76" s="236"/>
      <c r="F76" s="236"/>
      <c r="G76" s="236"/>
      <c r="H76" s="236"/>
      <c r="I76" s="236"/>
      <c r="J76" s="236"/>
      <c r="K76" s="226"/>
      <c r="L76" s="102">
        <f t="shared" ref="L76:R76" si="30">IF(COUNTIF(L77:L80,"=N/A")=4,"N/A",
((N(L77)*$F77)+(N(L78)*$F78)+(N(L79)*$F79)+(N(L80)*$F80))/(IF(L77="N/A",0,(5*$F77))+IF(L78="N/A",0,(5*$F78))+IF(L79="N/A",0,(5*$F79))+IF(L80="N/A",0,(5*$F80))))</f>
        <v>0</v>
      </c>
      <c r="M76" s="219">
        <f>IF(COUNTIF(M77:M80,"=N/A")=4,"N/A",
((N(M77)*$F77)+(N(M78)*$F78)+(N(M79)*$F79)+(N(M80)*$F80))/(IF(M77="N/A",0,(5*$F77))+IF(M78="N/A",0,(5*$F78))+IF(M79="N/A",0,(5*$F79))+IF(M80="N/A",0,(5*$F80))))</f>
        <v>0</v>
      </c>
      <c r="N76" s="219" t="str">
        <f t="shared" si="30"/>
        <v>N/A</v>
      </c>
      <c r="O76" s="219">
        <f t="shared" si="30"/>
        <v>0</v>
      </c>
      <c r="P76" s="219">
        <f t="shared" si="30"/>
        <v>0</v>
      </c>
      <c r="Q76" s="219" t="str">
        <f t="shared" si="30"/>
        <v>N/A</v>
      </c>
      <c r="R76" s="219">
        <f t="shared" si="30"/>
        <v>0</v>
      </c>
    </row>
    <row r="77" spans="1:18" s="8" customFormat="1" ht="20.100000000000001" customHeight="1">
      <c r="A77" s="228" t="s">
        <v>457</v>
      </c>
      <c r="B77" s="229" t="s">
        <v>456</v>
      </c>
      <c r="C77" s="230" t="s">
        <v>458</v>
      </c>
      <c r="D77" s="229" t="s">
        <v>459</v>
      </c>
      <c r="E77" s="231" t="s">
        <v>45</v>
      </c>
      <c r="F77" s="229">
        <v>1</v>
      </c>
      <c r="G77" s="229" t="s">
        <v>460</v>
      </c>
      <c r="H77" s="229" t="s">
        <v>461</v>
      </c>
      <c r="I77" s="229" t="s">
        <v>462</v>
      </c>
      <c r="J77" s="229" t="s">
        <v>463</v>
      </c>
      <c r="K77" s="98"/>
      <c r="L77" s="103">
        <f>IF(AND(M77="N/A",N77="N/A"),"N/A",IF(OR(M77="",N77=""),"",SMALL(M77:N77,1)))</f>
        <v>0</v>
      </c>
      <c r="M77" s="104">
        <v>0</v>
      </c>
      <c r="N77" s="104" t="s">
        <v>18</v>
      </c>
      <c r="O77" s="225">
        <f>IF(AND(P77="N/A",Q77="N/A"),"N/A",IF(OR(P77="",Q77=""),"",SMALL(P77:Q77,1)))</f>
        <v>0</v>
      </c>
      <c r="P77" s="104">
        <v>0</v>
      </c>
      <c r="Q77" s="104" t="s">
        <v>18</v>
      </c>
      <c r="R77" s="223">
        <f>IF(OR(L77="",O77=""),"",IF(AND(L77="N/A",O77="N/A"),"N/A",AVERAGE(L77,O77)))</f>
        <v>0</v>
      </c>
    </row>
    <row r="78" spans="1:18" s="8" customFormat="1" ht="20.100000000000001" customHeight="1">
      <c r="A78" s="228" t="s">
        <v>464</v>
      </c>
      <c r="B78" s="229" t="s">
        <v>456</v>
      </c>
      <c r="C78" s="230" t="s">
        <v>465</v>
      </c>
      <c r="D78" s="229" t="s">
        <v>466</v>
      </c>
      <c r="E78" s="230" t="s">
        <v>53</v>
      </c>
      <c r="F78" s="229">
        <v>1</v>
      </c>
      <c r="G78" s="240" t="s">
        <v>467</v>
      </c>
      <c r="H78" s="240" t="s">
        <v>468</v>
      </c>
      <c r="I78" s="229" t="s">
        <v>469</v>
      </c>
      <c r="J78" s="229" t="s">
        <v>470</v>
      </c>
      <c r="K78" s="98"/>
      <c r="L78" s="103">
        <f>IF(AND(M78="N/A",N78="N/A"),"N/A",IF(OR(M78="",N78=""),"",SMALL(M78:N78,1)))</f>
        <v>0</v>
      </c>
      <c r="M78" s="104">
        <v>0</v>
      </c>
      <c r="N78" s="104" t="s">
        <v>18</v>
      </c>
      <c r="O78" s="225">
        <f>IF(AND(P78="N/A",Q78="N/A"),"N/A",IF(OR(P78="",Q78=""),"",SMALL(P78:Q78,1)))</f>
        <v>0</v>
      </c>
      <c r="P78" s="104">
        <v>0</v>
      </c>
      <c r="Q78" s="104" t="s">
        <v>18</v>
      </c>
      <c r="R78" s="223">
        <f>IF(OR(L78="",O78=""),"",IF(AND(L78="N/A",O78="N/A"),"N/A",AVERAGE(L78,O78)))</f>
        <v>0</v>
      </c>
    </row>
    <row r="79" spans="1:18" s="8" customFormat="1" ht="20.100000000000001" customHeight="1">
      <c r="A79" s="228" t="s">
        <v>471</v>
      </c>
      <c r="B79" s="229" t="s">
        <v>456</v>
      </c>
      <c r="C79" s="230" t="s">
        <v>472</v>
      </c>
      <c r="D79" s="229" t="s">
        <v>473</v>
      </c>
      <c r="E79" s="230" t="s">
        <v>53</v>
      </c>
      <c r="F79" s="229">
        <v>1</v>
      </c>
      <c r="G79" s="240" t="s">
        <v>474</v>
      </c>
      <c r="H79" s="240" t="s">
        <v>475</v>
      </c>
      <c r="I79" s="229" t="s">
        <v>476</v>
      </c>
      <c r="J79" s="229" t="s">
        <v>477</v>
      </c>
      <c r="K79" s="98"/>
      <c r="L79" s="103">
        <f>IF(AND(M79="N/A",N79="N/A"),"N/A",IF(OR(M79="",N79=""),"",SMALL(M79:N79,1)))</f>
        <v>0</v>
      </c>
      <c r="M79" s="104">
        <v>0</v>
      </c>
      <c r="N79" s="104" t="s">
        <v>18</v>
      </c>
      <c r="O79" s="225">
        <f>IF(AND(P79="N/A",Q79="N/A"),"N/A",IF(OR(P79="",Q79=""),"",SMALL(P79:Q79,1)))</f>
        <v>0</v>
      </c>
      <c r="P79" s="104">
        <v>0</v>
      </c>
      <c r="Q79" s="104" t="s">
        <v>18</v>
      </c>
      <c r="R79" s="223">
        <f>IF(OR(L79="",O79=""),"",IF(AND(L79="N/A",O79="N/A"),"N/A",AVERAGE(L79,O79)))</f>
        <v>0</v>
      </c>
    </row>
    <row r="80" spans="1:18" s="8" customFormat="1" ht="20.100000000000001" customHeight="1">
      <c r="A80" s="228" t="s">
        <v>478</v>
      </c>
      <c r="B80" s="229" t="s">
        <v>456</v>
      </c>
      <c r="C80" s="230" t="s">
        <v>479</v>
      </c>
      <c r="D80" s="229" t="s">
        <v>480</v>
      </c>
      <c r="E80" s="231" t="s">
        <v>45</v>
      </c>
      <c r="F80" s="229">
        <v>1</v>
      </c>
      <c r="G80" s="240" t="s">
        <v>481</v>
      </c>
      <c r="H80" s="240" t="s">
        <v>482</v>
      </c>
      <c r="I80" s="229" t="s">
        <v>483</v>
      </c>
      <c r="J80" s="229" t="s">
        <v>484</v>
      </c>
      <c r="K80" s="98"/>
      <c r="L80" s="103">
        <f>IF(AND(M80="N/A",N80="N/A"),"N/A",IF(OR(M80="",N80=""),"",SMALL(M80:N80,1)))</f>
        <v>0</v>
      </c>
      <c r="M80" s="104">
        <v>0</v>
      </c>
      <c r="N80" s="104" t="s">
        <v>18</v>
      </c>
      <c r="O80" s="225">
        <f>IF(AND(P80="N/A",Q80="N/A"),"N/A",IF(OR(P80="",Q80=""),"",SMALL(P80:Q80,1)))</f>
        <v>0</v>
      </c>
      <c r="P80" s="104">
        <v>0</v>
      </c>
      <c r="Q80" s="104" t="s">
        <v>18</v>
      </c>
      <c r="R80" s="223">
        <f>IF(OR(L80="",O80=""),"",IF(AND(L80="N/A",O80="N/A"),"N/A",AVERAGE(L80,O80)))</f>
        <v>0</v>
      </c>
    </row>
    <row r="81" spans="1:18" ht="20.100000000000001" customHeight="1">
      <c r="A81" s="244"/>
      <c r="B81" s="245" t="s">
        <v>485</v>
      </c>
      <c r="C81" s="246"/>
      <c r="D81" s="244"/>
      <c r="E81" s="246"/>
      <c r="F81" s="244"/>
      <c r="G81" s="244"/>
      <c r="H81" s="244"/>
      <c r="I81" s="244"/>
      <c r="J81" s="244"/>
      <c r="K81" s="227"/>
      <c r="L81" s="106">
        <f t="shared" ref="L81:R81" si="31">IF(COUNTBLANK(L82:L87)&gt;0,"-",
IF(L82="N/A","N/A",
(N(L83)*$F83+
N(L84)*$F84+
N(L85)*$F85+
N(L86)*$F86+
N(L87)*$F87)
/
(IF(L83="N/A",0,$F83*5)+
IF(L84="N/A",0,$F84*5)+
IF(L85="N/A",0,$F85*5)+
IF(L86="N/A",0,$F86*5)+
IF(L87="N/A",0,$F87*5))))</f>
        <v>0</v>
      </c>
      <c r="M81" s="220">
        <f>IF(COUNTBLANK(M82:M87)&gt;0,"-",
IF(M82="N/A","N/A",
(N(M83)*$F83+
N(M84)*$F84+
N(M85)*$F85+
N(M86)*$F86+
N(M87)*$F87)
/
(IF(M83="N/A",0,$F83*5)+
IF(M84="N/A",0,$F84*5)+
IF(M85="N/A",0,$F85*5)+
IF(M86="N/A",0,$F86*5)+
IF(M87="N/A",0,$F87*5))))</f>
        <v>0</v>
      </c>
      <c r="N81" s="220" t="str">
        <f t="shared" si="31"/>
        <v>N/A</v>
      </c>
      <c r="O81" s="220">
        <f t="shared" si="31"/>
        <v>0</v>
      </c>
      <c r="P81" s="220">
        <f t="shared" si="31"/>
        <v>0</v>
      </c>
      <c r="Q81" s="220" t="str">
        <f t="shared" si="31"/>
        <v>N/A</v>
      </c>
      <c r="R81" s="220">
        <f t="shared" si="31"/>
        <v>0</v>
      </c>
    </row>
    <row r="82" spans="1:18" ht="20.100000000000001" customHeight="1">
      <c r="A82" s="236"/>
      <c r="B82" s="243" t="s">
        <v>486</v>
      </c>
      <c r="C82" s="238"/>
      <c r="D82" s="236"/>
      <c r="E82" s="238"/>
      <c r="F82" s="236"/>
      <c r="G82" s="236"/>
      <c r="H82" s="236"/>
      <c r="I82" s="236"/>
      <c r="J82" s="236"/>
      <c r="K82" s="226"/>
      <c r="L82" s="102">
        <f t="shared" ref="L82:R82" si="32">IF(COUNTIF(L83:L87,"=N/A")=5,"N/A",
((N(L83)*$F83)+(N(L84)*$F84)+(N(L85)*$F85)+(N(L86)*$F86)+(N(L87)*$F87))/(IF(L83="N/A",0,(5*$F83))+IF(L84="N/A",0,(5*$F84))+IF(L85="N/A",0,(5*$F85))+IF(L86="N/A",0,(5*$F86))+IF(L87="N/A",0,(5*$F87))))</f>
        <v>0</v>
      </c>
      <c r="M82" s="219">
        <f>IF(COUNTIF(M83:M87,"=N/A")=5,"N/A",
((N(M83)*$F83)+(N(M84)*$F84)+(N(M85)*$F85)+(N(M86)*$F86)+(N(M87)*$F87))/(IF(M83="N/A",0,(5*$F83))+IF(M84="N/A",0,(5*$F84))+IF(M85="N/A",0,(5*$F85))+IF(M86="N/A",0,(5*$F86))+IF(M87="N/A",0,(5*$F87))))</f>
        <v>0</v>
      </c>
      <c r="N82" s="219" t="str">
        <f t="shared" si="32"/>
        <v>N/A</v>
      </c>
      <c r="O82" s="219">
        <f t="shared" si="32"/>
        <v>0</v>
      </c>
      <c r="P82" s="219">
        <f t="shared" si="32"/>
        <v>0</v>
      </c>
      <c r="Q82" s="219" t="str">
        <f t="shared" si="32"/>
        <v>N/A</v>
      </c>
      <c r="R82" s="219">
        <f t="shared" si="32"/>
        <v>0</v>
      </c>
    </row>
    <row r="83" spans="1:18" s="8" customFormat="1" ht="20.100000000000001" customHeight="1">
      <c r="A83" s="228" t="s">
        <v>487</v>
      </c>
      <c r="B83" s="229" t="s">
        <v>486</v>
      </c>
      <c r="C83" s="230" t="s">
        <v>488</v>
      </c>
      <c r="D83" s="229" t="s">
        <v>489</v>
      </c>
      <c r="E83" s="230" t="s">
        <v>53</v>
      </c>
      <c r="F83" s="229">
        <v>1</v>
      </c>
      <c r="G83" s="240" t="s">
        <v>490</v>
      </c>
      <c r="H83" s="240" t="s">
        <v>491</v>
      </c>
      <c r="I83" s="229" t="s">
        <v>492</v>
      </c>
      <c r="J83" s="229" t="s">
        <v>493</v>
      </c>
      <c r="K83" s="98"/>
      <c r="L83" s="103">
        <f>IF(AND(M83="N/A",N83="N/A"),"N/A",IF(OR(M83="",N83=""),"",SMALL(M83:N83,1)))</f>
        <v>0</v>
      </c>
      <c r="M83" s="104">
        <v>0</v>
      </c>
      <c r="N83" s="104" t="s">
        <v>18</v>
      </c>
      <c r="O83" s="225">
        <f>IF(AND(P83="N/A",Q83="N/A"),"N/A",IF(OR(P83="",Q83=""),"",SMALL(P83:Q83,1)))</f>
        <v>0</v>
      </c>
      <c r="P83" s="104">
        <v>0</v>
      </c>
      <c r="Q83" s="104" t="s">
        <v>18</v>
      </c>
      <c r="R83" s="223">
        <f>IF(OR(L83="",O83=""),"",IF(AND(L83="N/A",O83="N/A"),"N/A",AVERAGE(L83,O83)))</f>
        <v>0</v>
      </c>
    </row>
    <row r="84" spans="1:18" s="8" customFormat="1" ht="20.100000000000001" customHeight="1">
      <c r="A84" s="228" t="s">
        <v>494</v>
      </c>
      <c r="B84" s="229" t="s">
        <v>486</v>
      </c>
      <c r="C84" s="230" t="s">
        <v>495</v>
      </c>
      <c r="D84" s="229" t="s">
        <v>496</v>
      </c>
      <c r="E84" s="230" t="s">
        <v>53</v>
      </c>
      <c r="F84" s="229">
        <v>1</v>
      </c>
      <c r="G84" s="240" t="s">
        <v>497</v>
      </c>
      <c r="H84" s="240" t="s">
        <v>498</v>
      </c>
      <c r="I84" s="229" t="s">
        <v>499</v>
      </c>
      <c r="J84" s="229" t="s">
        <v>500</v>
      </c>
      <c r="K84" s="98"/>
      <c r="L84" s="103">
        <f>IF(AND(M84="N/A",N84="N/A"),"N/A",IF(OR(M84="",N84=""),"",SMALL(M84:N84,1)))</f>
        <v>0</v>
      </c>
      <c r="M84" s="104">
        <v>0</v>
      </c>
      <c r="N84" s="104" t="s">
        <v>18</v>
      </c>
      <c r="O84" s="225">
        <f>IF(AND(P84="N/A",Q84="N/A"),"N/A",IF(OR(P84="",Q84=""),"",SMALL(P84:Q84,1)))</f>
        <v>0</v>
      </c>
      <c r="P84" s="104">
        <v>0</v>
      </c>
      <c r="Q84" s="104" t="s">
        <v>18</v>
      </c>
      <c r="R84" s="223">
        <f>IF(OR(L84="",O84=""),"",IF(AND(L84="N/A",O84="N/A"),"N/A",AVERAGE(L84,O84)))</f>
        <v>0</v>
      </c>
    </row>
    <row r="85" spans="1:18" s="8" customFormat="1" ht="20.100000000000001" customHeight="1">
      <c r="A85" s="228" t="s">
        <v>501</v>
      </c>
      <c r="B85" s="229" t="s">
        <v>486</v>
      </c>
      <c r="C85" s="230" t="s">
        <v>502</v>
      </c>
      <c r="D85" s="229" t="s">
        <v>503</v>
      </c>
      <c r="E85" s="230" t="s">
        <v>53</v>
      </c>
      <c r="F85" s="229">
        <v>1</v>
      </c>
      <c r="G85" s="240" t="s">
        <v>504</v>
      </c>
      <c r="H85" s="240" t="s">
        <v>505</v>
      </c>
      <c r="I85" s="229" t="s">
        <v>506</v>
      </c>
      <c r="J85" s="229" t="s">
        <v>507</v>
      </c>
      <c r="K85" s="98"/>
      <c r="L85" s="103">
        <f>IF(AND(M85="N/A",N85="N/A"),"N/A",IF(OR(M85="",N85=""),"",SMALL(M85:N85,1)))</f>
        <v>0</v>
      </c>
      <c r="M85" s="104">
        <v>0</v>
      </c>
      <c r="N85" s="104" t="s">
        <v>18</v>
      </c>
      <c r="O85" s="225">
        <f>IF(AND(P85="N/A",Q85="N/A"),"N/A",IF(OR(P85="",Q85=""),"",SMALL(P85:Q85,1)))</f>
        <v>0</v>
      </c>
      <c r="P85" s="104">
        <v>0</v>
      </c>
      <c r="Q85" s="104" t="s">
        <v>18</v>
      </c>
      <c r="R85" s="223">
        <f>IF(OR(L85="",O85=""),"",IF(AND(L85="N/A",O85="N/A"),"N/A",AVERAGE(L85,O85)))</f>
        <v>0</v>
      </c>
    </row>
    <row r="86" spans="1:18" s="8" customFormat="1" ht="20.100000000000001" customHeight="1">
      <c r="A86" s="228" t="s">
        <v>508</v>
      </c>
      <c r="B86" s="229" t="s">
        <v>486</v>
      </c>
      <c r="C86" s="230" t="s">
        <v>509</v>
      </c>
      <c r="D86" s="229" t="s">
        <v>510</v>
      </c>
      <c r="E86" s="230" t="s">
        <v>53</v>
      </c>
      <c r="F86" s="229">
        <v>1</v>
      </c>
      <c r="G86" s="240" t="s">
        <v>511</v>
      </c>
      <c r="H86" s="240" t="s">
        <v>512</v>
      </c>
      <c r="I86" s="229" t="s">
        <v>513</v>
      </c>
      <c r="J86" s="229" t="s">
        <v>514</v>
      </c>
      <c r="K86" s="98"/>
      <c r="L86" s="103">
        <f>IF(AND(M86="N/A",N86="N/A"),"N/A",IF(OR(M86="",N86=""),"",SMALL(M86:N86,1)))</f>
        <v>0</v>
      </c>
      <c r="M86" s="104">
        <v>0</v>
      </c>
      <c r="N86" s="104" t="s">
        <v>18</v>
      </c>
      <c r="O86" s="225">
        <f>IF(AND(P86="N/A",Q86="N/A"),"N/A",IF(OR(P86="",Q86=""),"",SMALL(P86:Q86,1)))</f>
        <v>0</v>
      </c>
      <c r="P86" s="104">
        <v>0</v>
      </c>
      <c r="Q86" s="104" t="s">
        <v>18</v>
      </c>
      <c r="R86" s="223">
        <f>IF(OR(L86="",O86=""),"",IF(AND(L86="N/A",O86="N/A"),"N/A",AVERAGE(L86,O86)))</f>
        <v>0</v>
      </c>
    </row>
    <row r="87" spans="1:18" s="8" customFormat="1" ht="20.100000000000001" customHeight="1">
      <c r="A87" s="228" t="s">
        <v>515</v>
      </c>
      <c r="B87" s="229" t="s">
        <v>486</v>
      </c>
      <c r="C87" s="230" t="s">
        <v>516</v>
      </c>
      <c r="D87" s="229" t="s">
        <v>517</v>
      </c>
      <c r="E87" s="230" t="s">
        <v>53</v>
      </c>
      <c r="F87" s="229">
        <v>1</v>
      </c>
      <c r="G87" s="240" t="s">
        <v>518</v>
      </c>
      <c r="H87" s="240" t="s">
        <v>519</v>
      </c>
      <c r="I87" s="229" t="s">
        <v>520</v>
      </c>
      <c r="J87" s="229" t="s">
        <v>521</v>
      </c>
      <c r="K87" s="98"/>
      <c r="L87" s="103">
        <f>IF(AND(M87="N/A",N87="N/A"),"N/A",IF(OR(M87="",N87=""),"",SMALL(M87:N87,1)))</f>
        <v>0</v>
      </c>
      <c r="M87" s="104">
        <v>0</v>
      </c>
      <c r="N87" s="104" t="s">
        <v>18</v>
      </c>
      <c r="O87" s="225">
        <f>IF(AND(P87="N/A",Q87="N/A"),"N/A",IF(OR(P87="",Q87=""),"",SMALL(P87:Q87,1)))</f>
        <v>0</v>
      </c>
      <c r="P87" s="104">
        <v>0</v>
      </c>
      <c r="Q87" s="104" t="s">
        <v>18</v>
      </c>
      <c r="R87" s="223">
        <f>IF(OR(L87="",O87=""),"",IF(AND(L87="N/A",O87="N/A"),"N/A",AVERAGE(L87,O87)))</f>
        <v>0</v>
      </c>
    </row>
  </sheetData>
  <sheetProtection algorithmName="SHA-512" hashValue="A1Na3Caga7U5XU1su9Xket4XAIKzNF/qV7pGJIJ79v8P93i6kCObzHMFqZIN4MXkDYxdPFW7PSzwLCcxDgXSwg==" saltValue="Zi6iu9tDO3B4ZAZN1U+3UQ==" spinCount="100000" sheet="1" objects="1" scenarios="1" formatCells="0" formatColumns="0" formatRows="0"/>
  <protectedRanges>
    <protectedRange sqref="K4:R87" name="Rango1"/>
  </protectedRanges>
  <autoFilter ref="A1:R87" xr:uid="{EE16BC2A-FABE-47DE-B6D2-6322586E742F}"/>
  <conditionalFormatting sqref="L4:R4 L9:R9 L26:R26 L33:R33 L40:R40 L57:R57 L60:R60 L66:R66 L70:R70 L76:R76 L82:R82 L14:R14 L22:R22">
    <cfRule type="cellIs" dxfId="83" priority="13" operator="greaterThanOrEqual">
      <formula>$K$1</formula>
    </cfRule>
    <cfRule type="cellIs" dxfId="82" priority="14" operator="between">
      <formula>$K$2</formula>
      <formula>$L$2</formula>
    </cfRule>
    <cfRule type="cellIs" dxfId="81" priority="15" operator="lessThan">
      <formula>$K$3</formula>
    </cfRule>
  </conditionalFormatting>
  <conditionalFormatting sqref="L36:R36">
    <cfRule type="cellIs" dxfId="80" priority="7" operator="greaterThanOrEqual">
      <formula>$K$1</formula>
    </cfRule>
    <cfRule type="cellIs" dxfId="79" priority="8" operator="between">
      <formula>$K$2</formula>
      <formula>$L$2</formula>
    </cfRule>
    <cfRule type="cellIs" dxfId="78" priority="9" operator="lessThan">
      <formula>$K$3</formula>
    </cfRule>
  </conditionalFormatting>
  <conditionalFormatting sqref="L49:R49">
    <cfRule type="cellIs" dxfId="77" priority="4" operator="greaterThanOrEqual">
      <formula>$K$1</formula>
    </cfRule>
    <cfRule type="cellIs" dxfId="76" priority="5" operator="between">
      <formula>$K$2</formula>
      <formula>$L$2</formula>
    </cfRule>
    <cfRule type="cellIs" dxfId="75" priority="6" operator="lessThan">
      <formula>$K$3</formula>
    </cfRule>
  </conditionalFormatting>
  <conditionalFormatting sqref="L53:R53">
    <cfRule type="cellIs" dxfId="74" priority="1" operator="greaterThanOrEqual">
      <formula>$K$1</formula>
    </cfRule>
    <cfRule type="cellIs" dxfId="73" priority="2" operator="between">
      <formula>$K$2</formula>
      <formula>$L$2</formula>
    </cfRule>
    <cfRule type="cellIs" dxfId="72" priority="3" operator="lessThan">
      <formula>$K$3</formula>
    </cfRule>
  </conditionalFormatting>
  <dataValidations count="1">
    <dataValidation type="list" allowBlank="1" showInputMessage="1" showErrorMessage="1" sqref="M71:N75 M83:N87 P67:Q68 M10:N13 P10:Q13 P58:Q59 M41:N48 P5:Q8 M77:N80 M15:N21 M5:N8 P77:Q80 P15:Q21 M27:N32 M61:N65 P37:Q39 M37:N39 P27:Q32 P41:Q48 P83:Q87 P50:Q52 M58:N59 P61:Q65 M67:N68 M34:N35 P71:Q75 P23:Q25 P34:Q35 M23:N25 M50:N52 P54:Q56 M54:N56" xr:uid="{643E4B6D-B33B-487D-A105-BEA12DCE3409}">
      <formula1>"5,3,1,0,N/A"</formula1>
    </dataValidation>
  </dataValidations>
  <pageMargins left="0.511811024" right="0.511811024" top="0.78740157499999996" bottom="0.78740157499999996" header="0.31496062000000002" footer="0.31496062000000002"/>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2F165-FEE1-44C4-9B61-FBCF0CFCBDD5}">
  <sheetPr>
    <tabColor rgb="FF92D050"/>
  </sheetPr>
  <dimension ref="A1:W1000"/>
  <sheetViews>
    <sheetView showGridLines="0" zoomScale="60" zoomScaleNormal="60" workbookViewId="0">
      <pane xSplit="3" ySplit="2" topLeftCell="H3" activePane="bottomRight" state="frozen"/>
      <selection pane="topRight"/>
      <selection pane="bottomLeft"/>
      <selection pane="bottomRight" activeCell="P11" sqref="P11"/>
    </sheetView>
  </sheetViews>
  <sheetFormatPr baseColWidth="10" defaultColWidth="11.44140625" defaultRowHeight="10.199999999999999"/>
  <cols>
    <col min="1" max="1" width="11.44140625" style="32"/>
    <col min="2" max="2" width="46.109375" style="32" customWidth="1"/>
    <col min="3" max="3" width="11.44140625" style="32"/>
    <col min="4" max="4" width="68.5546875" style="32" customWidth="1"/>
    <col min="5" max="5" width="11.44140625" style="32"/>
    <col min="6" max="6" width="12.44140625" style="32" customWidth="1"/>
    <col min="7" max="7" width="26.33203125" style="32" customWidth="1"/>
    <col min="8" max="8" width="85.5546875" style="37" customWidth="1"/>
    <col min="9" max="9" width="32.44140625" style="32" customWidth="1"/>
    <col min="10" max="10" width="120.109375" style="37" customWidth="1"/>
    <col min="11" max="11" width="11.44140625" style="32" customWidth="1"/>
    <col min="12" max="12" width="12.6640625" style="34" hidden="1" customWidth="1"/>
    <col min="13" max="13" width="12.6640625" style="34" customWidth="1"/>
    <col min="14" max="15" width="12.6640625" style="34" hidden="1" customWidth="1"/>
    <col min="16" max="16" width="12.6640625" style="34" customWidth="1"/>
    <col min="17" max="17" width="11.44140625" style="34" hidden="1" customWidth="1"/>
    <col min="18" max="18" width="11.44140625" style="258" customWidth="1"/>
    <col min="19" max="16384" width="11.44140625" style="32"/>
  </cols>
  <sheetData>
    <row r="1" spans="1:18" customFormat="1" ht="14.4">
      <c r="A1" s="66" t="s">
        <v>22</v>
      </c>
      <c r="B1" s="67" t="s">
        <v>522</v>
      </c>
      <c r="C1" s="67" t="s">
        <v>523</v>
      </c>
      <c r="D1" s="67" t="s">
        <v>524</v>
      </c>
      <c r="E1" s="67" t="s">
        <v>525</v>
      </c>
      <c r="F1" s="67" t="s">
        <v>526</v>
      </c>
      <c r="G1" s="67" t="s">
        <v>527</v>
      </c>
      <c r="H1" s="67" t="s">
        <v>528</v>
      </c>
      <c r="I1" s="67" t="s">
        <v>529</v>
      </c>
      <c r="J1" s="67" t="s">
        <v>530</v>
      </c>
      <c r="K1" s="68" t="s">
        <v>32</v>
      </c>
      <c r="L1" s="110" t="s">
        <v>33</v>
      </c>
      <c r="M1" s="109" t="s">
        <v>34</v>
      </c>
      <c r="N1" s="13" t="s">
        <v>531</v>
      </c>
      <c r="O1" s="110" t="s">
        <v>35</v>
      </c>
      <c r="P1" s="109" t="s">
        <v>36</v>
      </c>
      <c r="Q1" s="109" t="s">
        <v>37</v>
      </c>
      <c r="R1" s="221" t="s">
        <v>38</v>
      </c>
    </row>
    <row r="2" spans="1:18" customFormat="1" ht="14.4">
      <c r="A2" s="69"/>
      <c r="B2" s="70" t="s">
        <v>39</v>
      </c>
      <c r="C2" s="71" t="s">
        <v>532</v>
      </c>
      <c r="D2" s="71" t="s">
        <v>532</v>
      </c>
      <c r="E2" s="71" t="s">
        <v>532</v>
      </c>
      <c r="F2" s="71" t="s">
        <v>532</v>
      </c>
      <c r="G2" s="71" t="s">
        <v>532</v>
      </c>
      <c r="H2" s="71" t="s">
        <v>532</v>
      </c>
      <c r="I2" s="71" t="s">
        <v>532</v>
      </c>
      <c r="J2" s="72" t="s">
        <v>532</v>
      </c>
      <c r="K2" s="73" t="s">
        <v>532</v>
      </c>
      <c r="L2" s="26">
        <f>IF(COUNTBLANK(L3:L28)&gt;0,"-",
IF(AND(L3="N/A",L15="N/A",L25="N/A"),"N/A",
(N(L5)*$F5+
N(L7)*$F7+
N(L9)*$F9+
N(L12)*$F12+
N(L11)*$F11+
N(L13)*$F13+
N(L14)*$F14+
N(L17)*$F17+
N(L18)*$F18+
N(L19)*$F19+
N(L20)*$F20+
N(L21)*$F21+
N(L23)*$F23+
N(L24)*$F24+
N(L27)*$F27+N(L28)*$F28)
/(IF(L5="N/A",0,$F5*5)+
IF(L7="N/A",0,$F7*5)+
IF(L9="N/A",0,$F9*5)+
IF(L12="N/A",0,$F12*5)+
IF(L11="N/A",0,$F11*5)+
IF(L13="N/A",0,$F13*5)+
IF(L14="N/A",0,$F14*5)+
IF(L17="N/A",0,$F17*5)+
IF(L18="N/A",0,$F18*5)+
IF(L19="N/A",0,$F19*5)+
IF(L20="N/A",0,$F20*5)+
IF(L21="N/A",0,$F21*5)+
IF(L23="N/A",0,$F23*5)+
IF(L24="N/A",0,$F24*5)+
IF(L27="N/A",0,$F27*5)+
IF(L28="N/A",0,$F28*5))))</f>
        <v>0</v>
      </c>
      <c r="M2" s="26">
        <f t="shared" ref="M2:R2" si="0">IF(COUNTBLANK(M3:M28)&gt;0,"-",
IF(AND(M3="N/A",M15="N/A",M25="N/A"),"N/A",
(N(M5)*$F5+
N(M7)*$F7+
N(M9)*$F9+
N(M12)*$F12+
N(M11)*$F11+
N(M13)*$F13+
N(M14)*$F14+
N(M17)*$F17+
N(M18)*$F18+
N(M19)*$F19+
N(M20)*$F20+
N(M21)*$F21+
N(M23)*$F23+
N(M24)*$F24+
N(M27)*$F27+N(M28)*$F28)
/(IF(M5="N/A",0,$F5*5)+
IF(M7="N/A",0,$F7*5)+
IF(M9="N/A",0,$F9*5)+
IF(M12="N/A",0,$F12*5)+
IF(M11="N/A",0,$F11*5)+
IF(M13="N/A",0,$F13*5)+
IF(M14="N/A",0,$F14*5)+
IF(M17="N/A",0,$F17*5)+
IF(M18="N/A",0,$F18*5)+
IF(M19="N/A",0,$F19*5)+
IF(M20="N/A",0,$F20*5)+
IF(M21="N/A",0,$F21*5)+
IF(M23="N/A",0,$F23*5)+
IF(M24="N/A",0,$F24*5)+
IF(M27="N/A",0,$F27*5)+
IF(M28="N/A",0,$F28*5))))</f>
        <v>0</v>
      </c>
      <c r="N2" s="26" t="e">
        <f t="shared" si="0"/>
        <v>#DIV/0!</v>
      </c>
      <c r="O2" s="26">
        <f t="shared" si="0"/>
        <v>0</v>
      </c>
      <c r="P2" s="26">
        <f t="shared" si="0"/>
        <v>0</v>
      </c>
      <c r="Q2" s="26" t="e">
        <f t="shared" si="0"/>
        <v>#DIV/0!</v>
      </c>
      <c r="R2" s="26">
        <f t="shared" si="0"/>
        <v>0</v>
      </c>
    </row>
    <row r="3" spans="1:18" customFormat="1" ht="14.4">
      <c r="A3" s="74" t="s">
        <v>532</v>
      </c>
      <c r="B3" s="75" t="s">
        <v>40</v>
      </c>
      <c r="C3" s="75" t="s">
        <v>532</v>
      </c>
      <c r="D3" s="75" t="s">
        <v>532</v>
      </c>
      <c r="E3" s="75" t="s">
        <v>532</v>
      </c>
      <c r="F3" s="75" t="s">
        <v>532</v>
      </c>
      <c r="G3" s="75" t="s">
        <v>532</v>
      </c>
      <c r="H3" s="75" t="s">
        <v>532</v>
      </c>
      <c r="I3" s="75" t="s">
        <v>532</v>
      </c>
      <c r="J3" s="76" t="s">
        <v>532</v>
      </c>
      <c r="K3" s="77" t="s">
        <v>532</v>
      </c>
      <c r="L3" s="107">
        <f t="shared" ref="L3:R3" si="1">IF(COUNTBLANK(L4:L14)&gt;0,"-",
IF(AND(L4="N/A",L6="N/A",L8="N/A",L10="N/A"),"N/A",((N(L5)*$F5)+(N(L7)*$F7)+(N(L9)*$F9)+(N(L11)*$F11)+(N(L12)*$F12)+(N(L13)*$F13)+(N(L14)*$F14))/(IF(L5="N/A",0,(5*$F5))+IF(L7="N/A",0,(5*$F7))+IF(L9="N/A",0,(5*$F9))+IF(L11="N/A",0,(5*$F11)+IF(L12="N/A",0,(5*$F12)+IF(L13="N/A",0,(5*$F13)+IF(L14="N/A",0,(5*$F14))))))))</f>
        <v>0</v>
      </c>
      <c r="M3" s="107">
        <f>IF(COUNTBLANK(M4:M14)&gt;0,"-",
IF(AND(M4="N/A",M6="N/A",M8="N/A",M10="N/A"),"N/A",((N(M5)*$F5)+(N(M7)*$F7)+(N(M9)*$F9)+(N(M11)*$F11)+(N(M12)*$F12)+(N(M13)*$F13)+(N(M14)*$F14))/(IF(M5="N/A",0,(5*$F5))+IF(M7="N/A",0,(5*$F7))+IF(M9="N/A",0,(5*$F9))+IF(M11="N/A",0,(5*$F11)+IF(M12="N/A",0,(5*$F12)+IF(M13="N/A",0,(5*$F13)+IF(M14="N/A",0,(5*$F14))))))))</f>
        <v>0</v>
      </c>
      <c r="N3" s="107" t="e">
        <f t="shared" si="1"/>
        <v>#DIV/0!</v>
      </c>
      <c r="O3" s="107">
        <f t="shared" si="1"/>
        <v>0</v>
      </c>
      <c r="P3" s="107">
        <f t="shared" si="1"/>
        <v>0</v>
      </c>
      <c r="Q3" s="107" t="e">
        <f t="shared" si="1"/>
        <v>#DIV/0!</v>
      </c>
      <c r="R3" s="218">
        <f t="shared" si="1"/>
        <v>0</v>
      </c>
    </row>
    <row r="4" spans="1:18" customFormat="1" ht="24" customHeight="1">
      <c r="A4" s="78" t="s">
        <v>532</v>
      </c>
      <c r="B4" s="79" t="s">
        <v>533</v>
      </c>
      <c r="C4" s="79" t="s">
        <v>532</v>
      </c>
      <c r="D4" s="79" t="s">
        <v>532</v>
      </c>
      <c r="E4" s="79" t="s">
        <v>532</v>
      </c>
      <c r="F4" s="79" t="s">
        <v>532</v>
      </c>
      <c r="G4" s="79" t="s">
        <v>532</v>
      </c>
      <c r="H4" s="79" t="s">
        <v>532</v>
      </c>
      <c r="I4" s="79" t="s">
        <v>532</v>
      </c>
      <c r="J4" s="80" t="s">
        <v>532</v>
      </c>
      <c r="K4" s="78" t="s">
        <v>532</v>
      </c>
      <c r="L4" s="148">
        <f t="shared" ref="L4:R4" si="2">IF(COUNTIF(L5,"=N/A")=4,"N/A",
((N(L5)*$F5))/(IF(L5="N/A",0,(5*$F5))))</f>
        <v>0</v>
      </c>
      <c r="M4" s="148">
        <f>IF(COUNTIF(M5,"=N/A")=4,"N/A",
((N(M5)*$F5))/(IF(M5="N/A",0,(5*$F5))))</f>
        <v>0</v>
      </c>
      <c r="N4" s="148" t="e">
        <f t="shared" si="2"/>
        <v>#DIV/0!</v>
      </c>
      <c r="O4" s="148">
        <f t="shared" si="2"/>
        <v>0</v>
      </c>
      <c r="P4" s="148">
        <f t="shared" si="2"/>
        <v>0</v>
      </c>
      <c r="Q4" s="148" t="e">
        <f t="shared" si="2"/>
        <v>#DIV/0!</v>
      </c>
      <c r="R4" s="253">
        <f t="shared" si="2"/>
        <v>0</v>
      </c>
    </row>
    <row r="5" spans="1:18" s="33" customFormat="1" ht="24" customHeight="1">
      <c r="A5" s="81" t="s">
        <v>532</v>
      </c>
      <c r="B5" s="82" t="s">
        <v>533</v>
      </c>
      <c r="C5" s="83" t="s">
        <v>534</v>
      </c>
      <c r="D5" s="83" t="s">
        <v>535</v>
      </c>
      <c r="E5" s="83" t="s">
        <v>536</v>
      </c>
      <c r="F5" s="84">
        <v>1</v>
      </c>
      <c r="G5" s="83" t="s">
        <v>537</v>
      </c>
      <c r="H5" s="83" t="s">
        <v>538</v>
      </c>
      <c r="I5" s="83" t="s">
        <v>539</v>
      </c>
      <c r="J5" s="85" t="s">
        <v>540</v>
      </c>
      <c r="K5" s="248" t="s">
        <v>532</v>
      </c>
      <c r="L5" s="113">
        <f>IF(AND(M5="N/A",N5="N/A"),"N/A",IF(OR(M5="",N5=""),"",SMALL(M5:N5,1)))</f>
        <v>0</v>
      </c>
      <c r="M5" s="114">
        <v>0</v>
      </c>
      <c r="N5" s="114" t="s">
        <v>18</v>
      </c>
      <c r="O5" s="252">
        <f>IF(AND(P5="N/A",Q5="N/A"),"N/A",IF(OR(P5="",Q5=""),"",SMALL(P5:Q5,1)))</f>
        <v>0</v>
      </c>
      <c r="P5" s="114">
        <v>0</v>
      </c>
      <c r="Q5" s="114" t="s">
        <v>18</v>
      </c>
      <c r="R5" s="254">
        <f>IF(OR(L5="",O5=""),"",IF(AND(L5="N/A",O5="N/A"),"N/A",AVERAGE(L5,O5)))</f>
        <v>0</v>
      </c>
    </row>
    <row r="6" spans="1:18" customFormat="1" ht="24" customHeight="1">
      <c r="A6" s="78" t="s">
        <v>532</v>
      </c>
      <c r="B6" s="79" t="s">
        <v>541</v>
      </c>
      <c r="C6" s="79" t="s">
        <v>532</v>
      </c>
      <c r="D6" s="79" t="s">
        <v>532</v>
      </c>
      <c r="E6" s="79" t="s">
        <v>532</v>
      </c>
      <c r="F6" s="79" t="s">
        <v>532</v>
      </c>
      <c r="G6" s="79" t="s">
        <v>532</v>
      </c>
      <c r="H6" s="79" t="s">
        <v>532</v>
      </c>
      <c r="I6" s="79" t="s">
        <v>532</v>
      </c>
      <c r="J6" s="80" t="s">
        <v>532</v>
      </c>
      <c r="K6" s="249" t="s">
        <v>532</v>
      </c>
      <c r="L6" s="148">
        <f t="shared" ref="L6:R6" si="3">IF(COUNTIF(L7,"=N/A")=4,"N/A",
((N(L7)*$F7))/(IF(L7="N/A",0,(5*$F7))))</f>
        <v>0</v>
      </c>
      <c r="M6" s="148">
        <f>IF(COUNTIF(M7,"=N/A")=4,"N/A",
((N(M7)*$F7))/(IF(M7="N/A",0,(5*$F7))))</f>
        <v>0</v>
      </c>
      <c r="N6" s="148" t="e">
        <f t="shared" si="3"/>
        <v>#DIV/0!</v>
      </c>
      <c r="O6" s="148">
        <f t="shared" si="3"/>
        <v>0</v>
      </c>
      <c r="P6" s="148">
        <f t="shared" si="3"/>
        <v>0</v>
      </c>
      <c r="Q6" s="148" t="e">
        <f t="shared" si="3"/>
        <v>#DIV/0!</v>
      </c>
      <c r="R6" s="253">
        <f t="shared" si="3"/>
        <v>0</v>
      </c>
    </row>
    <row r="7" spans="1:18" s="33" customFormat="1" ht="24" customHeight="1">
      <c r="A7" s="81" t="s">
        <v>542</v>
      </c>
      <c r="B7" s="82" t="s">
        <v>541</v>
      </c>
      <c r="C7" s="83" t="s">
        <v>543</v>
      </c>
      <c r="D7" s="83" t="s">
        <v>544</v>
      </c>
      <c r="E7" s="83" t="s">
        <v>536</v>
      </c>
      <c r="F7" s="84">
        <v>1</v>
      </c>
      <c r="G7" s="83" t="s">
        <v>545</v>
      </c>
      <c r="H7" s="83" t="s">
        <v>546</v>
      </c>
      <c r="I7" s="87" t="s">
        <v>547</v>
      </c>
      <c r="J7" s="85" t="s">
        <v>548</v>
      </c>
      <c r="K7" s="248" t="s">
        <v>532</v>
      </c>
      <c r="L7" s="113">
        <f>IF(AND(M7="N/A",N7="N/A"),"N/A",IF(OR(M7="",N7=""),"",SMALL(M7:N7,1)))</f>
        <v>0</v>
      </c>
      <c r="M7" s="114">
        <v>0</v>
      </c>
      <c r="N7" s="114" t="s">
        <v>18</v>
      </c>
      <c r="O7" s="252">
        <f>IF(AND(P7="N/A",Q7="N/A"),"N/A",IF(OR(P7="",Q7=""),"",SMALL(P7:Q7,1)))</f>
        <v>0</v>
      </c>
      <c r="P7" s="114">
        <v>0</v>
      </c>
      <c r="Q7" s="114" t="s">
        <v>18</v>
      </c>
      <c r="R7" s="254">
        <f>IF(OR(L7="",O7=""),"",IF(AND(L7="N/A",O7="N/A"),"N/A",AVERAGE(L7,O7)))</f>
        <v>0</v>
      </c>
    </row>
    <row r="8" spans="1:18" customFormat="1" ht="24" customHeight="1">
      <c r="A8" s="78" t="s">
        <v>532</v>
      </c>
      <c r="B8" s="79" t="s">
        <v>549</v>
      </c>
      <c r="C8" s="79" t="s">
        <v>532</v>
      </c>
      <c r="D8" s="79" t="s">
        <v>532</v>
      </c>
      <c r="E8" s="79" t="s">
        <v>532</v>
      </c>
      <c r="F8" s="79" t="s">
        <v>532</v>
      </c>
      <c r="G8" s="79" t="s">
        <v>532</v>
      </c>
      <c r="H8" s="79" t="s">
        <v>532</v>
      </c>
      <c r="I8" s="79" t="s">
        <v>532</v>
      </c>
      <c r="J8" s="80" t="s">
        <v>532</v>
      </c>
      <c r="K8" s="249" t="s">
        <v>532</v>
      </c>
      <c r="L8" s="148">
        <f t="shared" ref="L8:R8" si="4">IF(COUNTIF(L9,"=N/A")=4,"N/A",
((N(L9)*$F9))/(IF(L9="N/A",0,(5*$F9))))</f>
        <v>0</v>
      </c>
      <c r="M8" s="148">
        <f>IF(COUNTIF(M9,"=N/A")=4,"N/A",
((N(M9)*$F9))/(IF(M9="N/A",0,(5*$F9))))</f>
        <v>0</v>
      </c>
      <c r="N8" s="148" t="e">
        <f t="shared" si="4"/>
        <v>#DIV/0!</v>
      </c>
      <c r="O8" s="148">
        <f t="shared" si="4"/>
        <v>0</v>
      </c>
      <c r="P8" s="148">
        <f t="shared" si="4"/>
        <v>0</v>
      </c>
      <c r="Q8" s="148" t="e">
        <f t="shared" si="4"/>
        <v>#DIV/0!</v>
      </c>
      <c r="R8" s="253">
        <f t="shared" si="4"/>
        <v>0</v>
      </c>
    </row>
    <row r="9" spans="1:18" s="33" customFormat="1" ht="24" customHeight="1">
      <c r="A9" s="81" t="s">
        <v>550</v>
      </c>
      <c r="B9" s="82" t="s">
        <v>549</v>
      </c>
      <c r="C9" s="83" t="s">
        <v>551</v>
      </c>
      <c r="D9" s="83" t="s">
        <v>552</v>
      </c>
      <c r="E9" s="83" t="s">
        <v>536</v>
      </c>
      <c r="F9" s="84">
        <v>1</v>
      </c>
      <c r="G9" s="83" t="s">
        <v>553</v>
      </c>
      <c r="H9" s="88" t="s">
        <v>554</v>
      </c>
      <c r="I9" s="87" t="s">
        <v>555</v>
      </c>
      <c r="J9" s="85" t="s">
        <v>556</v>
      </c>
      <c r="K9" s="248" t="s">
        <v>532</v>
      </c>
      <c r="L9" s="113">
        <f>IF(AND(M9="N/A",N9="N/A"),"N/A",IF(OR(M9="",N9=""),"",SMALL(M9:N9,1)))</f>
        <v>0</v>
      </c>
      <c r="M9" s="114">
        <v>0</v>
      </c>
      <c r="N9" s="114" t="s">
        <v>18</v>
      </c>
      <c r="O9" s="252">
        <f>IF(AND(P9="N/A",Q9="N/A"),"N/A",IF(OR(P9="",Q9=""),"",SMALL(P9:Q9,1)))</f>
        <v>0</v>
      </c>
      <c r="P9" s="114">
        <v>0</v>
      </c>
      <c r="Q9" s="114" t="s">
        <v>18</v>
      </c>
      <c r="R9" s="254">
        <f>IF(OR(L9="",O9=""),"",IF(AND(L9="N/A",O9="N/A"),"N/A",AVERAGE(L9,O9)))</f>
        <v>0</v>
      </c>
    </row>
    <row r="10" spans="1:18" customFormat="1" ht="24" customHeight="1">
      <c r="A10" s="78" t="s">
        <v>532</v>
      </c>
      <c r="B10" s="79" t="s">
        <v>557</v>
      </c>
      <c r="C10" s="79" t="s">
        <v>532</v>
      </c>
      <c r="D10" s="79" t="s">
        <v>532</v>
      </c>
      <c r="E10" s="79" t="s">
        <v>532</v>
      </c>
      <c r="F10" s="79" t="s">
        <v>532</v>
      </c>
      <c r="G10" s="79" t="s">
        <v>532</v>
      </c>
      <c r="H10" s="79" t="s">
        <v>532</v>
      </c>
      <c r="I10" s="79" t="s">
        <v>532</v>
      </c>
      <c r="J10" s="80" t="s">
        <v>532</v>
      </c>
      <c r="K10" s="249" t="s">
        <v>532</v>
      </c>
      <c r="L10" s="148">
        <f>IF(COUNTIF(L11:L14,"=N/A")=4,"N/A",
((N(L11)*$F11)+(N(L12)*$F12)+(N(L13)*$F13)+(N(L14)*$F14))/(IF(L11="N/A",0,(5*$F11))+IF(L12="N/A",0,(5*$F12))+IF(L13="N/A",0,(5*$F13))+IF(L14="N/A",0,(5*$F14))))</f>
        <v>0</v>
      </c>
      <c r="M10" s="148">
        <f>IF(COUNTIF(M11:M14,"=N/A")=4,"N/A",
((N(M11)*$F11)+(N(M12)*$F12)+(N(M13)*$F13)+(N(M14)*$F14))/(IF(M11="N/A",0,(5*$F11))+IF(M12="N/A",0,(5*$F12))+IF(M13="N/A",0,(5*$F13))+IF(M14="N/A",0,(5*$F14))))</f>
        <v>0</v>
      </c>
      <c r="N10" s="148" t="str">
        <f>IF(COUNTIF(N11:N14,"=N/A")=4,"N/A",
((N(N11)*$F11)+(N(N12)*$F12)+(N(N13)*$F13)+(N(N14)*$F14))/(IF(N11="N/A",0,(5*$F11))+IF(N12="N/A",0,(5*$F12))+IF(N13="N/A",0,(5*$F13))+IF(N14="N/A",0,(5*$F14))))</f>
        <v>N/A</v>
      </c>
      <c r="O10" s="148">
        <f>IF(COUNTIF(O11:O14,"=N/A")=4,"N/A",
((N(O11)*$F11)+(N(O12)*$F12)+(N(O13)*$F13)+(N(O14)*$F14))/(IF(O11="N/A",0,(5*$F11))+IF(O12="N/A",0,(5*$F12))+IF(O13="N/A",0,(5*$F13))+IF(O14="N/A",0,(5*$F14))))</f>
        <v>0</v>
      </c>
      <c r="P10" s="148">
        <f>IF(COUNTIF(P11:P14,"=N/A")=4,"N/A",
((N(P11)*$F11)+(N(P12)*$F12)+(N(P13)*$F13)+(N(P14)*$F14))/(IF(P11="N/A",0,(5*$F11))+IF(P12="N/A",0,(5*$F12))+IF(P13="N/A",0,(5*$F13))+IF(P14="N/A",0,(5*$F14))))</f>
        <v>0</v>
      </c>
      <c r="Q10" s="148" t="str">
        <f t="shared" ref="Q10:R10" si="5">IF(COUNTIF(Q11:Q14,"=N/A")=4,"N/A",
((N(Q11)*$F11)+(N(Q12)*$F12)+(N(Q13)*$F13)+(N(Q14)*$F14))/(IF(Q11="N/A",0,(5*$F11))+IF(Q12="N/A",0,(5*$F12))+IF(Q13="N/A",0,(5*$F13))+IF(Q14="N/A",0,(5*$F14))))</f>
        <v>N/A</v>
      </c>
      <c r="R10" s="253">
        <f t="shared" si="5"/>
        <v>0</v>
      </c>
    </row>
    <row r="11" spans="1:18" s="33" customFormat="1" ht="24" customHeight="1">
      <c r="A11" s="81" t="s">
        <v>558</v>
      </c>
      <c r="B11" s="82" t="s">
        <v>559</v>
      </c>
      <c r="C11" s="83" t="s">
        <v>560</v>
      </c>
      <c r="D11" s="83" t="s">
        <v>561</v>
      </c>
      <c r="E11" s="89" t="s">
        <v>562</v>
      </c>
      <c r="F11" s="84">
        <v>1</v>
      </c>
      <c r="G11" s="83" t="s">
        <v>563</v>
      </c>
      <c r="H11" s="111" t="s">
        <v>564</v>
      </c>
      <c r="I11" s="87" t="s">
        <v>565</v>
      </c>
      <c r="J11" s="90" t="s">
        <v>566</v>
      </c>
      <c r="K11" s="250" t="s">
        <v>532</v>
      </c>
      <c r="L11" s="113">
        <f>IF(AND(M11="N/A",N11="N/A"),"N/A",IF(OR(M11="",N11=""),"",SMALL(M11:N11,1)))</f>
        <v>0</v>
      </c>
      <c r="M11" s="114">
        <v>0</v>
      </c>
      <c r="N11" s="114" t="s">
        <v>18</v>
      </c>
      <c r="O11" s="252">
        <f>IF(AND(P11="N/A",Q11="N/A"),"N/A",IF(OR(P11="",Q11=""),"",SMALL(P11:Q11,1)))</f>
        <v>0</v>
      </c>
      <c r="P11" s="114">
        <v>0</v>
      </c>
      <c r="Q11" s="114" t="s">
        <v>18</v>
      </c>
      <c r="R11" s="254">
        <f>IF(OR(L11="",O11=""),"",IF(AND(L11="N/A",O11="N/A"),"N/A",AVERAGE(L11,O11)))</f>
        <v>0</v>
      </c>
    </row>
    <row r="12" spans="1:18" s="33" customFormat="1" ht="24" customHeight="1">
      <c r="A12" s="81" t="s">
        <v>567</v>
      </c>
      <c r="B12" s="82" t="s">
        <v>568</v>
      </c>
      <c r="C12" s="83" t="s">
        <v>569</v>
      </c>
      <c r="D12" s="83" t="s">
        <v>570</v>
      </c>
      <c r="E12" s="89" t="s">
        <v>562</v>
      </c>
      <c r="F12" s="84">
        <v>1</v>
      </c>
      <c r="G12" s="83" t="s">
        <v>571</v>
      </c>
      <c r="H12" s="88" t="s">
        <v>572</v>
      </c>
      <c r="I12" s="87" t="s">
        <v>573</v>
      </c>
      <c r="J12" s="90" t="s">
        <v>574</v>
      </c>
      <c r="K12" s="250" t="s">
        <v>532</v>
      </c>
      <c r="L12" s="113">
        <f>IF(AND(M12="N/A",N12="N/A"),"N/A",IF(OR(M12="",N12=""),"",SMALL(M12:N12,1)))</f>
        <v>0</v>
      </c>
      <c r="M12" s="114">
        <v>0</v>
      </c>
      <c r="N12" s="114" t="s">
        <v>18</v>
      </c>
      <c r="O12" s="252">
        <f>IF(AND(P12="N/A",Q12="N/A"),"N/A",IF(OR(P12="",Q12=""),"",SMALL(P12:Q12,1)))</f>
        <v>0</v>
      </c>
      <c r="P12" s="114">
        <v>0</v>
      </c>
      <c r="Q12" s="114" t="s">
        <v>18</v>
      </c>
      <c r="R12" s="254">
        <f>IF(OR(L12="",O12=""),"",IF(AND(L12="N/A",O12="N/A"),"N/A",AVERAGE(L12,O12)))</f>
        <v>0</v>
      </c>
    </row>
    <row r="13" spans="1:18" s="33" customFormat="1" ht="24" customHeight="1">
      <c r="A13" s="81" t="s">
        <v>575</v>
      </c>
      <c r="B13" s="82" t="s">
        <v>576</v>
      </c>
      <c r="C13" s="83" t="s">
        <v>577</v>
      </c>
      <c r="D13" s="83" t="s">
        <v>578</v>
      </c>
      <c r="E13" s="89" t="s">
        <v>562</v>
      </c>
      <c r="F13" s="84">
        <v>1</v>
      </c>
      <c r="G13" s="83" t="s">
        <v>579</v>
      </c>
      <c r="H13" s="88" t="s">
        <v>580</v>
      </c>
      <c r="I13" s="87" t="s">
        <v>581</v>
      </c>
      <c r="J13" s="90" t="s">
        <v>582</v>
      </c>
      <c r="K13" s="250" t="s">
        <v>532</v>
      </c>
      <c r="L13" s="113">
        <f>IF(AND(M13="N/A",N13="N/A"),"N/A",IF(OR(M13="",N13=""),"",SMALL(M13:N13,1)))</f>
        <v>0</v>
      </c>
      <c r="M13" s="114">
        <v>0</v>
      </c>
      <c r="N13" s="114" t="s">
        <v>18</v>
      </c>
      <c r="O13" s="252">
        <f>IF(AND(P13="N/A",Q13="N/A"),"N/A",IF(OR(P13="",Q13=""),"",SMALL(P13:Q13,1)))</f>
        <v>0</v>
      </c>
      <c r="P13" s="114">
        <v>0</v>
      </c>
      <c r="Q13" s="114" t="s">
        <v>18</v>
      </c>
      <c r="R13" s="254">
        <f>IF(OR(L13="",O13=""),"",IF(AND(L13="N/A",O13="N/A"),"N/A",AVERAGE(L13,O13)))</f>
        <v>0</v>
      </c>
    </row>
    <row r="14" spans="1:18" s="33" customFormat="1" ht="24" customHeight="1">
      <c r="A14" s="81" t="s">
        <v>583</v>
      </c>
      <c r="B14" s="82" t="s">
        <v>584</v>
      </c>
      <c r="C14" s="83" t="s">
        <v>585</v>
      </c>
      <c r="D14" s="83" t="s">
        <v>586</v>
      </c>
      <c r="E14" s="83" t="s">
        <v>536</v>
      </c>
      <c r="F14" s="84">
        <v>1</v>
      </c>
      <c r="G14" s="83" t="s">
        <v>587</v>
      </c>
      <c r="H14" s="88" t="s">
        <v>588</v>
      </c>
      <c r="I14" s="87" t="s">
        <v>589</v>
      </c>
      <c r="J14" s="90" t="s">
        <v>590</v>
      </c>
      <c r="K14" s="250" t="s">
        <v>532</v>
      </c>
      <c r="L14" s="113">
        <f>IF(AND(M14="N/A",N14="N/A"),"N/A",IF(OR(M14="",N14=""),"",SMALL(M14:N14,1)))</f>
        <v>0</v>
      </c>
      <c r="M14" s="114">
        <v>0</v>
      </c>
      <c r="N14" s="114" t="s">
        <v>18</v>
      </c>
      <c r="O14" s="252">
        <f>IF(AND(P14="N/A",Q14="N/A"),"N/A",IF(OR(P14="",Q14=""),"",SMALL(P14:Q14,1)))</f>
        <v>0</v>
      </c>
      <c r="P14" s="114">
        <v>0</v>
      </c>
      <c r="Q14" s="114" t="s">
        <v>18</v>
      </c>
      <c r="R14" s="254">
        <f>IF(OR(L14="",O14=""),"",IF(AND(L14="N/A",O14="N/A"),"N/A",AVERAGE(L14,O14)))</f>
        <v>0</v>
      </c>
    </row>
    <row r="15" spans="1:18" customFormat="1" ht="24" customHeight="1">
      <c r="A15" s="77" t="s">
        <v>532</v>
      </c>
      <c r="B15" s="75" t="s">
        <v>419</v>
      </c>
      <c r="C15" s="75" t="s">
        <v>532</v>
      </c>
      <c r="D15" s="75" t="s">
        <v>532</v>
      </c>
      <c r="E15" s="75" t="s">
        <v>532</v>
      </c>
      <c r="F15" s="75" t="s">
        <v>532</v>
      </c>
      <c r="G15" s="75" t="s">
        <v>532</v>
      </c>
      <c r="H15" s="75" t="s">
        <v>532</v>
      </c>
      <c r="I15" s="75" t="s">
        <v>532</v>
      </c>
      <c r="J15" s="76" t="s">
        <v>532</v>
      </c>
      <c r="K15" s="251" t="s">
        <v>532</v>
      </c>
      <c r="L15" s="107">
        <f>IF(COUNTBLANK(L16:L24)&gt;0,"-",
IF(AND(L16="N/A",L22="N/A"),"N/A",((N(L17)*$F17)+(N(L19)*$F19)+(N(L21)*$F21)+(N(L23)*$F23)+(N(L24)*$F24)+(N(L18)*$F18)+(N(L20)*$F20))/(IF(L17="N/A",0,(5*$F17))+IF(L19="N/A",0,(5*$F19))+IF(L21="N/A",0,(5*$F21))+IF(L23="N/A",0,(5*$F23)+IF(L24="N/A",0,(5*$F24)+IF(L18="N/A",0,(5*$F18)+IF(L20="N/A",0,(5*$F20))))))))</f>
        <v>0</v>
      </c>
      <c r="M15" s="107">
        <f t="shared" ref="M15:R15" si="6">IF(COUNTBLANK(M16:M24)&gt;0,"-",
IF(AND(M16="N/A",M22="N/A"),"N/A",((N(M17)*$F17)+(N(M19)*$F19)+(N(M21)*$F21)+(N(M23)*$F23)+(N(M24)*$F24)+(N(M18)*$F18)+(N(M20)*$F20))/(IF(M17="N/A",0,(5*$F17))+IF(M19="N/A",0,(5*$F19))+IF(M21="N/A",0,(5*$F21))+IF(M23="N/A",0,(5*$F23)+IF(M24="N/A",0,(5*$F24)+IF(M18="N/A",0,(5*$F18)+IF(M20="N/A",0,(5*$F20))))))))</f>
        <v>0</v>
      </c>
      <c r="N15" s="107" t="e">
        <f t="shared" si="6"/>
        <v>#DIV/0!</v>
      </c>
      <c r="O15" s="107">
        <f t="shared" si="6"/>
        <v>0</v>
      </c>
      <c r="P15" s="107">
        <f t="shared" si="6"/>
        <v>0</v>
      </c>
      <c r="Q15" s="107" t="e">
        <f t="shared" si="6"/>
        <v>#DIV/0!</v>
      </c>
      <c r="R15" s="218">
        <f t="shared" si="6"/>
        <v>0</v>
      </c>
    </row>
    <row r="16" spans="1:18" customFormat="1" ht="24" customHeight="1">
      <c r="A16" s="78" t="s">
        <v>532</v>
      </c>
      <c r="B16" s="79" t="s">
        <v>591</v>
      </c>
      <c r="C16" s="79" t="s">
        <v>532</v>
      </c>
      <c r="D16" s="79" t="s">
        <v>532</v>
      </c>
      <c r="E16" s="79" t="s">
        <v>532</v>
      </c>
      <c r="F16" s="79" t="s">
        <v>532</v>
      </c>
      <c r="G16" s="79" t="s">
        <v>532</v>
      </c>
      <c r="H16" s="79" t="s">
        <v>532</v>
      </c>
      <c r="I16" s="79" t="s">
        <v>532</v>
      </c>
      <c r="J16" s="80" t="s">
        <v>532</v>
      </c>
      <c r="K16" s="249" t="s">
        <v>532</v>
      </c>
      <c r="L16" s="105">
        <f t="shared" ref="L16:R16" si="7">IF(COUNTIF(L17:L20,"=N/A")=4,"N/A",
((N(L17)*$F17)+(N(L18)*$F18)+(N(L19)*$F19)+(N(L20)*$F20))/(IF(L17="N/A",0,(5*$F17))+IF(L18="N/A",0,(5*$F18))+IF(L19="N/A",0,(5*$F19))+IF(L20="N/A",0,(5*$F20))))</f>
        <v>0</v>
      </c>
      <c r="M16" s="105">
        <f>IF(COUNTIF(M17:M21,"=N/A")=4,"N/A",
((N(M17)*$F17)+(N(M18)*$F18)+(N(M19)*$F19)+(N(M20)*$F20)+(N(M21)*$F21))/(IF(M17="N/A",0,(5*$F17))+IF(M18="N/A",0,(5*$F18))+IF(M19="N/A",0,(5*$F19))+IF(M20="N/A",0,(5*$F20))+IF(M21="N/A",0,(5*$F21))))</f>
        <v>0</v>
      </c>
      <c r="N16" s="105" t="e">
        <f t="shared" ref="N16:R16" si="8">IF(COUNTIF(N17:N21,"=N/A")=4,"N/A",
((N(N17)*$F17)+(N(N18)*$F18)+(N(N19)*$F19)+(N(N20)*$F20)+(N(N21)*$F21))/(IF(N17="N/A",0,(5*$F17))+IF(N18="N/A",0,(5*$F18))+IF(N19="N/A",0,(5*$F19))+IF(N20="N/A",0,(5*$F20))+IF(N21="N/A",0,(5*$F21))))</f>
        <v>#DIV/0!</v>
      </c>
      <c r="O16" s="105">
        <f t="shared" si="8"/>
        <v>0</v>
      </c>
      <c r="P16" s="105">
        <f t="shared" si="8"/>
        <v>0</v>
      </c>
      <c r="Q16" s="105" t="e">
        <f t="shared" si="8"/>
        <v>#DIV/0!</v>
      </c>
      <c r="R16" s="216">
        <f t="shared" si="8"/>
        <v>0</v>
      </c>
    </row>
    <row r="17" spans="1:23" s="34" customFormat="1" ht="24" customHeight="1">
      <c r="A17" s="91" t="s">
        <v>592</v>
      </c>
      <c r="B17" s="82" t="s">
        <v>593</v>
      </c>
      <c r="C17" s="88" t="s">
        <v>594</v>
      </c>
      <c r="D17" s="88" t="s">
        <v>595</v>
      </c>
      <c r="E17" s="89" t="s">
        <v>562</v>
      </c>
      <c r="F17" s="92">
        <v>1</v>
      </c>
      <c r="G17" s="88" t="s">
        <v>596</v>
      </c>
      <c r="H17" s="88" t="s">
        <v>597</v>
      </c>
      <c r="I17" s="88" t="s">
        <v>598</v>
      </c>
      <c r="J17" s="90" t="s">
        <v>599</v>
      </c>
      <c r="K17" s="250" t="s">
        <v>532</v>
      </c>
      <c r="L17" s="113">
        <f>IF(AND(M17="N/A",N17="N/A"),"N/A",IF(OR(M17="",N17=""),"",SMALL(M17:N17,1)))</f>
        <v>0</v>
      </c>
      <c r="M17" s="114">
        <v>0</v>
      </c>
      <c r="N17" s="114" t="s">
        <v>18</v>
      </c>
      <c r="O17" s="252">
        <f>IF(AND(P17="N/A",Q17="N/A"),"N/A",IF(OR(P17="",Q17=""),"",SMALL(P17:Q17,1)))</f>
        <v>0</v>
      </c>
      <c r="P17" s="114">
        <v>0</v>
      </c>
      <c r="Q17" s="114" t="s">
        <v>18</v>
      </c>
      <c r="R17" s="254">
        <f>IF(OR(L17="",O17=""),"",IF(AND(L17="N/A",O17="N/A"),"N/A",AVERAGE(L17,O17)))</f>
        <v>0</v>
      </c>
    </row>
    <row r="18" spans="1:23" s="33" customFormat="1" ht="24" customHeight="1">
      <c r="A18" s="81" t="s">
        <v>600</v>
      </c>
      <c r="B18" s="82" t="s">
        <v>601</v>
      </c>
      <c r="C18" s="83" t="s">
        <v>602</v>
      </c>
      <c r="D18" s="83" t="s">
        <v>603</v>
      </c>
      <c r="E18" s="89" t="s">
        <v>562</v>
      </c>
      <c r="F18" s="84">
        <v>1</v>
      </c>
      <c r="G18" s="83" t="s">
        <v>604</v>
      </c>
      <c r="H18" s="83" t="s">
        <v>605</v>
      </c>
      <c r="I18" s="87" t="s">
        <v>606</v>
      </c>
      <c r="J18" s="85" t="s">
        <v>607</v>
      </c>
      <c r="K18" s="248" t="s">
        <v>532</v>
      </c>
      <c r="L18" s="113">
        <f>IF(AND(M18="N/A",N18="N/A"),"N/A",IF(OR(M18="",N18=""),"",SMALL(M18:N18,1)))</f>
        <v>0</v>
      </c>
      <c r="M18" s="114">
        <v>0</v>
      </c>
      <c r="N18" s="114" t="s">
        <v>18</v>
      </c>
      <c r="O18" s="252">
        <f>IF(AND(P18="N/A",Q18="N/A"),"N/A",IF(OR(P18="",Q18=""),"",SMALL(P18:Q18,1)))</f>
        <v>0</v>
      </c>
      <c r="P18" s="114">
        <v>0</v>
      </c>
      <c r="Q18" s="114" t="s">
        <v>18</v>
      </c>
      <c r="R18" s="254">
        <f>IF(OR(L18="",O18=""),"",IF(AND(L18="N/A",O18="N/A"),"N/A",AVERAGE(L18,O18)))</f>
        <v>0</v>
      </c>
    </row>
    <row r="19" spans="1:23" s="33" customFormat="1" ht="24" customHeight="1">
      <c r="A19" s="81" t="s">
        <v>608</v>
      </c>
      <c r="B19" s="82" t="s">
        <v>609</v>
      </c>
      <c r="C19" s="83" t="s">
        <v>610</v>
      </c>
      <c r="D19" s="83" t="s">
        <v>611</v>
      </c>
      <c r="E19" s="83" t="s">
        <v>536</v>
      </c>
      <c r="F19" s="84">
        <v>1</v>
      </c>
      <c r="G19" s="83" t="s">
        <v>612</v>
      </c>
      <c r="H19" s="83" t="s">
        <v>613</v>
      </c>
      <c r="I19" s="87" t="s">
        <v>614</v>
      </c>
      <c r="J19" s="85" t="s">
        <v>615</v>
      </c>
      <c r="K19" s="248" t="s">
        <v>532</v>
      </c>
      <c r="L19" s="113">
        <f>IF(AND(M19="N/A",N19="N/A"),"N/A",IF(OR(M19="",N19=""),"",SMALL(M19:N19,1)))</f>
        <v>0</v>
      </c>
      <c r="M19" s="114">
        <v>0</v>
      </c>
      <c r="N19" s="114" t="s">
        <v>18</v>
      </c>
      <c r="O19" s="252">
        <f>IF(AND(P19="N/A",Q19="N/A"),"N/A",IF(OR(P19="",Q19=""),"",SMALL(P19:Q19,1)))</f>
        <v>0</v>
      </c>
      <c r="P19" s="114">
        <v>0</v>
      </c>
      <c r="Q19" s="114" t="s">
        <v>18</v>
      </c>
      <c r="R19" s="254">
        <f>IF(OR(L19="",O19=""),"",IF(AND(L19="N/A",O19="N/A"),"N/A",AVERAGE(L19,O19)))</f>
        <v>0</v>
      </c>
    </row>
    <row r="20" spans="1:23" s="33" customFormat="1" ht="24" customHeight="1">
      <c r="A20" s="81" t="s">
        <v>616</v>
      </c>
      <c r="B20" s="82" t="s">
        <v>617</v>
      </c>
      <c r="C20" s="83" t="s">
        <v>618</v>
      </c>
      <c r="D20" s="83" t="s">
        <v>619</v>
      </c>
      <c r="E20" s="83" t="s">
        <v>536</v>
      </c>
      <c r="F20" s="84">
        <v>1</v>
      </c>
      <c r="G20" s="83" t="s">
        <v>620</v>
      </c>
      <c r="H20" s="83" t="s">
        <v>621</v>
      </c>
      <c r="I20" s="87" t="s">
        <v>622</v>
      </c>
      <c r="J20" s="85" t="s">
        <v>623</v>
      </c>
      <c r="K20" s="248" t="s">
        <v>532</v>
      </c>
      <c r="L20" s="113">
        <f>IF(AND(M20="N/A",N20="N/A"),"N/A",IF(OR(M20="",N20=""),"",SMALL(M20:N20,1)))</f>
        <v>0</v>
      </c>
      <c r="M20" s="114">
        <v>0</v>
      </c>
      <c r="N20" s="114" t="s">
        <v>18</v>
      </c>
      <c r="O20" s="252">
        <f>IF(AND(P20="N/A",Q20="N/A"),"N/A",IF(OR(P20="",Q20=""),"",SMALL(P20:Q20,1)))</f>
        <v>0</v>
      </c>
      <c r="P20" s="114">
        <v>0</v>
      </c>
      <c r="Q20" s="114" t="s">
        <v>18</v>
      </c>
      <c r="R20" s="254">
        <f>IF(OR(L20="",O20=""),"",IF(AND(L20="N/A",O20="N/A"),"N/A",AVERAGE(L20,O20)))</f>
        <v>0</v>
      </c>
    </row>
    <row r="21" spans="1:23" s="33" customFormat="1" ht="24" customHeight="1">
      <c r="A21" s="81" t="s">
        <v>624</v>
      </c>
      <c r="B21" s="82" t="s">
        <v>625</v>
      </c>
      <c r="C21" s="83" t="s">
        <v>626</v>
      </c>
      <c r="D21" s="83" t="s">
        <v>627</v>
      </c>
      <c r="E21" s="83" t="s">
        <v>536</v>
      </c>
      <c r="F21" s="84">
        <v>1</v>
      </c>
      <c r="G21" s="83" t="s">
        <v>628</v>
      </c>
      <c r="H21" s="83" t="s">
        <v>629</v>
      </c>
      <c r="I21" s="87" t="s">
        <v>630</v>
      </c>
      <c r="J21" s="85" t="s">
        <v>631</v>
      </c>
      <c r="K21" s="248" t="s">
        <v>532</v>
      </c>
      <c r="L21" s="113">
        <f>IF(AND(M21="N/A",N21="N/A"),"N/A",IF(OR(M21="",N21=""),"",SMALL(M21:N21,1)))</f>
        <v>0</v>
      </c>
      <c r="M21" s="114">
        <v>0</v>
      </c>
      <c r="N21" s="114" t="s">
        <v>18</v>
      </c>
      <c r="O21" s="252">
        <f>IF(AND(P21="N/A",Q21="N/A"),"N/A",IF(OR(P21="",Q21=""),"",SMALL(P21:Q21,1)))</f>
        <v>0</v>
      </c>
      <c r="P21" s="114">
        <v>0</v>
      </c>
      <c r="Q21" s="114" t="s">
        <v>18</v>
      </c>
      <c r="R21" s="254">
        <f>IF(OR(L21="",O21=""),"",IF(AND(L21="N/A",O21="N/A"),"N/A",AVERAGE(L21,O21)))</f>
        <v>0</v>
      </c>
    </row>
    <row r="22" spans="1:23" customFormat="1" ht="24" customHeight="1">
      <c r="A22" s="78" t="s">
        <v>532</v>
      </c>
      <c r="B22" s="79" t="s">
        <v>632</v>
      </c>
      <c r="C22" s="79" t="s">
        <v>532</v>
      </c>
      <c r="D22" s="79" t="s">
        <v>532</v>
      </c>
      <c r="E22" s="79" t="s">
        <v>532</v>
      </c>
      <c r="F22" s="79" t="s">
        <v>532</v>
      </c>
      <c r="G22" s="79" t="s">
        <v>532</v>
      </c>
      <c r="H22" s="79" t="s">
        <v>532</v>
      </c>
      <c r="I22" s="79" t="s">
        <v>532</v>
      </c>
      <c r="J22" s="80" t="s">
        <v>532</v>
      </c>
      <c r="K22" s="249" t="s">
        <v>532</v>
      </c>
      <c r="L22" s="105">
        <f>IF(COUNTIF(L23:L24,"=N/A")=4,"N/A",
((N(L23)*$F23)+(N(L24)*$F24))/(IF(L23="N/A",0,(5*$F23))+IF(L24="N/A",0,(5*$F24))))</f>
        <v>0</v>
      </c>
      <c r="M22" s="105">
        <f>IF(COUNTIF(M23:M24,"=N/A")=4,"N/A",
((N(M23)*$F23)+(N(M24)*$F24))/(IF(M23="N/A",0,(5*$F23))+IF(M24="N/A",0,(5*$F24))))</f>
        <v>0</v>
      </c>
      <c r="N22" s="105" t="e">
        <f t="shared" ref="M22:R22" si="9">IF(COUNTIF(N23:N24,"=N/A")=4,"N/A",
((N(N23)*$F23)+(N(N24)*$F24))/(IF(N23="N/A",0,(5*$F23))+IF(N24="N/A",0,(5*$F24))))</f>
        <v>#DIV/0!</v>
      </c>
      <c r="O22" s="105">
        <f t="shared" si="9"/>
        <v>0</v>
      </c>
      <c r="P22" s="105">
        <f>IF(COUNTIF(P23:P24,"=N/A")=4,"N/A",
((N(P23)*$F23)+(N(P24)*$F24))/(IF(P23="N/A",0,(5*$F23))+IF(P24="N/A",0,(5*$F24))))</f>
        <v>0</v>
      </c>
      <c r="Q22" s="105" t="e">
        <f t="shared" si="9"/>
        <v>#DIV/0!</v>
      </c>
      <c r="R22" s="216">
        <f t="shared" si="9"/>
        <v>0</v>
      </c>
    </row>
    <row r="23" spans="1:23" s="33" customFormat="1" ht="24" customHeight="1">
      <c r="A23" s="91" t="s">
        <v>633</v>
      </c>
      <c r="B23" s="82" t="s">
        <v>632</v>
      </c>
      <c r="C23" s="88" t="s">
        <v>634</v>
      </c>
      <c r="D23" s="88" t="s">
        <v>635</v>
      </c>
      <c r="E23" s="88" t="s">
        <v>536</v>
      </c>
      <c r="F23" s="92">
        <v>1</v>
      </c>
      <c r="G23" s="88" t="s">
        <v>636</v>
      </c>
      <c r="H23" s="93" t="s">
        <v>637</v>
      </c>
      <c r="I23" s="88" t="s">
        <v>638</v>
      </c>
      <c r="J23" s="90" t="s">
        <v>639</v>
      </c>
      <c r="K23" s="250"/>
      <c r="L23" s="113">
        <f>IF(AND(M23="N/A",N23="N/A"),"N/A",IF(OR(M23="",N23=""),"",SMALL(M23:N23,1)))</f>
        <v>0</v>
      </c>
      <c r="M23" s="114">
        <v>0</v>
      </c>
      <c r="N23" s="114" t="s">
        <v>18</v>
      </c>
      <c r="O23" s="252">
        <f>IF(AND(P23="N/A",Q23="N/A"),"N/A",IF(OR(P23="",Q23=""),"",SMALL(P23:Q23,1)))</f>
        <v>0</v>
      </c>
      <c r="P23" s="114">
        <v>0</v>
      </c>
      <c r="Q23" s="114" t="s">
        <v>18</v>
      </c>
      <c r="R23" s="255">
        <f>IF(OR(L23="",O23=""),"",IF(AND(L23="N/A",O23="N/A"),"N/A",AVERAGE(L23,O23)))</f>
        <v>0</v>
      </c>
    </row>
    <row r="24" spans="1:23" s="34" customFormat="1" ht="24" customHeight="1">
      <c r="A24" s="91" t="s">
        <v>640</v>
      </c>
      <c r="B24" s="82" t="s">
        <v>641</v>
      </c>
      <c r="C24" s="88" t="s">
        <v>642</v>
      </c>
      <c r="D24" s="88" t="s">
        <v>643</v>
      </c>
      <c r="E24" s="88" t="s">
        <v>536</v>
      </c>
      <c r="F24" s="92">
        <v>1</v>
      </c>
      <c r="G24" s="88" t="s">
        <v>644</v>
      </c>
      <c r="H24" s="88" t="s">
        <v>645</v>
      </c>
      <c r="I24" s="88" t="s">
        <v>646</v>
      </c>
      <c r="J24" s="90" t="s">
        <v>647</v>
      </c>
      <c r="K24" s="250" t="s">
        <v>532</v>
      </c>
      <c r="L24" s="113">
        <f>IF(AND(M24="N/A",N24="N/A"),"N/A",IF(OR(M24="",N24=""),"",SMALL(M24:N24,1)))</f>
        <v>0</v>
      </c>
      <c r="M24" s="114">
        <v>0</v>
      </c>
      <c r="N24" s="114" t="s">
        <v>18</v>
      </c>
      <c r="O24" s="252">
        <f>IF(AND(P24="N/A",Q24="N/A"),"N/A",IF(OR(P24="",Q24=""),"",SMALL(P24:Q24,1)))</f>
        <v>0</v>
      </c>
      <c r="P24" s="114">
        <v>0</v>
      </c>
      <c r="Q24" s="114" t="s">
        <v>18</v>
      </c>
      <c r="R24" s="255">
        <f>IF(OR(L24="",O24=""),"",IF(AND(L24="N/A",O24="N/A"),"N/A",AVERAGE(L24,O24)))</f>
        <v>0</v>
      </c>
    </row>
    <row r="25" spans="1:23" customFormat="1" ht="24" customHeight="1">
      <c r="A25" s="77" t="s">
        <v>532</v>
      </c>
      <c r="B25" s="75" t="s">
        <v>485</v>
      </c>
      <c r="C25" s="75" t="s">
        <v>532</v>
      </c>
      <c r="D25" s="75" t="s">
        <v>532</v>
      </c>
      <c r="E25" s="75" t="s">
        <v>532</v>
      </c>
      <c r="F25" s="75" t="s">
        <v>532</v>
      </c>
      <c r="G25" s="75" t="s">
        <v>532</v>
      </c>
      <c r="H25" s="75" t="s">
        <v>532</v>
      </c>
      <c r="I25" s="75" t="s">
        <v>532</v>
      </c>
      <c r="J25" s="76" t="s">
        <v>532</v>
      </c>
      <c r="K25" s="251" t="s">
        <v>532</v>
      </c>
      <c r="L25" s="107">
        <f>IF(COUNTBLANK(L26)&gt;0,"-",
IF(AND(L26="N/A"),"N/A",((N(L27)*$F27)+(N(L28)*$F28))/(IF(L27="N/A",0,(5*$F27))+IF(L28="N/A",0,(5*$F28)))))</f>
        <v>0</v>
      </c>
      <c r="M25" s="107">
        <f t="shared" ref="M25:R25" si="10">IF(COUNTBLANK(M26)&gt;0,"-",
IF(AND(M26="N/A"),"N/A",((N(M27)*$F27)+(N(M28)*$F28))/(IF(M27="N/A",0,(5*$F27))+IF(M28="N/A",0,(5*$F28)))))</f>
        <v>0</v>
      </c>
      <c r="N25" s="107" t="e">
        <f t="shared" si="10"/>
        <v>#DIV/0!</v>
      </c>
      <c r="O25" s="107">
        <f t="shared" si="10"/>
        <v>0</v>
      </c>
      <c r="P25" s="107">
        <f t="shared" si="10"/>
        <v>0</v>
      </c>
      <c r="Q25" s="107" t="e">
        <f t="shared" si="10"/>
        <v>#DIV/0!</v>
      </c>
      <c r="R25" s="218">
        <f t="shared" si="10"/>
        <v>0</v>
      </c>
    </row>
    <row r="26" spans="1:23" customFormat="1" ht="24" customHeight="1">
      <c r="A26" s="78" t="s">
        <v>532</v>
      </c>
      <c r="B26" s="79" t="s">
        <v>648</v>
      </c>
      <c r="C26" s="79" t="s">
        <v>532</v>
      </c>
      <c r="D26" s="79" t="s">
        <v>532</v>
      </c>
      <c r="E26" s="79" t="s">
        <v>532</v>
      </c>
      <c r="F26" s="79" t="s">
        <v>532</v>
      </c>
      <c r="G26" s="79" t="s">
        <v>532</v>
      </c>
      <c r="H26" s="79" t="s">
        <v>532</v>
      </c>
      <c r="I26" s="79" t="s">
        <v>532</v>
      </c>
      <c r="J26" s="80" t="s">
        <v>532</v>
      </c>
      <c r="K26" s="249" t="s">
        <v>532</v>
      </c>
      <c r="L26" s="105">
        <f>IF(COUNTIF(L27:L28,"=N/A")=6,"N/A",
((N(L27)*$F27)+(N(L28)*$F28))/(IF(L27="N/A",0,(5*$F27))+IF(L28="N/A",0,(5*$F28))))</f>
        <v>0</v>
      </c>
      <c r="M26" s="105">
        <f>IF(COUNTIF(M27:M28,"=N/A")=6,"N/A",
((N(M27)*$F27)+(N(M28)*$F28))/(IF(M27="N/A",0,(5*$F27))+IF(M28="N/A",0,(5*$F28))))</f>
        <v>0</v>
      </c>
      <c r="N26" s="105" t="e">
        <f t="shared" ref="M26:R26" si="11">IF(COUNTIF(N27:N28,"=N/A")=6,"N/A",
((N(N27)*$F27)+(N(N28)*$F28))/(IF(N27="N/A",0,(5*$F27))+IF(N28="N/A",0,(5*$F28))))</f>
        <v>#DIV/0!</v>
      </c>
      <c r="O26" s="105">
        <f t="shared" si="11"/>
        <v>0</v>
      </c>
      <c r="P26" s="105">
        <f t="shared" si="11"/>
        <v>0</v>
      </c>
      <c r="Q26" s="105" t="e">
        <f t="shared" si="11"/>
        <v>#DIV/0!</v>
      </c>
      <c r="R26" s="216">
        <f t="shared" si="11"/>
        <v>0</v>
      </c>
    </row>
    <row r="27" spans="1:23" s="35" customFormat="1" ht="24" customHeight="1">
      <c r="A27" s="81" t="s">
        <v>649</v>
      </c>
      <c r="B27" s="82" t="s">
        <v>648</v>
      </c>
      <c r="C27" s="83" t="s">
        <v>650</v>
      </c>
      <c r="D27" s="83" t="s">
        <v>651</v>
      </c>
      <c r="E27" s="83" t="s">
        <v>536</v>
      </c>
      <c r="F27" s="84">
        <v>1</v>
      </c>
      <c r="G27" s="83" t="s">
        <v>652</v>
      </c>
      <c r="H27" s="83" t="s">
        <v>653</v>
      </c>
      <c r="I27" s="87" t="s">
        <v>654</v>
      </c>
      <c r="J27" s="85" t="s">
        <v>655</v>
      </c>
      <c r="K27" s="248" t="s">
        <v>532</v>
      </c>
      <c r="L27" s="113">
        <f>IF(AND(M27="N/A",N27="N/A"),"N/A",IF(OR(M27="",N27=""),"",SMALL(M27:N27,1)))</f>
        <v>0</v>
      </c>
      <c r="M27" s="114">
        <v>0</v>
      </c>
      <c r="N27" s="114" t="s">
        <v>18</v>
      </c>
      <c r="O27" s="252">
        <f>IF(AND(P27="N/A",Q27="N/A"),"N/A",IF(OR(P27="",Q27=""),"",SMALL(P27:Q27,1)))</f>
        <v>0</v>
      </c>
      <c r="P27" s="114">
        <v>0</v>
      </c>
      <c r="Q27" s="114" t="s">
        <v>18</v>
      </c>
      <c r="R27" s="255">
        <f>IF(OR(L27="",O27=""),"",IF(AND(L27="N/A",O27="N/A"),"N/A",AVERAGE(L27,O27)))</f>
        <v>0</v>
      </c>
    </row>
    <row r="28" spans="1:23" s="36" customFormat="1" ht="24" customHeight="1">
      <c r="A28" s="81" t="s">
        <v>656</v>
      </c>
      <c r="B28" s="82" t="s">
        <v>657</v>
      </c>
      <c r="C28" s="83" t="s">
        <v>658</v>
      </c>
      <c r="D28" s="83" t="s">
        <v>659</v>
      </c>
      <c r="E28" s="89" t="s">
        <v>562</v>
      </c>
      <c r="F28" s="84">
        <v>1</v>
      </c>
      <c r="G28" s="83" t="s">
        <v>660</v>
      </c>
      <c r="H28" s="83" t="s">
        <v>661</v>
      </c>
      <c r="I28" s="87" t="s">
        <v>662</v>
      </c>
      <c r="J28" s="85" t="s">
        <v>663</v>
      </c>
      <c r="K28" s="248" t="s">
        <v>532</v>
      </c>
      <c r="L28" s="113">
        <f>IF(AND(M28="N/A",N28="N/A"),"N/A",IF(OR(M28="",N28=""),"",SMALL(M28:N28,1)))</f>
        <v>0</v>
      </c>
      <c r="M28" s="114">
        <v>0</v>
      </c>
      <c r="N28" s="114" t="s">
        <v>18</v>
      </c>
      <c r="O28" s="252">
        <f>IF(AND(P28="N/A",Q28="N/A"),"N/A",IF(OR(P28="",Q28=""),"",SMALL(P28:Q28,1)))</f>
        <v>0</v>
      </c>
      <c r="P28" s="114">
        <v>0</v>
      </c>
      <c r="Q28" s="114" t="s">
        <v>18</v>
      </c>
      <c r="R28" s="255">
        <f>IF(OR(L28="",O28=""),"",IF(AND(L28="N/A",O28="N/A"),"N/A",AVERAGE(L28,O28)))</f>
        <v>0</v>
      </c>
    </row>
    <row r="29" spans="1:23">
      <c r="A29" s="94"/>
      <c r="B29" s="94"/>
      <c r="C29" s="94"/>
      <c r="D29" s="94"/>
      <c r="E29" s="94"/>
      <c r="F29" s="94"/>
      <c r="G29" s="94"/>
      <c r="H29" s="94"/>
      <c r="I29" s="86"/>
      <c r="J29" s="86"/>
      <c r="K29" s="112"/>
      <c r="L29" s="115"/>
      <c r="M29" s="115"/>
      <c r="N29" s="115"/>
      <c r="O29" s="115"/>
      <c r="P29" s="115"/>
      <c r="Q29" s="115"/>
      <c r="R29" s="256"/>
      <c r="S29" s="112"/>
    </row>
    <row r="30" spans="1:23">
      <c r="A30" s="94"/>
      <c r="B30" s="94"/>
      <c r="C30" s="94"/>
      <c r="D30" s="94"/>
      <c r="E30" s="94"/>
      <c r="F30" s="94"/>
      <c r="G30" s="94"/>
      <c r="H30" s="94"/>
      <c r="I30" s="86"/>
      <c r="J30" s="86"/>
      <c r="K30" s="112"/>
      <c r="L30" s="115"/>
      <c r="M30" s="115"/>
      <c r="N30" s="115"/>
      <c r="O30" s="115"/>
      <c r="P30" s="115"/>
      <c r="Q30" s="115"/>
      <c r="R30" s="256"/>
      <c r="S30" s="112"/>
    </row>
    <row r="31" spans="1:23">
      <c r="A31" s="94"/>
      <c r="B31" s="94"/>
      <c r="C31" s="94"/>
      <c r="D31" s="94"/>
      <c r="E31" s="94"/>
      <c r="F31" s="94"/>
      <c r="G31" s="94"/>
      <c r="H31" s="94"/>
      <c r="I31" s="86"/>
      <c r="J31" s="86"/>
      <c r="K31" s="112"/>
      <c r="L31" s="115"/>
      <c r="M31" s="115"/>
      <c r="N31" s="115"/>
      <c r="O31" s="115"/>
      <c r="P31" s="115"/>
      <c r="Q31" s="115"/>
      <c r="R31" s="256"/>
      <c r="S31" s="112"/>
    </row>
    <row r="32" spans="1:23">
      <c r="A32" s="94"/>
      <c r="B32" s="94"/>
      <c r="C32" s="94"/>
      <c r="D32" s="94"/>
      <c r="E32" s="94"/>
      <c r="F32" s="94"/>
      <c r="G32" s="94"/>
      <c r="H32" s="94"/>
      <c r="I32" s="86"/>
      <c r="J32" s="86"/>
      <c r="K32" s="112"/>
      <c r="L32" s="115"/>
      <c r="M32" s="115"/>
      <c r="N32" s="115"/>
      <c r="O32" s="115"/>
      <c r="P32" s="115"/>
      <c r="Q32" s="115"/>
      <c r="R32" s="256"/>
      <c r="S32" s="112"/>
      <c r="T32" s="112"/>
      <c r="U32" s="112"/>
      <c r="V32" s="112"/>
      <c r="W32" s="112"/>
    </row>
    <row r="33" spans="1:23">
      <c r="A33" s="94"/>
      <c r="B33" s="94"/>
      <c r="C33" s="94"/>
      <c r="D33" s="94"/>
      <c r="E33" s="94"/>
      <c r="F33" s="94"/>
      <c r="G33" s="94"/>
      <c r="H33" s="94"/>
      <c r="I33" s="86"/>
      <c r="J33" s="86"/>
      <c r="K33" s="112"/>
      <c r="L33" s="115"/>
      <c r="M33" s="115"/>
      <c r="N33" s="115"/>
      <c r="O33" s="115"/>
      <c r="P33" s="115"/>
      <c r="Q33" s="115"/>
      <c r="R33" s="256"/>
      <c r="S33" s="112"/>
      <c r="T33" s="112"/>
      <c r="U33" s="112"/>
      <c r="V33" s="112"/>
      <c r="W33" s="112"/>
    </row>
    <row r="34" spans="1:23">
      <c r="A34" s="94"/>
      <c r="B34" s="94"/>
      <c r="C34" s="94"/>
      <c r="D34" s="94"/>
      <c r="E34" s="94"/>
      <c r="F34" s="94"/>
      <c r="G34" s="94"/>
      <c r="H34" s="94"/>
      <c r="I34" s="86"/>
      <c r="J34" s="86"/>
      <c r="K34" s="112"/>
      <c r="L34" s="115"/>
      <c r="M34" s="115"/>
      <c r="N34" s="115"/>
      <c r="O34" s="115"/>
      <c r="P34" s="115"/>
      <c r="Q34" s="115"/>
      <c r="R34" s="256"/>
      <c r="S34" s="112"/>
      <c r="T34" s="112"/>
      <c r="U34" s="112"/>
      <c r="V34" s="112"/>
      <c r="W34" s="112"/>
    </row>
    <row r="35" spans="1:23">
      <c r="A35" s="94"/>
      <c r="B35" s="94"/>
      <c r="C35" s="94"/>
      <c r="D35" s="94"/>
      <c r="E35" s="94"/>
      <c r="F35" s="94"/>
      <c r="G35" s="94"/>
      <c r="H35" s="94"/>
      <c r="I35" s="86"/>
      <c r="J35" s="86"/>
      <c r="K35" s="112"/>
      <c r="L35" s="115"/>
      <c r="M35" s="115"/>
      <c r="N35" s="115"/>
      <c r="O35" s="115"/>
      <c r="P35" s="115"/>
      <c r="Q35" s="115"/>
      <c r="R35" s="256"/>
      <c r="S35" s="112"/>
      <c r="T35" s="112"/>
      <c r="U35" s="112"/>
      <c r="V35" s="112"/>
      <c r="W35" s="112"/>
    </row>
    <row r="36" spans="1:23">
      <c r="A36" s="94"/>
      <c r="B36" s="94"/>
      <c r="C36" s="94"/>
      <c r="D36" s="94"/>
      <c r="E36" s="94"/>
      <c r="F36" s="94"/>
      <c r="G36" s="94"/>
      <c r="H36" s="94"/>
      <c r="I36" s="86"/>
      <c r="J36" s="86"/>
      <c r="K36" s="112"/>
      <c r="L36" s="115"/>
      <c r="M36" s="115"/>
      <c r="N36" s="115"/>
      <c r="O36" s="115"/>
      <c r="P36" s="115"/>
      <c r="Q36" s="115"/>
      <c r="R36" s="256"/>
      <c r="S36" s="112"/>
      <c r="T36" s="112"/>
      <c r="U36" s="112"/>
      <c r="V36" s="112"/>
      <c r="W36" s="112"/>
    </row>
    <row r="37" spans="1:23">
      <c r="A37" s="94"/>
      <c r="B37" s="94"/>
      <c r="C37" s="94"/>
      <c r="D37" s="94"/>
      <c r="E37" s="94"/>
      <c r="F37" s="94"/>
      <c r="G37" s="94"/>
      <c r="H37" s="94"/>
      <c r="I37" s="86"/>
      <c r="J37" s="86"/>
      <c r="K37" s="112"/>
      <c r="L37" s="115"/>
      <c r="M37" s="115"/>
      <c r="N37" s="115"/>
      <c r="O37" s="115"/>
      <c r="P37" s="115"/>
      <c r="Q37" s="115"/>
      <c r="R37" s="256"/>
      <c r="S37" s="112"/>
      <c r="T37" s="112"/>
      <c r="U37" s="112"/>
      <c r="V37" s="112"/>
      <c r="W37" s="112"/>
    </row>
    <row r="38" spans="1:23">
      <c r="A38" s="94"/>
      <c r="B38" s="94"/>
      <c r="C38" s="94"/>
      <c r="D38" s="94"/>
      <c r="E38" s="94"/>
      <c r="F38" s="94"/>
      <c r="G38" s="94"/>
      <c r="H38" s="94"/>
      <c r="I38" s="86"/>
      <c r="J38" s="86"/>
      <c r="K38" s="112"/>
      <c r="L38" s="115"/>
      <c r="M38" s="115"/>
      <c r="N38" s="115"/>
      <c r="O38" s="115"/>
      <c r="P38" s="115"/>
      <c r="Q38" s="115"/>
      <c r="R38" s="256"/>
      <c r="S38" s="112"/>
      <c r="T38" s="112"/>
      <c r="U38" s="112"/>
      <c r="V38" s="112"/>
      <c r="W38" s="112"/>
    </row>
    <row r="39" spans="1:23">
      <c r="A39" s="94"/>
      <c r="B39" s="94"/>
      <c r="C39" s="94"/>
      <c r="D39" s="94"/>
      <c r="E39" s="94"/>
      <c r="F39" s="94"/>
      <c r="G39" s="94"/>
      <c r="H39" s="94"/>
      <c r="I39" s="86"/>
      <c r="J39" s="86"/>
      <c r="K39" s="112"/>
      <c r="L39" s="115"/>
      <c r="M39" s="115"/>
      <c r="N39" s="115"/>
      <c r="O39" s="115"/>
      <c r="P39" s="115"/>
      <c r="Q39" s="115"/>
      <c r="R39" s="256"/>
      <c r="S39" s="112"/>
      <c r="T39" s="112"/>
      <c r="U39" s="112"/>
      <c r="V39" s="112"/>
      <c r="W39" s="112"/>
    </row>
    <row r="40" spans="1:23">
      <c r="A40" s="94"/>
      <c r="B40" s="94"/>
      <c r="C40" s="94"/>
      <c r="D40" s="94"/>
      <c r="E40" s="94"/>
      <c r="F40" s="94"/>
      <c r="G40" s="94"/>
      <c r="H40" s="94"/>
      <c r="I40" s="86"/>
      <c r="J40" s="86"/>
      <c r="K40" s="112"/>
      <c r="L40" s="115"/>
      <c r="M40" s="115"/>
      <c r="N40" s="115"/>
      <c r="O40" s="115"/>
      <c r="P40" s="115"/>
      <c r="Q40" s="115"/>
      <c r="R40" s="256"/>
      <c r="S40" s="112"/>
      <c r="T40" s="112"/>
      <c r="U40" s="112"/>
      <c r="V40" s="112"/>
      <c r="W40" s="112"/>
    </row>
    <row r="41" spans="1:23">
      <c r="A41" s="94"/>
      <c r="B41" s="94"/>
      <c r="C41" s="94"/>
      <c r="D41" s="94"/>
      <c r="E41" s="94"/>
      <c r="F41" s="94"/>
      <c r="G41" s="94"/>
      <c r="H41" s="94"/>
      <c r="I41" s="86"/>
      <c r="J41" s="86"/>
      <c r="K41" s="112"/>
      <c r="L41" s="115"/>
      <c r="M41" s="115"/>
      <c r="N41" s="115"/>
      <c r="O41" s="115"/>
      <c r="P41" s="115"/>
      <c r="Q41" s="115"/>
      <c r="R41" s="256"/>
      <c r="S41" s="112"/>
      <c r="T41" s="112"/>
      <c r="U41" s="112"/>
      <c r="V41" s="112"/>
      <c r="W41" s="112"/>
    </row>
    <row r="42" spans="1:23">
      <c r="A42" s="94"/>
      <c r="B42" s="94"/>
      <c r="C42" s="94"/>
      <c r="D42" s="94"/>
      <c r="E42" s="94"/>
      <c r="F42" s="94"/>
      <c r="G42" s="94"/>
      <c r="H42" s="94"/>
      <c r="I42" s="86"/>
      <c r="J42" s="86"/>
      <c r="K42" s="112"/>
      <c r="L42" s="115"/>
      <c r="M42" s="115"/>
      <c r="N42" s="115"/>
      <c r="O42" s="115"/>
      <c r="P42" s="115"/>
      <c r="Q42" s="115"/>
      <c r="R42" s="256"/>
      <c r="S42" s="112"/>
      <c r="T42" s="112"/>
      <c r="U42" s="112"/>
      <c r="V42" s="112"/>
      <c r="W42" s="112"/>
    </row>
    <row r="43" spans="1:23">
      <c r="A43" s="94"/>
      <c r="B43" s="94"/>
      <c r="C43" s="94"/>
      <c r="D43" s="94"/>
      <c r="E43" s="94"/>
      <c r="F43" s="94"/>
      <c r="G43" s="94"/>
      <c r="H43" s="94"/>
      <c r="I43" s="86"/>
      <c r="J43" s="86"/>
      <c r="K43" s="112"/>
      <c r="L43" s="115"/>
      <c r="M43" s="115"/>
      <c r="N43" s="115"/>
      <c r="O43" s="115"/>
      <c r="P43" s="115"/>
      <c r="Q43" s="115"/>
      <c r="R43" s="256"/>
      <c r="S43" s="112"/>
      <c r="T43" s="112"/>
      <c r="U43" s="112"/>
      <c r="V43" s="112"/>
      <c r="W43" s="112"/>
    </row>
    <row r="44" spans="1:23">
      <c r="A44" s="94"/>
      <c r="B44" s="94"/>
      <c r="C44" s="94"/>
      <c r="D44" s="94"/>
      <c r="E44" s="94"/>
      <c r="F44" s="94"/>
      <c r="G44" s="94"/>
      <c r="H44" s="94"/>
      <c r="I44" s="86"/>
      <c r="J44" s="86"/>
      <c r="K44" s="112"/>
      <c r="L44" s="115"/>
      <c r="M44" s="115"/>
      <c r="N44" s="115"/>
      <c r="O44" s="115"/>
      <c r="P44" s="115"/>
      <c r="Q44" s="115"/>
      <c r="R44" s="256"/>
      <c r="S44" s="112"/>
      <c r="T44" s="112"/>
      <c r="U44" s="112"/>
      <c r="V44" s="112"/>
      <c r="W44" s="112"/>
    </row>
    <row r="45" spans="1:23">
      <c r="A45" s="94"/>
      <c r="B45" s="94"/>
      <c r="C45" s="94"/>
      <c r="D45" s="94"/>
      <c r="E45" s="94"/>
      <c r="F45" s="94"/>
      <c r="G45" s="94"/>
      <c r="H45" s="94"/>
      <c r="I45" s="86"/>
      <c r="J45" s="86"/>
      <c r="K45" s="112"/>
      <c r="L45" s="115"/>
      <c r="M45" s="115"/>
      <c r="N45" s="115"/>
      <c r="O45" s="115"/>
      <c r="P45" s="115"/>
      <c r="Q45" s="115"/>
      <c r="R45" s="256"/>
      <c r="S45" s="112"/>
      <c r="T45" s="112"/>
      <c r="U45" s="112"/>
      <c r="V45" s="112"/>
      <c r="W45" s="112"/>
    </row>
    <row r="46" spans="1:23">
      <c r="A46" s="94"/>
      <c r="B46" s="94"/>
      <c r="C46" s="94"/>
      <c r="D46" s="94"/>
      <c r="E46" s="94"/>
      <c r="F46" s="94"/>
      <c r="G46" s="94"/>
      <c r="H46" s="94"/>
      <c r="I46" s="86"/>
      <c r="J46" s="86"/>
      <c r="K46" s="112"/>
      <c r="L46" s="115"/>
      <c r="M46" s="115"/>
      <c r="N46" s="115"/>
      <c r="O46" s="115"/>
      <c r="P46" s="115"/>
      <c r="Q46" s="115"/>
      <c r="R46" s="256"/>
      <c r="S46" s="112"/>
      <c r="T46" s="112"/>
      <c r="U46" s="112"/>
      <c r="V46" s="112"/>
      <c r="W46" s="112"/>
    </row>
    <row r="47" spans="1:23">
      <c r="A47" s="94"/>
      <c r="B47" s="94"/>
      <c r="C47" s="94"/>
      <c r="D47" s="94"/>
      <c r="E47" s="94"/>
      <c r="F47" s="94"/>
      <c r="G47" s="94"/>
      <c r="H47" s="94"/>
      <c r="I47" s="86"/>
      <c r="J47" s="86"/>
      <c r="K47" s="112"/>
      <c r="L47" s="115"/>
      <c r="M47" s="115"/>
      <c r="N47" s="115"/>
      <c r="O47" s="115"/>
      <c r="P47" s="115"/>
      <c r="Q47" s="115"/>
      <c r="R47" s="256"/>
      <c r="S47" s="112"/>
      <c r="T47" s="112"/>
      <c r="U47" s="112"/>
      <c r="V47" s="112"/>
      <c r="W47" s="112"/>
    </row>
    <row r="48" spans="1:23">
      <c r="A48" s="94"/>
      <c r="B48" s="94"/>
      <c r="C48" s="94"/>
      <c r="D48" s="94"/>
      <c r="E48" s="94"/>
      <c r="F48" s="94"/>
      <c r="G48" s="94"/>
      <c r="H48" s="94"/>
      <c r="I48" s="86"/>
      <c r="J48" s="86"/>
      <c r="K48" s="112"/>
      <c r="L48" s="115"/>
      <c r="M48" s="115"/>
      <c r="N48" s="115"/>
      <c r="O48" s="115"/>
      <c r="P48" s="115"/>
      <c r="Q48" s="115"/>
      <c r="R48" s="256"/>
      <c r="S48" s="112"/>
      <c r="T48" s="112"/>
      <c r="U48" s="112"/>
      <c r="V48" s="112"/>
      <c r="W48" s="112"/>
    </row>
    <row r="49" spans="1:23">
      <c r="A49" s="94"/>
      <c r="B49" s="94"/>
      <c r="C49" s="94"/>
      <c r="D49" s="94"/>
      <c r="E49" s="94"/>
      <c r="F49" s="94"/>
      <c r="G49" s="94"/>
      <c r="H49" s="94"/>
      <c r="I49" s="86"/>
      <c r="J49" s="86"/>
      <c r="K49" s="112"/>
      <c r="L49" s="115"/>
      <c r="M49" s="115"/>
      <c r="N49" s="115"/>
      <c r="O49" s="115"/>
      <c r="P49" s="115"/>
      <c r="Q49" s="115"/>
      <c r="R49" s="256"/>
      <c r="S49" s="112"/>
      <c r="T49" s="112"/>
      <c r="U49" s="112"/>
      <c r="V49" s="112"/>
      <c r="W49" s="112"/>
    </row>
    <row r="50" spans="1:23">
      <c r="A50" s="94"/>
      <c r="B50" s="94"/>
      <c r="C50" s="94"/>
      <c r="D50" s="94"/>
      <c r="E50" s="94"/>
      <c r="F50" s="94"/>
      <c r="G50" s="94"/>
      <c r="H50" s="94"/>
      <c r="I50" s="86"/>
      <c r="J50" s="86"/>
      <c r="K50" s="112"/>
      <c r="L50" s="115"/>
      <c r="M50" s="115"/>
      <c r="N50" s="115"/>
      <c r="O50" s="115"/>
      <c r="P50" s="115"/>
      <c r="Q50" s="115"/>
      <c r="R50" s="256"/>
      <c r="S50" s="112"/>
      <c r="T50" s="112"/>
      <c r="U50" s="112"/>
      <c r="V50" s="112"/>
      <c r="W50" s="112"/>
    </row>
    <row r="51" spans="1:23">
      <c r="A51" s="94"/>
      <c r="B51" s="94"/>
      <c r="C51" s="94"/>
      <c r="D51" s="94"/>
      <c r="E51" s="94"/>
      <c r="F51" s="94"/>
      <c r="G51" s="94"/>
      <c r="H51" s="94"/>
      <c r="I51" s="86"/>
      <c r="J51" s="86"/>
      <c r="K51" s="112"/>
      <c r="L51" s="115"/>
      <c r="M51" s="115"/>
      <c r="N51" s="115"/>
      <c r="O51" s="115"/>
      <c r="P51" s="115"/>
      <c r="Q51" s="115"/>
      <c r="R51" s="256"/>
      <c r="S51" s="112"/>
      <c r="T51" s="112"/>
      <c r="U51" s="112"/>
      <c r="V51" s="112"/>
      <c r="W51" s="112"/>
    </row>
    <row r="52" spans="1:23">
      <c r="A52" s="94"/>
      <c r="B52" s="94"/>
      <c r="C52" s="94"/>
      <c r="D52" s="94"/>
      <c r="E52" s="94"/>
      <c r="F52" s="94"/>
      <c r="G52" s="94"/>
      <c r="H52" s="94"/>
      <c r="I52" s="86"/>
      <c r="J52" s="86"/>
      <c r="K52" s="112"/>
      <c r="L52" s="115"/>
      <c r="M52" s="115"/>
      <c r="N52" s="115"/>
      <c r="O52" s="115"/>
      <c r="P52" s="115"/>
      <c r="Q52" s="115"/>
      <c r="R52" s="256"/>
      <c r="S52" s="112"/>
      <c r="T52" s="112"/>
      <c r="U52" s="112"/>
      <c r="V52" s="112"/>
      <c r="W52" s="112"/>
    </row>
    <row r="53" spans="1:23">
      <c r="A53" s="94"/>
      <c r="B53" s="94"/>
      <c r="C53" s="94"/>
      <c r="D53" s="94"/>
      <c r="E53" s="94"/>
      <c r="F53" s="94"/>
      <c r="G53" s="94"/>
      <c r="H53" s="94"/>
      <c r="I53" s="86"/>
      <c r="J53" s="86"/>
      <c r="K53" s="112"/>
      <c r="L53" s="115"/>
      <c r="M53" s="115"/>
      <c r="N53" s="115"/>
      <c r="O53" s="115"/>
      <c r="P53" s="115"/>
      <c r="Q53" s="115"/>
      <c r="R53" s="256"/>
      <c r="S53" s="112"/>
      <c r="T53" s="112"/>
      <c r="U53" s="112"/>
      <c r="V53" s="112"/>
      <c r="W53" s="112"/>
    </row>
    <row r="54" spans="1:23">
      <c r="A54" s="94"/>
      <c r="B54" s="94"/>
      <c r="C54" s="94"/>
      <c r="D54" s="94"/>
      <c r="E54" s="94"/>
      <c r="F54" s="94"/>
      <c r="G54" s="94"/>
      <c r="H54" s="94"/>
      <c r="I54" s="86"/>
      <c r="J54" s="86"/>
      <c r="K54" s="112"/>
      <c r="L54" s="115"/>
      <c r="M54" s="115"/>
      <c r="N54" s="115"/>
      <c r="O54" s="115"/>
      <c r="P54" s="115"/>
      <c r="Q54" s="115"/>
      <c r="R54" s="256"/>
      <c r="S54" s="112"/>
      <c r="T54" s="112"/>
      <c r="U54" s="112"/>
      <c r="V54" s="112"/>
      <c r="W54" s="112"/>
    </row>
    <row r="55" spans="1:23">
      <c r="A55" s="94"/>
      <c r="B55" s="94"/>
      <c r="C55" s="94"/>
      <c r="D55" s="94"/>
      <c r="E55" s="94"/>
      <c r="F55" s="94"/>
      <c r="G55" s="94"/>
      <c r="H55" s="94"/>
      <c r="I55" s="86"/>
      <c r="J55" s="86"/>
      <c r="K55" s="112"/>
      <c r="L55" s="115"/>
      <c r="M55" s="115"/>
      <c r="N55" s="115"/>
      <c r="O55" s="115"/>
      <c r="P55" s="115"/>
      <c r="Q55" s="115"/>
      <c r="R55" s="256"/>
      <c r="S55" s="112"/>
      <c r="T55" s="112"/>
      <c r="U55" s="112"/>
      <c r="V55" s="112"/>
      <c r="W55" s="112"/>
    </row>
    <row r="56" spans="1:23">
      <c r="A56" s="94"/>
      <c r="B56" s="94"/>
      <c r="C56" s="94"/>
      <c r="D56" s="94"/>
      <c r="E56" s="94"/>
      <c r="F56" s="94"/>
      <c r="G56" s="94"/>
      <c r="H56" s="94"/>
      <c r="I56" s="86"/>
      <c r="J56" s="86"/>
      <c r="K56" s="112"/>
      <c r="L56" s="115"/>
      <c r="M56" s="115"/>
      <c r="N56" s="115"/>
      <c r="O56" s="115"/>
      <c r="P56" s="115"/>
      <c r="Q56" s="115"/>
      <c r="R56" s="256"/>
      <c r="S56" s="112"/>
      <c r="T56" s="112"/>
      <c r="U56" s="112"/>
      <c r="V56" s="112"/>
      <c r="W56" s="112"/>
    </row>
    <row r="57" spans="1:23">
      <c r="A57" s="94"/>
      <c r="B57" s="94"/>
      <c r="C57" s="94"/>
      <c r="D57" s="94"/>
      <c r="E57" s="94"/>
      <c r="F57" s="94"/>
      <c r="G57" s="94"/>
      <c r="H57" s="94"/>
      <c r="I57" s="86"/>
      <c r="J57" s="86"/>
      <c r="K57" s="112"/>
      <c r="L57" s="115"/>
      <c r="M57" s="115"/>
      <c r="N57" s="115"/>
      <c r="O57" s="115"/>
      <c r="P57" s="115"/>
      <c r="Q57" s="115"/>
      <c r="R57" s="256"/>
      <c r="S57" s="112"/>
      <c r="T57" s="112"/>
      <c r="U57" s="112"/>
      <c r="V57" s="112"/>
      <c r="W57" s="112"/>
    </row>
    <row r="58" spans="1:23">
      <c r="A58" s="94"/>
      <c r="B58" s="94"/>
      <c r="C58" s="94"/>
      <c r="D58" s="94"/>
      <c r="E58" s="94"/>
      <c r="F58" s="94"/>
      <c r="G58" s="94"/>
      <c r="H58" s="94"/>
      <c r="I58" s="86"/>
      <c r="J58" s="86"/>
      <c r="K58" s="112"/>
      <c r="L58" s="115"/>
      <c r="M58" s="115"/>
      <c r="N58" s="115"/>
      <c r="O58" s="115"/>
      <c r="P58" s="115"/>
      <c r="Q58" s="115"/>
      <c r="R58" s="256"/>
      <c r="S58" s="112"/>
      <c r="T58" s="112"/>
      <c r="U58" s="112"/>
      <c r="V58" s="112"/>
      <c r="W58" s="112"/>
    </row>
    <row r="59" spans="1:23">
      <c r="A59" s="94"/>
      <c r="B59" s="94"/>
      <c r="C59" s="94"/>
      <c r="D59" s="94"/>
      <c r="E59" s="94"/>
      <c r="F59" s="94"/>
      <c r="G59" s="94"/>
      <c r="H59" s="94"/>
      <c r="I59" s="86"/>
      <c r="J59" s="86"/>
      <c r="K59" s="112"/>
      <c r="L59" s="115"/>
      <c r="M59" s="115"/>
      <c r="N59" s="115"/>
      <c r="O59" s="115"/>
      <c r="P59" s="115"/>
      <c r="Q59" s="115"/>
      <c r="R59" s="256"/>
      <c r="S59" s="112"/>
      <c r="T59" s="112"/>
      <c r="U59" s="112"/>
      <c r="V59" s="112"/>
      <c r="W59" s="112"/>
    </row>
    <row r="60" spans="1:23">
      <c r="A60" s="94"/>
      <c r="B60" s="94"/>
      <c r="C60" s="94"/>
      <c r="D60" s="94"/>
      <c r="E60" s="94"/>
      <c r="F60" s="94"/>
      <c r="G60" s="94"/>
      <c r="H60" s="94"/>
      <c r="I60" s="86"/>
      <c r="J60" s="86"/>
      <c r="K60" s="112"/>
      <c r="L60" s="115"/>
      <c r="M60" s="115"/>
      <c r="N60" s="115"/>
      <c r="O60" s="115"/>
      <c r="P60" s="115"/>
      <c r="Q60" s="115"/>
      <c r="R60" s="256"/>
      <c r="S60" s="112"/>
      <c r="T60" s="112"/>
      <c r="U60" s="112"/>
      <c r="V60" s="112"/>
      <c r="W60" s="112"/>
    </row>
    <row r="61" spans="1:23">
      <c r="A61" s="94"/>
      <c r="B61" s="94"/>
      <c r="C61" s="94"/>
      <c r="D61" s="94"/>
      <c r="E61" s="94"/>
      <c r="F61" s="94"/>
      <c r="G61" s="94"/>
      <c r="H61" s="94"/>
      <c r="I61" s="86"/>
      <c r="J61" s="86"/>
      <c r="K61" s="112"/>
      <c r="L61" s="115"/>
      <c r="M61" s="115"/>
      <c r="N61" s="115"/>
      <c r="O61" s="115"/>
      <c r="P61" s="115"/>
      <c r="Q61" s="115"/>
      <c r="R61" s="256"/>
      <c r="S61" s="112"/>
      <c r="T61" s="112"/>
      <c r="U61" s="112"/>
      <c r="V61" s="112"/>
      <c r="W61" s="112"/>
    </row>
    <row r="62" spans="1:23">
      <c r="A62" s="94"/>
      <c r="B62" s="94"/>
      <c r="C62" s="94"/>
      <c r="D62" s="94"/>
      <c r="E62" s="94"/>
      <c r="F62" s="94"/>
      <c r="G62" s="94"/>
      <c r="H62" s="94"/>
      <c r="I62" s="86"/>
      <c r="J62" s="86"/>
      <c r="K62" s="112"/>
      <c r="L62" s="115"/>
      <c r="M62" s="115"/>
      <c r="N62" s="115"/>
      <c r="O62" s="115"/>
      <c r="P62" s="115"/>
      <c r="Q62" s="115"/>
      <c r="R62" s="256"/>
      <c r="S62" s="112"/>
      <c r="T62" s="112"/>
      <c r="U62" s="112"/>
      <c r="V62" s="112"/>
      <c r="W62" s="112"/>
    </row>
    <row r="63" spans="1:23">
      <c r="A63" s="94"/>
      <c r="B63" s="94"/>
      <c r="C63" s="94"/>
      <c r="D63" s="94"/>
      <c r="E63" s="94"/>
      <c r="F63" s="94"/>
      <c r="G63" s="94"/>
      <c r="H63" s="94"/>
      <c r="I63" s="86"/>
      <c r="J63" s="86"/>
      <c r="K63" s="112"/>
      <c r="L63" s="115"/>
      <c r="M63" s="115"/>
      <c r="N63" s="115"/>
      <c r="O63" s="115"/>
      <c r="P63" s="115"/>
      <c r="Q63" s="115"/>
      <c r="R63" s="256"/>
      <c r="S63" s="112"/>
      <c r="T63" s="112"/>
      <c r="U63" s="112"/>
      <c r="V63" s="112"/>
      <c r="W63" s="112"/>
    </row>
    <row r="64" spans="1:23">
      <c r="A64" s="94"/>
      <c r="B64" s="94"/>
      <c r="C64" s="94"/>
      <c r="D64" s="94"/>
      <c r="E64" s="94"/>
      <c r="F64" s="94"/>
      <c r="G64" s="94"/>
      <c r="H64" s="94"/>
      <c r="I64" s="86"/>
      <c r="J64" s="86"/>
      <c r="K64" s="112"/>
      <c r="L64" s="115"/>
      <c r="M64" s="115"/>
      <c r="N64" s="115"/>
      <c r="O64" s="115"/>
      <c r="P64" s="115"/>
      <c r="Q64" s="115"/>
      <c r="R64" s="256"/>
      <c r="S64" s="112"/>
      <c r="T64" s="112"/>
      <c r="U64" s="112"/>
      <c r="V64" s="112"/>
      <c r="W64" s="112"/>
    </row>
    <row r="65" spans="1:23">
      <c r="A65" s="94"/>
      <c r="B65" s="94"/>
      <c r="C65" s="94"/>
      <c r="D65" s="94"/>
      <c r="E65" s="94"/>
      <c r="F65" s="94"/>
      <c r="G65" s="94"/>
      <c r="H65" s="94"/>
      <c r="I65" s="86"/>
      <c r="J65" s="86"/>
      <c r="K65" s="112"/>
      <c r="L65" s="115"/>
      <c r="M65" s="115"/>
      <c r="N65" s="115"/>
      <c r="O65" s="115"/>
      <c r="P65" s="115"/>
      <c r="Q65" s="115"/>
      <c r="R65" s="256"/>
      <c r="S65" s="112"/>
      <c r="T65" s="112"/>
      <c r="U65" s="112"/>
      <c r="V65" s="112"/>
      <c r="W65" s="112"/>
    </row>
    <row r="66" spans="1:23">
      <c r="A66" s="94"/>
      <c r="B66" s="94"/>
      <c r="C66" s="94"/>
      <c r="D66" s="94"/>
      <c r="E66" s="94"/>
      <c r="F66" s="94"/>
      <c r="G66" s="94"/>
      <c r="H66" s="94"/>
      <c r="I66" s="86"/>
      <c r="J66" s="86"/>
      <c r="K66" s="112"/>
      <c r="L66" s="115"/>
      <c r="M66" s="115"/>
      <c r="N66" s="115"/>
      <c r="O66" s="115"/>
      <c r="P66" s="115"/>
      <c r="Q66" s="115"/>
      <c r="R66" s="256"/>
      <c r="S66" s="112"/>
      <c r="T66" s="112"/>
      <c r="U66" s="112"/>
      <c r="V66" s="112"/>
      <c r="W66" s="112"/>
    </row>
    <row r="67" spans="1:23">
      <c r="A67" s="94"/>
      <c r="B67" s="94"/>
      <c r="C67" s="94"/>
      <c r="D67" s="94"/>
      <c r="E67" s="94"/>
      <c r="F67" s="94"/>
      <c r="G67" s="94"/>
      <c r="H67" s="94"/>
      <c r="I67" s="86"/>
      <c r="J67" s="86"/>
      <c r="K67" s="112"/>
      <c r="L67" s="115"/>
      <c r="M67" s="115"/>
      <c r="N67" s="115"/>
      <c r="O67" s="115"/>
      <c r="P67" s="115"/>
      <c r="Q67" s="115"/>
      <c r="R67" s="256"/>
      <c r="S67" s="112"/>
      <c r="T67" s="112"/>
      <c r="U67" s="112"/>
      <c r="V67" s="112"/>
      <c r="W67" s="112"/>
    </row>
    <row r="68" spans="1:23">
      <c r="A68" s="94"/>
      <c r="B68" s="94"/>
      <c r="C68" s="94"/>
      <c r="D68" s="94"/>
      <c r="E68" s="94"/>
      <c r="F68" s="94"/>
      <c r="G68" s="94"/>
      <c r="H68" s="94"/>
      <c r="I68" s="86"/>
      <c r="J68" s="86"/>
      <c r="K68" s="112"/>
      <c r="L68" s="115"/>
      <c r="M68" s="115"/>
      <c r="N68" s="115"/>
      <c r="O68" s="115"/>
      <c r="P68" s="115"/>
      <c r="Q68" s="115"/>
      <c r="R68" s="256"/>
      <c r="S68" s="112"/>
      <c r="T68" s="112"/>
      <c r="U68" s="112"/>
      <c r="V68" s="112"/>
      <c r="W68" s="112"/>
    </row>
    <row r="69" spans="1:23">
      <c r="A69" s="94"/>
      <c r="B69" s="94"/>
      <c r="C69" s="94"/>
      <c r="D69" s="94"/>
      <c r="E69" s="94"/>
      <c r="F69" s="94"/>
      <c r="G69" s="94"/>
      <c r="H69" s="94"/>
      <c r="I69" s="86"/>
      <c r="J69" s="86"/>
      <c r="K69" s="112"/>
      <c r="L69" s="115"/>
      <c r="M69" s="115"/>
      <c r="N69" s="115"/>
      <c r="O69" s="115"/>
      <c r="P69" s="115"/>
      <c r="Q69" s="115"/>
      <c r="R69" s="256"/>
      <c r="S69" s="112"/>
      <c r="T69" s="112"/>
      <c r="U69" s="112"/>
      <c r="V69" s="112"/>
      <c r="W69" s="112"/>
    </row>
    <row r="70" spans="1:23">
      <c r="A70" s="94"/>
      <c r="B70" s="94"/>
      <c r="C70" s="94"/>
      <c r="D70" s="94"/>
      <c r="E70" s="94"/>
      <c r="F70" s="94"/>
      <c r="G70" s="94"/>
      <c r="H70" s="94"/>
      <c r="I70" s="86"/>
      <c r="J70" s="86"/>
      <c r="K70" s="112"/>
      <c r="L70" s="115"/>
      <c r="M70" s="115"/>
      <c r="N70" s="115"/>
      <c r="O70" s="115"/>
      <c r="P70" s="115"/>
      <c r="Q70" s="115"/>
      <c r="R70" s="256"/>
      <c r="S70" s="112"/>
      <c r="T70" s="112"/>
      <c r="U70" s="112"/>
      <c r="V70" s="112"/>
      <c r="W70" s="112"/>
    </row>
    <row r="71" spans="1:23">
      <c r="A71" s="94"/>
      <c r="B71" s="94"/>
      <c r="C71" s="94"/>
      <c r="D71" s="94"/>
      <c r="E71" s="94"/>
      <c r="F71" s="94"/>
      <c r="G71" s="94"/>
      <c r="H71" s="94"/>
      <c r="I71" s="86"/>
      <c r="J71" s="86"/>
      <c r="K71" s="112"/>
      <c r="L71" s="115"/>
      <c r="M71" s="115"/>
      <c r="N71" s="115"/>
      <c r="O71" s="115"/>
      <c r="P71" s="115"/>
      <c r="Q71" s="115"/>
      <c r="R71" s="256"/>
      <c r="S71" s="112"/>
      <c r="T71" s="112"/>
      <c r="U71" s="112"/>
      <c r="V71" s="112"/>
      <c r="W71" s="112"/>
    </row>
    <row r="72" spans="1:23">
      <c r="A72" s="94"/>
      <c r="B72" s="94"/>
      <c r="C72" s="94"/>
      <c r="D72" s="94"/>
      <c r="E72" s="94"/>
      <c r="F72" s="94"/>
      <c r="G72" s="94"/>
      <c r="H72" s="94"/>
      <c r="I72" s="86"/>
      <c r="J72" s="86"/>
      <c r="K72" s="112"/>
      <c r="L72" s="115"/>
      <c r="M72" s="115"/>
      <c r="N72" s="115"/>
      <c r="O72" s="115"/>
      <c r="P72" s="115"/>
      <c r="Q72" s="115"/>
      <c r="R72" s="256"/>
      <c r="S72" s="112"/>
      <c r="T72" s="112"/>
      <c r="U72" s="112"/>
      <c r="V72" s="112"/>
      <c r="W72" s="112"/>
    </row>
    <row r="73" spans="1:23">
      <c r="A73" s="94"/>
      <c r="B73" s="94"/>
      <c r="C73" s="94"/>
      <c r="D73" s="94"/>
      <c r="E73" s="94"/>
      <c r="F73" s="94"/>
      <c r="G73" s="94"/>
      <c r="H73" s="94"/>
      <c r="I73" s="86"/>
      <c r="J73" s="86"/>
      <c r="K73" s="112"/>
      <c r="L73" s="115"/>
      <c r="M73" s="115"/>
      <c r="N73" s="115"/>
      <c r="O73" s="115"/>
      <c r="P73" s="115"/>
      <c r="Q73" s="115"/>
      <c r="R73" s="256"/>
      <c r="S73" s="112"/>
      <c r="T73" s="112"/>
      <c r="U73" s="112"/>
      <c r="V73" s="112"/>
      <c r="W73" s="112"/>
    </row>
    <row r="74" spans="1:23">
      <c r="A74" s="94"/>
      <c r="B74" s="94"/>
      <c r="C74" s="94"/>
      <c r="D74" s="94"/>
      <c r="E74" s="94"/>
      <c r="F74" s="94"/>
      <c r="G74" s="94"/>
      <c r="H74" s="94"/>
      <c r="I74" s="86"/>
      <c r="J74" s="86"/>
      <c r="K74" s="112"/>
      <c r="L74" s="115"/>
      <c r="M74" s="115"/>
      <c r="N74" s="115"/>
      <c r="O74" s="115"/>
      <c r="P74" s="115"/>
      <c r="Q74" s="115"/>
      <c r="R74" s="256"/>
      <c r="S74" s="112"/>
      <c r="T74" s="112"/>
      <c r="U74" s="112"/>
      <c r="V74" s="112"/>
      <c r="W74" s="112"/>
    </row>
    <row r="75" spans="1:23">
      <c r="A75" s="94"/>
      <c r="B75" s="94"/>
      <c r="C75" s="94"/>
      <c r="D75" s="94"/>
      <c r="E75" s="94"/>
      <c r="F75" s="94"/>
      <c r="G75" s="94"/>
      <c r="H75" s="94"/>
      <c r="I75" s="86"/>
      <c r="J75" s="86"/>
      <c r="K75" s="112"/>
      <c r="L75" s="115"/>
      <c r="M75" s="115"/>
      <c r="N75" s="115"/>
      <c r="O75" s="115"/>
      <c r="P75" s="115"/>
      <c r="Q75" s="115"/>
      <c r="R75" s="256"/>
      <c r="S75" s="112"/>
      <c r="T75" s="112"/>
      <c r="U75" s="112"/>
      <c r="V75" s="112"/>
      <c r="W75" s="112"/>
    </row>
    <row r="76" spans="1:23">
      <c r="A76" s="94"/>
      <c r="B76" s="94"/>
      <c r="C76" s="94"/>
      <c r="D76" s="94"/>
      <c r="E76" s="94"/>
      <c r="F76" s="94"/>
      <c r="G76" s="94"/>
      <c r="H76" s="94"/>
      <c r="I76" s="86"/>
      <c r="J76" s="86"/>
      <c r="K76" s="112"/>
      <c r="L76" s="115"/>
      <c r="M76" s="115"/>
      <c r="N76" s="115"/>
      <c r="O76" s="115"/>
      <c r="P76" s="115"/>
      <c r="Q76" s="115"/>
      <c r="R76" s="256"/>
      <c r="S76" s="112"/>
      <c r="T76" s="112"/>
      <c r="U76" s="112"/>
      <c r="V76" s="112"/>
      <c r="W76" s="112"/>
    </row>
    <row r="77" spans="1:23">
      <c r="A77" s="94"/>
      <c r="B77" s="94"/>
      <c r="C77" s="94"/>
      <c r="D77" s="94"/>
      <c r="E77" s="94"/>
      <c r="F77" s="94"/>
      <c r="G77" s="94"/>
      <c r="H77" s="94"/>
      <c r="I77" s="86"/>
      <c r="J77" s="86"/>
      <c r="K77" s="112"/>
      <c r="L77" s="115"/>
      <c r="M77" s="115"/>
      <c r="N77" s="115"/>
      <c r="O77" s="115"/>
      <c r="P77" s="115"/>
      <c r="Q77" s="115"/>
      <c r="R77" s="256"/>
      <c r="S77" s="112"/>
      <c r="T77" s="112"/>
      <c r="U77" s="112"/>
      <c r="V77" s="112"/>
      <c r="W77" s="112"/>
    </row>
    <row r="78" spans="1:23">
      <c r="A78" s="94"/>
      <c r="B78" s="94"/>
      <c r="C78" s="94"/>
      <c r="D78" s="94"/>
      <c r="E78" s="94"/>
      <c r="F78" s="94"/>
      <c r="G78" s="94"/>
      <c r="H78" s="94"/>
      <c r="I78" s="86"/>
      <c r="J78" s="86"/>
      <c r="K78" s="112"/>
      <c r="L78" s="115"/>
      <c r="M78" s="115"/>
      <c r="N78" s="115"/>
      <c r="O78" s="115"/>
      <c r="P78" s="115"/>
      <c r="Q78" s="115"/>
      <c r="R78" s="256"/>
      <c r="S78" s="112"/>
      <c r="T78" s="112"/>
      <c r="U78" s="112"/>
      <c r="V78" s="112"/>
      <c r="W78" s="112"/>
    </row>
    <row r="79" spans="1:23">
      <c r="A79" s="94"/>
      <c r="B79" s="94"/>
      <c r="C79" s="94"/>
      <c r="D79" s="94"/>
      <c r="E79" s="94"/>
      <c r="F79" s="94"/>
      <c r="G79" s="94"/>
      <c r="H79" s="94"/>
      <c r="I79" s="86"/>
      <c r="J79" s="86"/>
      <c r="K79" s="112"/>
      <c r="L79" s="115"/>
      <c r="M79" s="115"/>
      <c r="N79" s="115"/>
      <c r="O79" s="115"/>
      <c r="P79" s="115"/>
      <c r="Q79" s="115"/>
      <c r="R79" s="256"/>
      <c r="S79" s="112"/>
      <c r="T79" s="112"/>
      <c r="U79" s="112"/>
      <c r="V79" s="112"/>
      <c r="W79" s="112"/>
    </row>
    <row r="80" spans="1:23">
      <c r="A80" s="94"/>
      <c r="B80" s="94"/>
      <c r="C80" s="94"/>
      <c r="D80" s="94"/>
      <c r="E80" s="94"/>
      <c r="F80" s="94"/>
      <c r="G80" s="94"/>
      <c r="H80" s="94"/>
      <c r="I80" s="86"/>
      <c r="J80" s="86"/>
      <c r="K80" s="112"/>
      <c r="L80" s="115"/>
      <c r="M80" s="115"/>
      <c r="N80" s="115"/>
      <c r="O80" s="115"/>
      <c r="P80" s="115"/>
      <c r="Q80" s="115"/>
      <c r="R80" s="256"/>
      <c r="S80" s="112"/>
      <c r="T80" s="112"/>
      <c r="U80" s="112"/>
      <c r="V80" s="112"/>
      <c r="W80" s="112"/>
    </row>
    <row r="81" spans="1:23">
      <c r="A81" s="94"/>
      <c r="B81" s="94"/>
      <c r="C81" s="94"/>
      <c r="D81" s="94"/>
      <c r="E81" s="94"/>
      <c r="F81" s="94"/>
      <c r="G81" s="94"/>
      <c r="H81" s="94"/>
      <c r="I81" s="86"/>
      <c r="J81" s="86"/>
      <c r="K81" s="112"/>
      <c r="L81" s="115"/>
      <c r="M81" s="115"/>
      <c r="N81" s="115"/>
      <c r="O81" s="115"/>
      <c r="P81" s="115"/>
      <c r="Q81" s="115"/>
      <c r="R81" s="256"/>
      <c r="S81" s="112"/>
      <c r="T81" s="112"/>
      <c r="U81" s="112"/>
      <c r="V81" s="112"/>
      <c r="W81" s="112"/>
    </row>
    <row r="82" spans="1:23">
      <c r="A82" s="94"/>
      <c r="B82" s="94"/>
      <c r="C82" s="94"/>
      <c r="D82" s="94"/>
      <c r="E82" s="94"/>
      <c r="F82" s="94"/>
      <c r="G82" s="94"/>
      <c r="H82" s="94"/>
      <c r="I82" s="86"/>
      <c r="J82" s="86"/>
      <c r="K82" s="112"/>
      <c r="L82" s="115"/>
      <c r="M82" s="115"/>
      <c r="N82" s="115"/>
      <c r="O82" s="115"/>
      <c r="P82" s="115"/>
      <c r="Q82" s="115"/>
      <c r="R82" s="256"/>
      <c r="S82" s="112"/>
      <c r="T82" s="112"/>
      <c r="U82" s="112"/>
      <c r="V82" s="112"/>
      <c r="W82" s="112"/>
    </row>
    <row r="83" spans="1:23">
      <c r="A83" s="94"/>
      <c r="B83" s="94"/>
      <c r="C83" s="94"/>
      <c r="D83" s="94"/>
      <c r="E83" s="94"/>
      <c r="F83" s="94"/>
      <c r="G83" s="94"/>
      <c r="H83" s="94"/>
      <c r="I83" s="86"/>
      <c r="J83" s="86"/>
      <c r="K83" s="112"/>
      <c r="L83" s="115"/>
      <c r="M83" s="115"/>
      <c r="N83" s="115"/>
      <c r="O83" s="115"/>
      <c r="P83" s="115"/>
      <c r="Q83" s="115"/>
      <c r="R83" s="256"/>
      <c r="S83" s="112"/>
      <c r="T83" s="112"/>
      <c r="U83" s="112"/>
      <c r="V83" s="112"/>
      <c r="W83" s="112"/>
    </row>
    <row r="84" spans="1:23">
      <c r="A84" s="94"/>
      <c r="B84" s="94"/>
      <c r="C84" s="94"/>
      <c r="D84" s="94"/>
      <c r="E84" s="94"/>
      <c r="F84" s="94"/>
      <c r="G84" s="94"/>
      <c r="H84" s="94"/>
      <c r="I84" s="86"/>
      <c r="J84" s="86"/>
      <c r="K84" s="112"/>
      <c r="L84" s="115"/>
      <c r="M84" s="115"/>
      <c r="N84" s="115"/>
      <c r="O84" s="115"/>
      <c r="P84" s="115"/>
      <c r="Q84" s="115"/>
      <c r="R84" s="256"/>
      <c r="S84" s="112"/>
      <c r="T84" s="112"/>
      <c r="U84" s="112"/>
      <c r="V84" s="112"/>
      <c r="W84" s="112"/>
    </row>
    <row r="85" spans="1:23">
      <c r="A85" s="94"/>
      <c r="B85" s="94"/>
      <c r="C85" s="94"/>
      <c r="D85" s="94"/>
      <c r="E85" s="94"/>
      <c r="F85" s="94"/>
      <c r="G85" s="94"/>
      <c r="H85" s="94"/>
      <c r="I85" s="86"/>
      <c r="J85" s="86"/>
      <c r="K85" s="112"/>
      <c r="L85" s="115"/>
      <c r="M85" s="115"/>
      <c r="N85" s="115"/>
      <c r="O85" s="115"/>
      <c r="P85" s="115"/>
      <c r="Q85" s="115"/>
      <c r="R85" s="256"/>
      <c r="S85" s="112"/>
      <c r="T85" s="112"/>
      <c r="U85" s="112"/>
      <c r="V85" s="112"/>
      <c r="W85" s="112"/>
    </row>
    <row r="86" spans="1:23">
      <c r="A86" s="94"/>
      <c r="B86" s="94"/>
      <c r="C86" s="94"/>
      <c r="D86" s="94"/>
      <c r="E86" s="94"/>
      <c r="F86" s="94"/>
      <c r="G86" s="94"/>
      <c r="H86" s="94"/>
      <c r="I86" s="86"/>
      <c r="J86" s="86"/>
      <c r="K86" s="112"/>
      <c r="L86" s="115"/>
      <c r="M86" s="115"/>
      <c r="N86" s="115"/>
      <c r="O86" s="115"/>
      <c r="P86" s="115"/>
      <c r="Q86" s="115"/>
      <c r="R86" s="256"/>
      <c r="S86" s="112"/>
      <c r="T86" s="112"/>
      <c r="U86" s="112"/>
      <c r="V86" s="112"/>
      <c r="W86" s="112"/>
    </row>
    <row r="87" spans="1:23">
      <c r="A87" s="94"/>
      <c r="B87" s="94"/>
      <c r="C87" s="94"/>
      <c r="D87" s="94"/>
      <c r="E87" s="94"/>
      <c r="F87" s="94"/>
      <c r="G87" s="94"/>
      <c r="H87" s="94"/>
      <c r="I87" s="86"/>
      <c r="J87" s="86"/>
      <c r="K87" s="112"/>
      <c r="L87" s="115"/>
      <c r="M87" s="115"/>
      <c r="N87" s="115"/>
      <c r="O87" s="115"/>
      <c r="P87" s="115"/>
      <c r="Q87" s="115"/>
      <c r="R87" s="256"/>
      <c r="S87" s="112"/>
      <c r="T87" s="112"/>
      <c r="U87" s="112"/>
      <c r="V87" s="112"/>
      <c r="W87" s="112"/>
    </row>
    <row r="88" spans="1:23">
      <c r="A88" s="94"/>
      <c r="B88" s="94"/>
      <c r="C88" s="94"/>
      <c r="D88" s="94"/>
      <c r="E88" s="94"/>
      <c r="F88" s="94"/>
      <c r="G88" s="94"/>
      <c r="H88" s="94"/>
      <c r="I88" s="86"/>
      <c r="J88" s="86"/>
      <c r="K88" s="112"/>
      <c r="L88" s="115"/>
      <c r="M88" s="115"/>
      <c r="N88" s="115"/>
      <c r="O88" s="115"/>
      <c r="P88" s="115"/>
      <c r="Q88" s="115"/>
      <c r="R88" s="256"/>
      <c r="S88" s="112"/>
      <c r="T88" s="112"/>
      <c r="U88" s="112"/>
      <c r="V88" s="112"/>
      <c r="W88" s="112"/>
    </row>
    <row r="89" spans="1:23">
      <c r="A89" s="94"/>
      <c r="B89" s="94"/>
      <c r="C89" s="94"/>
      <c r="D89" s="94"/>
      <c r="E89" s="94"/>
      <c r="F89" s="94"/>
      <c r="G89" s="94"/>
      <c r="H89" s="94"/>
      <c r="I89" s="86"/>
      <c r="J89" s="86"/>
      <c r="K89" s="112"/>
      <c r="L89" s="115"/>
      <c r="M89" s="115"/>
      <c r="N89" s="115"/>
      <c r="O89" s="115"/>
      <c r="P89" s="115"/>
      <c r="Q89" s="115"/>
      <c r="R89" s="256"/>
      <c r="S89" s="112"/>
      <c r="T89" s="112"/>
      <c r="U89" s="112"/>
      <c r="V89" s="112"/>
      <c r="W89" s="112"/>
    </row>
    <row r="90" spans="1:23">
      <c r="A90" s="94"/>
      <c r="B90" s="94"/>
      <c r="C90" s="94"/>
      <c r="D90" s="94"/>
      <c r="E90" s="94"/>
      <c r="F90" s="94"/>
      <c r="G90" s="94"/>
      <c r="H90" s="94"/>
      <c r="I90" s="86"/>
      <c r="J90" s="86"/>
      <c r="K90" s="112"/>
      <c r="L90" s="115"/>
      <c r="M90" s="115"/>
      <c r="N90" s="115"/>
      <c r="O90" s="115"/>
      <c r="P90" s="115"/>
      <c r="Q90" s="115"/>
      <c r="R90" s="256"/>
      <c r="S90" s="112"/>
      <c r="T90" s="112"/>
      <c r="U90" s="112"/>
      <c r="V90" s="112"/>
      <c r="W90" s="112"/>
    </row>
    <row r="91" spans="1:23">
      <c r="A91" s="94"/>
      <c r="B91" s="94"/>
      <c r="C91" s="94"/>
      <c r="D91" s="94"/>
      <c r="E91" s="94"/>
      <c r="F91" s="94"/>
      <c r="G91" s="94"/>
      <c r="H91" s="94"/>
      <c r="I91" s="86"/>
      <c r="J91" s="86"/>
      <c r="K91" s="112"/>
      <c r="L91" s="115"/>
      <c r="M91" s="115"/>
      <c r="N91" s="115"/>
      <c r="O91" s="115"/>
      <c r="P91" s="115"/>
      <c r="Q91" s="115"/>
      <c r="R91" s="256"/>
      <c r="S91" s="112"/>
      <c r="T91" s="112"/>
      <c r="U91" s="112"/>
      <c r="V91" s="112"/>
      <c r="W91" s="112"/>
    </row>
    <row r="92" spans="1:23">
      <c r="A92" s="94"/>
      <c r="B92" s="94"/>
      <c r="C92" s="94"/>
      <c r="D92" s="94"/>
      <c r="E92" s="94"/>
      <c r="F92" s="94"/>
      <c r="G92" s="94"/>
      <c r="H92" s="94"/>
      <c r="I92" s="86"/>
      <c r="J92" s="86"/>
      <c r="K92" s="112"/>
      <c r="L92" s="115"/>
      <c r="M92" s="115"/>
      <c r="N92" s="115"/>
      <c r="O92" s="115"/>
      <c r="P92" s="115"/>
      <c r="Q92" s="115"/>
      <c r="R92" s="256"/>
      <c r="S92" s="112"/>
      <c r="T92" s="112"/>
      <c r="U92" s="112"/>
      <c r="V92" s="112"/>
      <c r="W92" s="112"/>
    </row>
    <row r="93" spans="1:23">
      <c r="A93" s="94"/>
      <c r="B93" s="94"/>
      <c r="C93" s="94"/>
      <c r="D93" s="94"/>
      <c r="E93" s="94"/>
      <c r="F93" s="94"/>
      <c r="G93" s="94"/>
      <c r="H93" s="94"/>
      <c r="I93" s="86"/>
      <c r="J93" s="86"/>
      <c r="K93" s="112"/>
      <c r="L93" s="115"/>
      <c r="M93" s="115"/>
      <c r="N93" s="115"/>
      <c r="O93" s="115"/>
      <c r="P93" s="115"/>
      <c r="Q93" s="115"/>
      <c r="R93" s="256"/>
      <c r="S93" s="112"/>
      <c r="T93" s="112"/>
      <c r="U93" s="112"/>
      <c r="V93" s="112"/>
      <c r="W93" s="112"/>
    </row>
    <row r="94" spans="1:23">
      <c r="A94" s="94"/>
      <c r="B94" s="94"/>
      <c r="C94" s="94"/>
      <c r="D94" s="94"/>
      <c r="E94" s="94"/>
      <c r="F94" s="94"/>
      <c r="G94" s="94"/>
      <c r="H94" s="94"/>
      <c r="I94" s="86"/>
      <c r="J94" s="86"/>
      <c r="K94" s="112"/>
      <c r="L94" s="115"/>
      <c r="M94" s="115"/>
      <c r="N94" s="115"/>
      <c r="O94" s="115"/>
      <c r="P94" s="115"/>
      <c r="Q94" s="115"/>
      <c r="R94" s="256"/>
      <c r="S94" s="112"/>
      <c r="T94" s="112"/>
      <c r="U94" s="112"/>
      <c r="V94" s="112"/>
      <c r="W94" s="112"/>
    </row>
    <row r="95" spans="1:23">
      <c r="A95" s="94"/>
      <c r="B95" s="94"/>
      <c r="C95" s="94"/>
      <c r="D95" s="94"/>
      <c r="E95" s="94"/>
      <c r="F95" s="94"/>
      <c r="G95" s="94"/>
      <c r="H95" s="94"/>
      <c r="I95" s="86"/>
      <c r="J95" s="86"/>
      <c r="K95" s="112"/>
      <c r="L95" s="115"/>
      <c r="M95" s="115"/>
      <c r="N95" s="115"/>
      <c r="O95" s="115"/>
      <c r="P95" s="115"/>
      <c r="Q95" s="115"/>
      <c r="R95" s="256"/>
      <c r="S95" s="112"/>
      <c r="T95" s="112"/>
      <c r="U95" s="112"/>
      <c r="V95" s="112"/>
      <c r="W95" s="112"/>
    </row>
    <row r="96" spans="1:23">
      <c r="A96" s="94"/>
      <c r="B96" s="94"/>
      <c r="C96" s="94"/>
      <c r="D96" s="94"/>
      <c r="E96" s="94"/>
      <c r="F96" s="94"/>
      <c r="G96" s="94"/>
      <c r="H96" s="94"/>
      <c r="I96" s="86"/>
      <c r="J96" s="86"/>
      <c r="K96" s="112"/>
      <c r="L96" s="115"/>
      <c r="M96" s="115"/>
      <c r="N96" s="115"/>
      <c r="O96" s="115"/>
      <c r="P96" s="115"/>
      <c r="Q96" s="115"/>
      <c r="R96" s="256"/>
      <c r="S96" s="112"/>
      <c r="T96" s="112"/>
      <c r="U96" s="112"/>
      <c r="V96" s="112"/>
      <c r="W96" s="112"/>
    </row>
    <row r="97" spans="1:23">
      <c r="A97" s="94"/>
      <c r="B97" s="94"/>
      <c r="C97" s="94"/>
      <c r="D97" s="94"/>
      <c r="E97" s="94"/>
      <c r="F97" s="94"/>
      <c r="G97" s="94"/>
      <c r="H97" s="94"/>
      <c r="I97" s="86"/>
      <c r="J97" s="86"/>
      <c r="K97" s="112"/>
      <c r="L97" s="115"/>
      <c r="M97" s="115"/>
      <c r="N97" s="115"/>
      <c r="O97" s="115"/>
      <c r="P97" s="115"/>
      <c r="Q97" s="115"/>
      <c r="R97" s="256"/>
      <c r="S97" s="112"/>
      <c r="T97" s="112"/>
      <c r="U97" s="112"/>
      <c r="V97" s="112"/>
      <c r="W97" s="112"/>
    </row>
    <row r="98" spans="1:23">
      <c r="A98" s="94"/>
      <c r="B98" s="94"/>
      <c r="C98" s="94"/>
      <c r="D98" s="94"/>
      <c r="E98" s="94"/>
      <c r="F98" s="94"/>
      <c r="G98" s="94"/>
      <c r="H98" s="94"/>
      <c r="I98" s="86"/>
      <c r="J98" s="86"/>
      <c r="K98" s="112"/>
      <c r="L98" s="115"/>
      <c r="M98" s="115"/>
      <c r="N98" s="115"/>
      <c r="O98" s="115"/>
      <c r="P98" s="115"/>
      <c r="Q98" s="115"/>
      <c r="R98" s="256"/>
      <c r="S98" s="112"/>
      <c r="T98" s="112"/>
      <c r="U98" s="112"/>
      <c r="V98" s="112"/>
      <c r="W98" s="112"/>
    </row>
    <row r="99" spans="1:23">
      <c r="A99" s="94"/>
      <c r="B99" s="94"/>
      <c r="C99" s="94"/>
      <c r="D99" s="94"/>
      <c r="E99" s="94"/>
      <c r="F99" s="94"/>
      <c r="G99" s="94"/>
      <c r="H99" s="94"/>
      <c r="I99" s="86"/>
      <c r="J99" s="86"/>
      <c r="K99" s="112"/>
      <c r="L99" s="115"/>
      <c r="M99" s="115"/>
      <c r="N99" s="115"/>
      <c r="O99" s="115"/>
      <c r="P99" s="115"/>
      <c r="Q99" s="115"/>
      <c r="R99" s="256"/>
      <c r="S99" s="112"/>
      <c r="T99" s="112"/>
      <c r="U99" s="112"/>
      <c r="V99" s="112"/>
      <c r="W99" s="112"/>
    </row>
    <row r="100" spans="1:23">
      <c r="A100" s="94"/>
      <c r="B100" s="94"/>
      <c r="C100" s="94"/>
      <c r="D100" s="94"/>
      <c r="E100" s="94"/>
      <c r="F100" s="94"/>
      <c r="G100" s="94"/>
      <c r="H100" s="94"/>
      <c r="I100" s="86"/>
      <c r="J100" s="86"/>
      <c r="K100" s="112"/>
      <c r="L100" s="115"/>
      <c r="M100" s="115"/>
      <c r="N100" s="115"/>
      <c r="O100" s="115"/>
      <c r="P100" s="115"/>
      <c r="Q100" s="115"/>
      <c r="R100" s="256"/>
      <c r="S100" s="112"/>
      <c r="T100" s="112"/>
      <c r="U100" s="112"/>
      <c r="V100" s="112"/>
      <c r="W100" s="112"/>
    </row>
    <row r="101" spans="1:23">
      <c r="A101" s="94"/>
      <c r="B101" s="94"/>
      <c r="C101" s="94"/>
      <c r="D101" s="94"/>
      <c r="E101" s="94"/>
      <c r="F101" s="94"/>
      <c r="G101" s="94"/>
      <c r="H101" s="94"/>
      <c r="I101" s="86"/>
      <c r="J101" s="86"/>
      <c r="K101" s="112"/>
      <c r="L101" s="115"/>
      <c r="M101" s="115"/>
      <c r="N101" s="115"/>
      <c r="O101" s="115"/>
      <c r="P101" s="115"/>
      <c r="Q101" s="115"/>
      <c r="R101" s="256"/>
      <c r="S101" s="112"/>
    </row>
    <row r="102" spans="1:23">
      <c r="A102" s="94"/>
      <c r="B102" s="94"/>
      <c r="C102" s="94"/>
      <c r="D102" s="94"/>
      <c r="E102" s="94"/>
      <c r="F102" s="94"/>
      <c r="G102" s="94"/>
      <c r="H102" s="94"/>
      <c r="I102" s="86"/>
      <c r="J102" s="86"/>
      <c r="K102" s="112"/>
      <c r="L102" s="115"/>
      <c r="M102" s="115"/>
      <c r="N102" s="115"/>
      <c r="O102" s="115"/>
      <c r="P102" s="115"/>
      <c r="Q102" s="115"/>
      <c r="R102" s="256"/>
      <c r="S102" s="112"/>
    </row>
    <row r="103" spans="1:23">
      <c r="A103" s="94"/>
      <c r="B103" s="94"/>
      <c r="C103" s="94"/>
      <c r="D103" s="94"/>
      <c r="E103" s="94"/>
      <c r="F103" s="94"/>
      <c r="G103" s="94"/>
      <c r="H103" s="94"/>
      <c r="I103" s="86"/>
      <c r="J103" s="86"/>
      <c r="K103" s="112"/>
      <c r="L103" s="115"/>
      <c r="M103" s="115"/>
      <c r="N103" s="115"/>
      <c r="O103" s="115"/>
      <c r="P103" s="115"/>
      <c r="Q103" s="115"/>
      <c r="R103" s="256"/>
      <c r="S103" s="112"/>
    </row>
    <row r="104" spans="1:23" ht="14.4">
      <c r="A104" s="94"/>
      <c r="B104" s="94"/>
      <c r="C104" s="94"/>
      <c r="D104" s="94"/>
      <c r="E104" s="94"/>
      <c r="F104" s="94"/>
      <c r="G104" s="94"/>
      <c r="H104" s="94"/>
      <c r="I104" s="86"/>
      <c r="J104" s="86"/>
      <c r="K104" s="86"/>
      <c r="L104" s="116"/>
      <c r="M104" s="116"/>
      <c r="N104" s="116"/>
      <c r="O104" s="116"/>
      <c r="P104" s="116"/>
      <c r="Q104" s="116"/>
      <c r="R104" s="257"/>
    </row>
    <row r="105" spans="1:23" ht="14.4">
      <c r="A105" s="94"/>
      <c r="B105" s="94"/>
      <c r="C105" s="94"/>
      <c r="D105" s="94"/>
      <c r="E105" s="94"/>
      <c r="F105" s="94"/>
      <c r="G105" s="94"/>
      <c r="H105" s="94"/>
      <c r="I105" s="86"/>
      <c r="J105" s="86"/>
      <c r="K105" s="86"/>
      <c r="L105" s="116"/>
      <c r="M105" s="116"/>
      <c r="N105" s="116"/>
      <c r="O105" s="116"/>
      <c r="P105" s="116"/>
      <c r="Q105" s="116"/>
      <c r="R105" s="257"/>
    </row>
    <row r="106" spans="1:23" ht="14.4">
      <c r="A106" s="94"/>
      <c r="B106" s="94"/>
      <c r="C106" s="94"/>
      <c r="D106" s="94"/>
      <c r="E106" s="94"/>
      <c r="F106" s="94"/>
      <c r="G106" s="94"/>
      <c r="H106" s="94"/>
      <c r="I106" s="86"/>
      <c r="J106" s="86"/>
      <c r="K106" s="86"/>
      <c r="L106" s="116"/>
      <c r="M106" s="116"/>
      <c r="N106" s="116"/>
      <c r="O106" s="116"/>
      <c r="P106" s="116"/>
      <c r="Q106" s="116"/>
      <c r="R106" s="257"/>
    </row>
    <row r="107" spans="1:23" ht="14.4">
      <c r="A107" s="94"/>
      <c r="B107" s="94"/>
      <c r="C107" s="94"/>
      <c r="D107" s="94"/>
      <c r="E107" s="94"/>
      <c r="F107" s="94"/>
      <c r="G107" s="94"/>
      <c r="H107" s="94"/>
      <c r="I107" s="86"/>
      <c r="J107" s="86"/>
      <c r="K107" s="86"/>
      <c r="L107" s="116"/>
      <c r="M107" s="116"/>
      <c r="N107" s="116"/>
      <c r="O107" s="116"/>
      <c r="P107" s="116"/>
      <c r="Q107" s="116"/>
      <c r="R107" s="257"/>
    </row>
    <row r="108" spans="1:23" ht="14.4">
      <c r="A108" s="94"/>
      <c r="B108" s="94"/>
      <c r="C108" s="94"/>
      <c r="D108" s="94"/>
      <c r="E108" s="94"/>
      <c r="F108" s="94"/>
      <c r="G108" s="94"/>
      <c r="H108" s="94"/>
      <c r="I108" s="86"/>
      <c r="J108" s="86"/>
      <c r="K108" s="86"/>
      <c r="L108" s="116"/>
      <c r="M108" s="116"/>
      <c r="N108" s="116"/>
      <c r="O108" s="116"/>
      <c r="P108" s="116"/>
      <c r="Q108" s="116"/>
      <c r="R108" s="257"/>
    </row>
    <row r="109" spans="1:23" ht="14.4">
      <c r="A109" s="94"/>
      <c r="B109" s="94"/>
      <c r="C109" s="94"/>
      <c r="D109" s="94"/>
      <c r="E109" s="94"/>
      <c r="F109" s="94"/>
      <c r="G109" s="94"/>
      <c r="H109" s="94"/>
      <c r="I109" s="86"/>
      <c r="J109" s="86"/>
      <c r="K109" s="86"/>
      <c r="L109" s="116"/>
      <c r="M109" s="116"/>
      <c r="N109" s="116"/>
      <c r="O109" s="116"/>
      <c r="P109" s="116"/>
      <c r="Q109" s="116"/>
      <c r="R109" s="257"/>
    </row>
    <row r="110" spans="1:23" ht="14.4">
      <c r="A110" s="94"/>
      <c r="B110" s="94"/>
      <c r="C110" s="94"/>
      <c r="D110" s="94"/>
      <c r="E110" s="94"/>
      <c r="F110" s="94"/>
      <c r="G110" s="94"/>
      <c r="H110" s="94"/>
      <c r="I110" s="86"/>
      <c r="J110" s="86"/>
      <c r="K110" s="86"/>
      <c r="L110" s="116"/>
      <c r="M110" s="116"/>
      <c r="N110" s="116"/>
      <c r="O110" s="116"/>
      <c r="P110" s="116"/>
      <c r="Q110" s="116"/>
      <c r="R110" s="257"/>
    </row>
    <row r="111" spans="1:23" ht="14.4">
      <c r="A111" s="94"/>
      <c r="B111" s="94"/>
      <c r="C111" s="94"/>
      <c r="D111" s="94"/>
      <c r="E111" s="94"/>
      <c r="F111" s="94"/>
      <c r="G111" s="94"/>
      <c r="H111" s="94"/>
      <c r="I111" s="86"/>
      <c r="J111" s="86"/>
      <c r="K111" s="86"/>
      <c r="L111" s="116"/>
      <c r="M111" s="116"/>
      <c r="N111" s="116"/>
      <c r="O111" s="116"/>
      <c r="P111" s="116"/>
      <c r="Q111" s="116"/>
      <c r="R111" s="257"/>
    </row>
    <row r="112" spans="1:23" ht="14.4">
      <c r="A112" s="94"/>
      <c r="B112" s="94"/>
      <c r="C112" s="94"/>
      <c r="D112" s="94"/>
      <c r="E112" s="94"/>
      <c r="F112" s="94"/>
      <c r="G112" s="94"/>
      <c r="H112" s="94"/>
      <c r="I112" s="86"/>
      <c r="J112" s="86"/>
      <c r="K112" s="86"/>
      <c r="L112" s="116"/>
      <c r="M112" s="116"/>
      <c r="N112" s="116"/>
      <c r="O112" s="116"/>
      <c r="P112" s="116"/>
      <c r="Q112" s="116"/>
      <c r="R112" s="257"/>
    </row>
    <row r="113" spans="1:18" ht="14.4">
      <c r="A113" s="94"/>
      <c r="B113" s="94"/>
      <c r="C113" s="94"/>
      <c r="D113" s="94"/>
      <c r="E113" s="94"/>
      <c r="F113" s="94"/>
      <c r="G113" s="94"/>
      <c r="H113" s="94"/>
      <c r="I113" s="86"/>
      <c r="J113" s="86"/>
      <c r="K113" s="86"/>
      <c r="L113" s="116"/>
      <c r="M113" s="116"/>
      <c r="N113" s="116"/>
      <c r="O113" s="116"/>
      <c r="P113" s="116"/>
      <c r="Q113" s="116"/>
      <c r="R113" s="257"/>
    </row>
    <row r="114" spans="1:18" ht="14.4">
      <c r="A114" s="94"/>
      <c r="B114" s="94"/>
      <c r="C114" s="94"/>
      <c r="D114" s="94"/>
      <c r="E114" s="94"/>
      <c r="F114" s="94"/>
      <c r="G114" s="94"/>
      <c r="H114" s="94"/>
      <c r="I114" s="86"/>
      <c r="J114" s="86"/>
      <c r="K114" s="86"/>
      <c r="L114" s="116"/>
      <c r="M114" s="116"/>
      <c r="N114" s="116"/>
      <c r="O114" s="116"/>
      <c r="P114" s="116"/>
      <c r="Q114" s="116"/>
      <c r="R114" s="257"/>
    </row>
    <row r="115" spans="1:18" ht="14.4">
      <c r="A115" s="94"/>
      <c r="B115" s="94"/>
      <c r="C115" s="94"/>
      <c r="D115" s="94"/>
      <c r="E115" s="94"/>
      <c r="F115" s="94"/>
      <c r="G115" s="94"/>
      <c r="H115" s="94"/>
      <c r="I115" s="86"/>
      <c r="J115" s="86"/>
      <c r="K115" s="86"/>
      <c r="L115" s="116"/>
      <c r="M115" s="116"/>
      <c r="N115" s="116"/>
      <c r="O115" s="116"/>
      <c r="P115" s="116"/>
      <c r="Q115" s="116"/>
      <c r="R115" s="257"/>
    </row>
    <row r="116" spans="1:18" ht="14.4">
      <c r="A116" s="94"/>
      <c r="B116" s="94"/>
      <c r="C116" s="94"/>
      <c r="D116" s="94"/>
      <c r="E116" s="94"/>
      <c r="F116" s="94"/>
      <c r="G116" s="94"/>
      <c r="H116" s="94"/>
      <c r="I116" s="86"/>
      <c r="J116" s="86"/>
      <c r="K116" s="86"/>
      <c r="L116" s="116"/>
      <c r="M116" s="116"/>
      <c r="N116" s="116"/>
      <c r="O116" s="116"/>
      <c r="P116" s="116"/>
      <c r="Q116" s="116"/>
      <c r="R116" s="257"/>
    </row>
    <row r="117" spans="1:18" ht="14.4">
      <c r="A117" s="94"/>
      <c r="B117" s="94"/>
      <c r="C117" s="94"/>
      <c r="D117" s="94"/>
      <c r="E117" s="94"/>
      <c r="F117" s="94"/>
      <c r="G117" s="94"/>
      <c r="H117" s="94"/>
      <c r="I117" s="86"/>
      <c r="J117" s="86"/>
      <c r="K117" s="86"/>
      <c r="L117" s="116"/>
      <c r="M117" s="116"/>
      <c r="N117" s="116"/>
      <c r="O117" s="116"/>
      <c r="P117" s="116"/>
      <c r="Q117" s="116"/>
      <c r="R117" s="257"/>
    </row>
    <row r="118" spans="1:18" ht="14.4">
      <c r="A118" s="94"/>
      <c r="B118" s="94"/>
      <c r="C118" s="94"/>
      <c r="D118" s="94"/>
      <c r="E118" s="94"/>
      <c r="F118" s="94"/>
      <c r="G118" s="94"/>
      <c r="H118" s="94"/>
      <c r="I118" s="86"/>
      <c r="J118" s="86"/>
      <c r="K118" s="86"/>
      <c r="L118" s="116"/>
      <c r="M118" s="116"/>
      <c r="N118" s="116"/>
      <c r="O118" s="116"/>
      <c r="P118" s="116"/>
      <c r="Q118" s="116"/>
      <c r="R118" s="257"/>
    </row>
    <row r="119" spans="1:18" ht="14.4">
      <c r="A119" s="94"/>
      <c r="B119" s="94"/>
      <c r="C119" s="94"/>
      <c r="D119" s="94"/>
      <c r="E119" s="94"/>
      <c r="F119" s="94"/>
      <c r="G119" s="94"/>
      <c r="H119" s="94"/>
      <c r="I119" s="86"/>
      <c r="J119" s="86"/>
      <c r="K119" s="86"/>
      <c r="L119" s="116"/>
      <c r="M119" s="116"/>
      <c r="N119" s="116"/>
      <c r="O119" s="116"/>
      <c r="P119" s="116"/>
      <c r="Q119" s="116"/>
      <c r="R119" s="257"/>
    </row>
    <row r="120" spans="1:18" ht="14.4">
      <c r="A120" s="94"/>
      <c r="B120" s="94"/>
      <c r="C120" s="94"/>
      <c r="D120" s="94"/>
      <c r="E120" s="94"/>
      <c r="F120" s="94"/>
      <c r="G120" s="94"/>
      <c r="H120" s="94"/>
      <c r="I120" s="86"/>
      <c r="J120" s="86"/>
      <c r="K120" s="86"/>
      <c r="L120" s="116"/>
      <c r="M120" s="116"/>
      <c r="N120" s="116"/>
      <c r="O120" s="116"/>
      <c r="P120" s="116"/>
      <c r="Q120" s="116"/>
      <c r="R120" s="257"/>
    </row>
    <row r="121" spans="1:18" ht="14.4">
      <c r="A121" s="94"/>
      <c r="B121" s="94"/>
      <c r="C121" s="94"/>
      <c r="D121" s="94"/>
      <c r="E121" s="94"/>
      <c r="F121" s="94"/>
      <c r="G121" s="94"/>
      <c r="H121" s="94"/>
      <c r="I121" s="86"/>
      <c r="J121" s="86"/>
      <c r="K121" s="86"/>
      <c r="L121" s="116"/>
      <c r="M121" s="116"/>
      <c r="N121" s="116"/>
      <c r="O121" s="116"/>
      <c r="P121" s="116"/>
      <c r="Q121" s="116"/>
      <c r="R121" s="257"/>
    </row>
    <row r="122" spans="1:18" ht="14.4">
      <c r="A122" s="94"/>
      <c r="B122" s="94"/>
      <c r="C122" s="94"/>
      <c r="D122" s="94"/>
      <c r="E122" s="94"/>
      <c r="F122" s="94"/>
      <c r="G122" s="94"/>
      <c r="H122" s="94"/>
      <c r="I122" s="86"/>
      <c r="J122" s="86"/>
      <c r="K122" s="86"/>
      <c r="L122" s="116"/>
      <c r="M122" s="116"/>
      <c r="N122" s="116"/>
      <c r="O122" s="116"/>
      <c r="P122" s="116"/>
      <c r="Q122" s="116"/>
      <c r="R122" s="257"/>
    </row>
    <row r="123" spans="1:18" ht="14.4">
      <c r="A123" s="94"/>
      <c r="B123" s="94"/>
      <c r="C123" s="94"/>
      <c r="D123" s="94"/>
      <c r="E123" s="94"/>
      <c r="F123" s="94"/>
      <c r="G123" s="94"/>
      <c r="H123" s="94"/>
      <c r="I123" s="86"/>
      <c r="J123" s="86"/>
      <c r="K123" s="86"/>
      <c r="L123" s="116"/>
      <c r="M123" s="116"/>
      <c r="N123" s="116"/>
      <c r="O123" s="116"/>
      <c r="P123" s="116"/>
      <c r="Q123" s="116"/>
      <c r="R123" s="257"/>
    </row>
    <row r="124" spans="1:18" ht="14.4">
      <c r="A124" s="94"/>
      <c r="B124" s="94"/>
      <c r="C124" s="94"/>
      <c r="D124" s="94"/>
      <c r="E124" s="94"/>
      <c r="F124" s="94"/>
      <c r="G124" s="94"/>
      <c r="H124" s="94"/>
      <c r="I124" s="86"/>
      <c r="J124" s="86"/>
      <c r="K124" s="86"/>
      <c r="L124" s="116"/>
      <c r="M124" s="116"/>
      <c r="N124" s="116"/>
      <c r="O124" s="116"/>
      <c r="P124" s="116"/>
      <c r="Q124" s="116"/>
      <c r="R124" s="257"/>
    </row>
    <row r="125" spans="1:18" ht="14.4">
      <c r="A125" s="94"/>
      <c r="B125" s="94"/>
      <c r="C125" s="94"/>
      <c r="D125" s="94"/>
      <c r="E125" s="94"/>
      <c r="F125" s="94"/>
      <c r="G125" s="94"/>
      <c r="H125" s="94"/>
      <c r="I125" s="86"/>
      <c r="J125" s="86"/>
      <c r="K125" s="86"/>
      <c r="L125" s="116"/>
      <c r="M125" s="116"/>
      <c r="N125" s="116"/>
      <c r="O125" s="116"/>
      <c r="P125" s="116"/>
      <c r="Q125" s="116"/>
      <c r="R125" s="257"/>
    </row>
    <row r="126" spans="1:18" ht="14.4">
      <c r="A126" s="94"/>
      <c r="B126" s="94"/>
      <c r="C126" s="94"/>
      <c r="D126" s="94"/>
      <c r="E126" s="94"/>
      <c r="F126" s="94"/>
      <c r="G126" s="94"/>
      <c r="H126" s="94"/>
      <c r="I126" s="86"/>
      <c r="J126" s="86"/>
      <c r="K126" s="86"/>
      <c r="L126" s="116"/>
      <c r="M126" s="116"/>
      <c r="N126" s="116"/>
      <c r="O126" s="116"/>
      <c r="P126" s="116"/>
      <c r="Q126" s="116"/>
      <c r="R126" s="257"/>
    </row>
    <row r="127" spans="1:18" ht="14.4">
      <c r="A127" s="94"/>
      <c r="B127" s="94"/>
      <c r="C127" s="94"/>
      <c r="D127" s="94"/>
      <c r="E127" s="94"/>
      <c r="F127" s="94"/>
      <c r="G127" s="94"/>
      <c r="H127" s="94"/>
      <c r="I127" s="86"/>
      <c r="J127" s="86"/>
      <c r="K127" s="86"/>
      <c r="L127" s="116"/>
      <c r="M127" s="116"/>
      <c r="N127" s="116"/>
      <c r="O127" s="116"/>
      <c r="P127" s="116"/>
      <c r="Q127" s="116"/>
      <c r="R127" s="257"/>
    </row>
    <row r="128" spans="1:18" ht="14.4">
      <c r="A128" s="94"/>
      <c r="B128" s="94"/>
      <c r="C128" s="94"/>
      <c r="D128" s="94"/>
      <c r="E128" s="94"/>
      <c r="F128" s="94"/>
      <c r="G128" s="94"/>
      <c r="H128" s="94"/>
      <c r="I128" s="86"/>
      <c r="J128" s="86"/>
      <c r="K128" s="86"/>
      <c r="L128" s="116"/>
      <c r="M128" s="116"/>
      <c r="N128" s="116"/>
      <c r="O128" s="116"/>
      <c r="P128" s="116"/>
      <c r="Q128" s="116"/>
      <c r="R128" s="257"/>
    </row>
    <row r="129" spans="1:18" ht="14.4">
      <c r="A129" s="94"/>
      <c r="B129" s="94"/>
      <c r="C129" s="94"/>
      <c r="D129" s="94"/>
      <c r="E129" s="94"/>
      <c r="F129" s="94"/>
      <c r="G129" s="94"/>
      <c r="H129" s="94"/>
      <c r="I129" s="86"/>
      <c r="J129" s="86"/>
      <c r="K129" s="86"/>
      <c r="L129" s="116"/>
      <c r="M129" s="116"/>
      <c r="N129" s="116"/>
      <c r="O129" s="116"/>
      <c r="P129" s="116"/>
      <c r="Q129" s="116"/>
      <c r="R129" s="257"/>
    </row>
    <row r="130" spans="1:18" ht="14.4">
      <c r="A130" s="94"/>
      <c r="B130" s="94"/>
      <c r="C130" s="94"/>
      <c r="D130" s="94"/>
      <c r="E130" s="94"/>
      <c r="F130" s="94"/>
      <c r="G130" s="94"/>
      <c r="H130" s="94"/>
      <c r="I130" s="86"/>
      <c r="J130" s="86"/>
      <c r="K130" s="86"/>
      <c r="L130" s="116"/>
      <c r="M130" s="116"/>
      <c r="N130" s="116"/>
      <c r="O130" s="116"/>
      <c r="P130" s="116"/>
      <c r="Q130" s="116"/>
      <c r="R130" s="257"/>
    </row>
    <row r="131" spans="1:18" ht="14.4">
      <c r="A131" s="94"/>
      <c r="B131" s="94"/>
      <c r="C131" s="94"/>
      <c r="D131" s="94"/>
      <c r="E131" s="94"/>
      <c r="F131" s="94"/>
      <c r="G131" s="94"/>
      <c r="H131" s="94"/>
      <c r="I131" s="86"/>
      <c r="J131" s="86"/>
      <c r="K131" s="86"/>
      <c r="L131" s="116"/>
      <c r="M131" s="116"/>
      <c r="N131" s="116"/>
      <c r="O131" s="116"/>
      <c r="P131" s="116"/>
      <c r="Q131" s="116"/>
      <c r="R131" s="257"/>
    </row>
    <row r="132" spans="1:18" ht="14.4">
      <c r="A132" s="94"/>
      <c r="B132" s="94"/>
      <c r="C132" s="94"/>
      <c r="D132" s="94"/>
      <c r="E132" s="94"/>
      <c r="F132" s="94"/>
      <c r="G132" s="94"/>
      <c r="H132" s="94"/>
      <c r="I132" s="86"/>
      <c r="J132" s="86"/>
      <c r="K132" s="86"/>
      <c r="L132" s="116"/>
      <c r="M132" s="116"/>
      <c r="N132" s="116"/>
      <c r="O132" s="116"/>
      <c r="P132" s="116"/>
      <c r="Q132" s="116"/>
      <c r="R132" s="257"/>
    </row>
    <row r="133" spans="1:18" ht="14.4">
      <c r="A133" s="94"/>
      <c r="B133" s="94"/>
      <c r="C133" s="94"/>
      <c r="D133" s="94"/>
      <c r="E133" s="94"/>
      <c r="F133" s="94"/>
      <c r="G133" s="94"/>
      <c r="H133" s="94"/>
      <c r="I133" s="86"/>
      <c r="J133" s="86"/>
      <c r="K133" s="86"/>
      <c r="L133" s="116"/>
      <c r="M133" s="116"/>
      <c r="N133" s="116"/>
      <c r="O133" s="116"/>
      <c r="P133" s="116"/>
      <c r="Q133" s="116"/>
      <c r="R133" s="257"/>
    </row>
    <row r="134" spans="1:18" ht="14.4">
      <c r="A134" s="94"/>
      <c r="B134" s="94"/>
      <c r="C134" s="94"/>
      <c r="D134" s="94"/>
      <c r="E134" s="94"/>
      <c r="F134" s="94"/>
      <c r="G134" s="94"/>
      <c r="H134" s="94"/>
      <c r="I134" s="86"/>
      <c r="J134" s="86"/>
      <c r="K134" s="86"/>
      <c r="L134" s="116"/>
      <c r="M134" s="116"/>
      <c r="N134" s="116"/>
      <c r="O134" s="116"/>
      <c r="P134" s="116"/>
      <c r="Q134" s="116"/>
      <c r="R134" s="257"/>
    </row>
    <row r="135" spans="1:18" ht="14.4">
      <c r="A135" s="94"/>
      <c r="B135" s="94"/>
      <c r="C135" s="94"/>
      <c r="D135" s="94"/>
      <c r="E135" s="94"/>
      <c r="F135" s="94"/>
      <c r="G135" s="94"/>
      <c r="H135" s="94"/>
      <c r="I135" s="86"/>
      <c r="J135" s="86"/>
      <c r="K135" s="86"/>
      <c r="L135" s="116"/>
      <c r="M135" s="116"/>
      <c r="N135" s="116"/>
      <c r="O135" s="116"/>
      <c r="P135" s="116"/>
      <c r="Q135" s="116"/>
      <c r="R135" s="257"/>
    </row>
    <row r="136" spans="1:18" ht="14.4">
      <c r="A136" s="94"/>
      <c r="B136" s="94"/>
      <c r="C136" s="94"/>
      <c r="D136" s="94"/>
      <c r="E136" s="94"/>
      <c r="F136" s="94"/>
      <c r="G136" s="94"/>
      <c r="H136" s="94"/>
      <c r="I136" s="86"/>
      <c r="J136" s="86"/>
      <c r="K136" s="86"/>
      <c r="L136" s="116"/>
      <c r="M136" s="116"/>
      <c r="N136" s="116"/>
      <c r="O136" s="116"/>
      <c r="P136" s="116"/>
      <c r="Q136" s="116"/>
      <c r="R136" s="257"/>
    </row>
    <row r="137" spans="1:18" ht="14.4">
      <c r="A137" s="94"/>
      <c r="B137" s="94"/>
      <c r="C137" s="94"/>
      <c r="D137" s="94"/>
      <c r="E137" s="94"/>
      <c r="F137" s="94"/>
      <c r="G137" s="94"/>
      <c r="H137" s="94"/>
      <c r="I137" s="86"/>
      <c r="J137" s="86"/>
      <c r="K137" s="86"/>
      <c r="L137" s="116"/>
      <c r="M137" s="116"/>
      <c r="N137" s="116"/>
      <c r="O137" s="116"/>
      <c r="P137" s="116"/>
      <c r="Q137" s="116"/>
      <c r="R137" s="257"/>
    </row>
    <row r="138" spans="1:18" ht="14.4">
      <c r="A138" s="94"/>
      <c r="B138" s="94"/>
      <c r="C138" s="94"/>
      <c r="D138" s="94"/>
      <c r="E138" s="94"/>
      <c r="F138" s="94"/>
      <c r="G138" s="94"/>
      <c r="H138" s="94"/>
      <c r="I138" s="86"/>
      <c r="J138" s="86"/>
      <c r="K138" s="86"/>
      <c r="L138" s="116"/>
      <c r="M138" s="116"/>
      <c r="N138" s="116"/>
      <c r="O138" s="116"/>
      <c r="P138" s="116"/>
      <c r="Q138" s="116"/>
      <c r="R138" s="257"/>
    </row>
    <row r="139" spans="1:18" ht="14.4">
      <c r="A139" s="94"/>
      <c r="B139" s="94"/>
      <c r="C139" s="94"/>
      <c r="D139" s="94"/>
      <c r="E139" s="94"/>
      <c r="F139" s="94"/>
      <c r="G139" s="94"/>
      <c r="H139" s="94"/>
      <c r="I139" s="86"/>
      <c r="J139" s="86"/>
      <c r="K139" s="86"/>
      <c r="L139" s="116"/>
      <c r="M139" s="116"/>
      <c r="N139" s="116"/>
      <c r="O139" s="116"/>
      <c r="P139" s="116"/>
      <c r="Q139" s="116"/>
      <c r="R139" s="257"/>
    </row>
    <row r="140" spans="1:18" ht="14.4">
      <c r="A140" s="94"/>
      <c r="B140" s="94"/>
      <c r="C140" s="94"/>
      <c r="D140" s="94"/>
      <c r="E140" s="94"/>
      <c r="F140" s="94"/>
      <c r="G140" s="94"/>
      <c r="H140" s="94"/>
      <c r="I140" s="86"/>
      <c r="J140" s="86"/>
      <c r="K140" s="86"/>
      <c r="L140" s="116"/>
      <c r="M140" s="116"/>
      <c r="N140" s="116"/>
      <c r="O140" s="116"/>
      <c r="P140" s="116"/>
      <c r="Q140" s="116"/>
      <c r="R140" s="257"/>
    </row>
    <row r="141" spans="1:18" ht="14.4">
      <c r="A141" s="94"/>
      <c r="B141" s="94"/>
      <c r="C141" s="94"/>
      <c r="D141" s="94"/>
      <c r="E141" s="94"/>
      <c r="F141" s="94"/>
      <c r="G141" s="94"/>
      <c r="H141" s="94"/>
      <c r="I141" s="86"/>
      <c r="J141" s="86"/>
      <c r="K141" s="86"/>
      <c r="L141" s="116"/>
      <c r="M141" s="116"/>
      <c r="N141" s="116"/>
      <c r="O141" s="116"/>
      <c r="P141" s="116"/>
      <c r="Q141" s="116"/>
      <c r="R141" s="257"/>
    </row>
    <row r="142" spans="1:18" ht="14.4">
      <c r="A142" s="94"/>
      <c r="B142" s="94"/>
      <c r="C142" s="94"/>
      <c r="D142" s="94"/>
      <c r="E142" s="94"/>
      <c r="F142" s="94"/>
      <c r="G142" s="94"/>
      <c r="H142" s="94"/>
      <c r="I142" s="86"/>
      <c r="J142" s="86"/>
      <c r="K142" s="86"/>
      <c r="L142" s="116"/>
      <c r="M142" s="116"/>
      <c r="N142" s="116"/>
      <c r="O142" s="116"/>
      <c r="P142" s="116"/>
      <c r="Q142" s="116"/>
      <c r="R142" s="257"/>
    </row>
    <row r="143" spans="1:18" ht="14.4">
      <c r="A143" s="94"/>
      <c r="B143" s="94"/>
      <c r="C143" s="94"/>
      <c r="D143" s="94"/>
      <c r="E143" s="94"/>
      <c r="F143" s="94"/>
      <c r="G143" s="94"/>
      <c r="H143" s="94"/>
      <c r="I143" s="86"/>
      <c r="J143" s="86"/>
      <c r="K143" s="86"/>
      <c r="L143" s="116"/>
      <c r="M143" s="116"/>
      <c r="N143" s="116"/>
      <c r="O143" s="116"/>
      <c r="P143" s="116"/>
      <c r="Q143" s="116"/>
      <c r="R143" s="257"/>
    </row>
    <row r="144" spans="1:18" ht="14.4">
      <c r="A144" s="94"/>
      <c r="B144" s="94"/>
      <c r="C144" s="94"/>
      <c r="D144" s="94"/>
      <c r="E144" s="94"/>
      <c r="F144" s="94"/>
      <c r="G144" s="94"/>
      <c r="H144" s="94"/>
      <c r="I144" s="86"/>
      <c r="J144" s="86"/>
      <c r="K144" s="86"/>
      <c r="L144" s="116"/>
      <c r="M144" s="116"/>
      <c r="N144" s="116"/>
      <c r="O144" s="116"/>
      <c r="P144" s="116"/>
      <c r="Q144" s="116"/>
      <c r="R144" s="257"/>
    </row>
    <row r="145" spans="1:18" ht="14.4">
      <c r="A145" s="94"/>
      <c r="B145" s="94"/>
      <c r="C145" s="94"/>
      <c r="D145" s="94"/>
      <c r="E145" s="94"/>
      <c r="F145" s="94"/>
      <c r="G145" s="94"/>
      <c r="H145" s="94"/>
      <c r="I145" s="86"/>
      <c r="J145" s="86"/>
      <c r="K145" s="86"/>
      <c r="L145" s="116"/>
      <c r="M145" s="116"/>
      <c r="N145" s="116"/>
      <c r="O145" s="116"/>
      <c r="P145" s="116"/>
      <c r="Q145" s="116"/>
      <c r="R145" s="257"/>
    </row>
    <row r="146" spans="1:18" ht="14.4">
      <c r="A146" s="94"/>
      <c r="B146" s="94"/>
      <c r="C146" s="94"/>
      <c r="D146" s="94"/>
      <c r="E146" s="94"/>
      <c r="F146" s="94"/>
      <c r="G146" s="94"/>
      <c r="H146" s="94"/>
      <c r="I146" s="86"/>
      <c r="J146" s="86"/>
      <c r="K146" s="86"/>
      <c r="L146" s="116"/>
      <c r="M146" s="116"/>
      <c r="N146" s="116"/>
      <c r="O146" s="116"/>
      <c r="P146" s="116"/>
      <c r="Q146" s="116"/>
      <c r="R146" s="257"/>
    </row>
    <row r="147" spans="1:18" ht="14.4">
      <c r="A147" s="94"/>
      <c r="B147" s="94"/>
      <c r="C147" s="94"/>
      <c r="D147" s="94"/>
      <c r="E147" s="94"/>
      <c r="F147" s="94"/>
      <c r="G147" s="94"/>
      <c r="H147" s="94"/>
      <c r="I147" s="86"/>
      <c r="J147" s="86"/>
      <c r="K147" s="86"/>
      <c r="L147" s="116"/>
      <c r="M147" s="116"/>
      <c r="N147" s="116"/>
      <c r="O147" s="116"/>
      <c r="P147" s="116"/>
      <c r="Q147" s="116"/>
      <c r="R147" s="257"/>
    </row>
    <row r="148" spans="1:18" ht="14.4">
      <c r="A148" s="94"/>
      <c r="B148" s="94"/>
      <c r="C148" s="94"/>
      <c r="D148" s="94"/>
      <c r="E148" s="94"/>
      <c r="F148" s="94"/>
      <c r="G148" s="94"/>
      <c r="H148" s="94"/>
      <c r="I148" s="86"/>
      <c r="J148" s="86"/>
      <c r="K148" s="86"/>
      <c r="L148" s="116"/>
      <c r="M148" s="116"/>
      <c r="N148" s="116"/>
      <c r="O148" s="116"/>
      <c r="P148" s="116"/>
      <c r="Q148" s="116"/>
      <c r="R148" s="257"/>
    </row>
    <row r="149" spans="1:18" ht="14.4">
      <c r="A149" s="94"/>
      <c r="B149" s="94"/>
      <c r="C149" s="94"/>
      <c r="D149" s="94"/>
      <c r="E149" s="94"/>
      <c r="F149" s="94"/>
      <c r="G149" s="94"/>
      <c r="H149" s="94"/>
      <c r="I149" s="86"/>
      <c r="J149" s="86"/>
      <c r="K149" s="86"/>
      <c r="L149" s="116"/>
      <c r="M149" s="116"/>
      <c r="N149" s="116"/>
      <c r="O149" s="116"/>
      <c r="P149" s="116"/>
      <c r="Q149" s="116"/>
      <c r="R149" s="257"/>
    </row>
    <row r="150" spans="1:18" ht="14.4">
      <c r="A150" s="94"/>
      <c r="B150" s="94"/>
      <c r="C150" s="94"/>
      <c r="D150" s="94"/>
      <c r="E150" s="94"/>
      <c r="F150" s="94"/>
      <c r="G150" s="94"/>
      <c r="H150" s="94"/>
      <c r="I150" s="86"/>
      <c r="J150" s="86"/>
      <c r="K150" s="86"/>
      <c r="L150" s="116"/>
      <c r="M150" s="116"/>
      <c r="N150" s="116"/>
      <c r="O150" s="116"/>
      <c r="P150" s="116"/>
      <c r="Q150" s="116"/>
      <c r="R150" s="257"/>
    </row>
    <row r="151" spans="1:18" ht="14.4">
      <c r="A151" s="94"/>
      <c r="B151" s="94"/>
      <c r="C151" s="94"/>
      <c r="D151" s="94"/>
      <c r="E151" s="94"/>
      <c r="F151" s="94"/>
      <c r="G151" s="94"/>
      <c r="H151" s="94"/>
      <c r="I151" s="86"/>
      <c r="J151" s="86"/>
      <c r="K151" s="86"/>
      <c r="L151" s="116"/>
      <c r="M151" s="116"/>
      <c r="N151" s="116"/>
      <c r="O151" s="116"/>
      <c r="P151" s="116"/>
      <c r="Q151" s="116"/>
      <c r="R151" s="257"/>
    </row>
    <row r="152" spans="1:18" ht="14.4">
      <c r="A152" s="94"/>
      <c r="B152" s="94"/>
      <c r="C152" s="94"/>
      <c r="D152" s="94"/>
      <c r="E152" s="94"/>
      <c r="F152" s="94"/>
      <c r="G152" s="94"/>
      <c r="H152" s="94"/>
      <c r="I152" s="86"/>
      <c r="J152" s="86"/>
      <c r="K152" s="86"/>
      <c r="L152" s="116"/>
      <c r="M152" s="116"/>
      <c r="N152" s="116"/>
      <c r="O152" s="116"/>
      <c r="P152" s="116"/>
      <c r="Q152" s="116"/>
      <c r="R152" s="257"/>
    </row>
    <row r="153" spans="1:18" ht="14.4">
      <c r="A153" s="94"/>
      <c r="B153" s="94"/>
      <c r="C153" s="94"/>
      <c r="D153" s="94"/>
      <c r="E153" s="94"/>
      <c r="F153" s="94"/>
      <c r="G153" s="94"/>
      <c r="H153" s="94"/>
      <c r="I153" s="86"/>
      <c r="J153" s="86"/>
      <c r="K153" s="86"/>
      <c r="L153" s="116"/>
      <c r="M153" s="116"/>
      <c r="N153" s="116"/>
      <c r="O153" s="116"/>
      <c r="P153" s="116"/>
      <c r="Q153" s="116"/>
      <c r="R153" s="257"/>
    </row>
    <row r="154" spans="1:18" ht="14.4">
      <c r="A154" s="94"/>
      <c r="B154" s="94"/>
      <c r="C154" s="94"/>
      <c r="D154" s="94"/>
      <c r="E154" s="94"/>
      <c r="F154" s="94"/>
      <c r="G154" s="94"/>
      <c r="H154" s="94"/>
      <c r="I154" s="86"/>
      <c r="J154" s="86"/>
      <c r="K154" s="86"/>
      <c r="L154" s="116"/>
      <c r="M154" s="116"/>
      <c r="N154" s="116"/>
      <c r="O154" s="116"/>
      <c r="P154" s="116"/>
      <c r="Q154" s="116"/>
      <c r="R154" s="257"/>
    </row>
    <row r="155" spans="1:18" ht="14.4">
      <c r="A155" s="94"/>
      <c r="B155" s="94"/>
      <c r="C155" s="94"/>
      <c r="D155" s="94"/>
      <c r="E155" s="94"/>
      <c r="F155" s="94"/>
      <c r="G155" s="94"/>
      <c r="H155" s="94"/>
      <c r="I155" s="86"/>
      <c r="J155" s="86"/>
      <c r="K155" s="86"/>
      <c r="L155" s="116"/>
      <c r="M155" s="116"/>
      <c r="N155" s="116"/>
      <c r="O155" s="116"/>
      <c r="P155" s="116"/>
      <c r="Q155" s="116"/>
      <c r="R155" s="257"/>
    </row>
    <row r="156" spans="1:18" ht="14.4">
      <c r="A156" s="94"/>
      <c r="B156" s="94"/>
      <c r="C156" s="94"/>
      <c r="D156" s="94"/>
      <c r="E156" s="94"/>
      <c r="F156" s="94"/>
      <c r="G156" s="94"/>
      <c r="H156" s="94"/>
      <c r="I156" s="86"/>
      <c r="J156" s="86"/>
      <c r="K156" s="86"/>
      <c r="L156" s="116"/>
      <c r="M156" s="116"/>
      <c r="N156" s="116"/>
      <c r="O156" s="116"/>
      <c r="P156" s="116"/>
      <c r="Q156" s="116"/>
      <c r="R156" s="257"/>
    </row>
    <row r="157" spans="1:18" ht="14.4">
      <c r="A157" s="94"/>
      <c r="B157" s="94"/>
      <c r="C157" s="94"/>
      <c r="D157" s="94"/>
      <c r="E157" s="94"/>
      <c r="F157" s="94"/>
      <c r="G157" s="94"/>
      <c r="H157" s="94"/>
      <c r="I157" s="86"/>
      <c r="J157" s="86"/>
      <c r="K157" s="86"/>
      <c r="L157" s="116"/>
      <c r="M157" s="116"/>
      <c r="N157" s="116"/>
      <c r="O157" s="116"/>
      <c r="P157" s="116"/>
      <c r="Q157" s="116"/>
      <c r="R157" s="257"/>
    </row>
    <row r="158" spans="1:18" ht="14.4">
      <c r="A158" s="94"/>
      <c r="B158" s="94"/>
      <c r="C158" s="94"/>
      <c r="D158" s="94"/>
      <c r="E158" s="94"/>
      <c r="F158" s="94"/>
      <c r="G158" s="94"/>
      <c r="H158" s="94"/>
      <c r="I158" s="86"/>
      <c r="J158" s="86"/>
      <c r="K158" s="86"/>
      <c r="L158" s="116"/>
      <c r="M158" s="116"/>
      <c r="N158" s="116"/>
      <c r="O158" s="116"/>
      <c r="P158" s="116"/>
      <c r="Q158" s="116"/>
      <c r="R158" s="257"/>
    </row>
    <row r="159" spans="1:18" ht="14.4">
      <c r="A159" s="94"/>
      <c r="B159" s="94"/>
      <c r="C159" s="94"/>
      <c r="D159" s="94"/>
      <c r="E159" s="94"/>
      <c r="F159" s="94"/>
      <c r="G159" s="94"/>
      <c r="H159" s="94"/>
      <c r="I159" s="86"/>
      <c r="J159" s="86"/>
      <c r="K159" s="86"/>
      <c r="L159" s="116"/>
      <c r="M159" s="116"/>
      <c r="N159" s="116"/>
      <c r="O159" s="116"/>
      <c r="P159" s="116"/>
      <c r="Q159" s="116"/>
      <c r="R159" s="257"/>
    </row>
    <row r="160" spans="1:18" ht="14.4">
      <c r="A160" s="94"/>
      <c r="B160" s="94"/>
      <c r="C160" s="94"/>
      <c r="D160" s="94"/>
      <c r="E160" s="94"/>
      <c r="F160" s="94"/>
      <c r="G160" s="94"/>
      <c r="H160" s="94"/>
      <c r="I160" s="86"/>
      <c r="J160" s="86"/>
      <c r="K160" s="86"/>
      <c r="L160" s="116"/>
      <c r="M160" s="116"/>
      <c r="N160" s="116"/>
      <c r="O160" s="116"/>
      <c r="P160" s="116"/>
      <c r="Q160" s="116"/>
      <c r="R160" s="257"/>
    </row>
    <row r="161" spans="1:18" ht="14.4">
      <c r="A161" s="94"/>
      <c r="B161" s="94"/>
      <c r="C161" s="94"/>
      <c r="D161" s="94"/>
      <c r="E161" s="94"/>
      <c r="F161" s="94"/>
      <c r="G161" s="94"/>
      <c r="H161" s="94"/>
      <c r="I161" s="86"/>
      <c r="J161" s="86"/>
      <c r="K161" s="86"/>
      <c r="L161" s="116"/>
      <c r="M161" s="116"/>
      <c r="N161" s="116"/>
      <c r="O161" s="116"/>
      <c r="P161" s="116"/>
      <c r="Q161" s="116"/>
      <c r="R161" s="257"/>
    </row>
    <row r="162" spans="1:18" ht="14.4">
      <c r="A162" s="94"/>
      <c r="B162" s="94"/>
      <c r="C162" s="94"/>
      <c r="D162" s="94"/>
      <c r="E162" s="94"/>
      <c r="F162" s="94"/>
      <c r="G162" s="94"/>
      <c r="H162" s="94"/>
      <c r="I162" s="86"/>
      <c r="J162" s="86"/>
      <c r="K162" s="86"/>
      <c r="L162" s="116"/>
      <c r="M162" s="116"/>
      <c r="N162" s="116"/>
      <c r="O162" s="116"/>
      <c r="P162" s="116"/>
      <c r="Q162" s="116"/>
      <c r="R162" s="257"/>
    </row>
    <row r="163" spans="1:18" ht="14.4">
      <c r="A163" s="94"/>
      <c r="B163" s="94"/>
      <c r="C163" s="94"/>
      <c r="D163" s="94"/>
      <c r="E163" s="94"/>
      <c r="F163" s="94"/>
      <c r="G163" s="94"/>
      <c r="H163" s="94"/>
      <c r="I163" s="86"/>
      <c r="J163" s="86"/>
      <c r="K163" s="86"/>
      <c r="L163" s="116"/>
      <c r="M163" s="116"/>
      <c r="N163" s="116"/>
      <c r="O163" s="116"/>
      <c r="P163" s="116"/>
      <c r="Q163" s="116"/>
      <c r="R163" s="257"/>
    </row>
    <row r="164" spans="1:18" ht="14.4">
      <c r="A164" s="94"/>
      <c r="B164" s="94"/>
      <c r="C164" s="94"/>
      <c r="D164" s="94"/>
      <c r="E164" s="94"/>
      <c r="F164" s="94"/>
      <c r="G164" s="94"/>
      <c r="H164" s="94"/>
      <c r="I164" s="86"/>
      <c r="J164" s="86"/>
      <c r="K164" s="86"/>
      <c r="L164" s="116"/>
      <c r="M164" s="116"/>
      <c r="N164" s="116"/>
      <c r="O164" s="116"/>
      <c r="P164" s="116"/>
      <c r="Q164" s="116"/>
      <c r="R164" s="257"/>
    </row>
    <row r="165" spans="1:18" ht="14.4">
      <c r="A165" s="94"/>
      <c r="B165" s="94"/>
      <c r="C165" s="94"/>
      <c r="D165" s="94"/>
      <c r="E165" s="94"/>
      <c r="F165" s="94"/>
      <c r="G165" s="94"/>
      <c r="H165" s="94"/>
      <c r="I165" s="86"/>
      <c r="J165" s="86"/>
      <c r="K165" s="86"/>
      <c r="L165" s="116"/>
      <c r="M165" s="116"/>
      <c r="N165" s="116"/>
      <c r="O165" s="116"/>
      <c r="P165" s="116"/>
      <c r="Q165" s="116"/>
      <c r="R165" s="257"/>
    </row>
    <row r="166" spans="1:18" ht="14.4">
      <c r="A166" s="94"/>
      <c r="B166" s="94"/>
      <c r="C166" s="94"/>
      <c r="D166" s="94"/>
      <c r="E166" s="94"/>
      <c r="F166" s="94"/>
      <c r="G166" s="94"/>
      <c r="H166" s="94"/>
      <c r="I166" s="86"/>
      <c r="J166" s="86"/>
      <c r="K166" s="86"/>
      <c r="L166" s="116"/>
      <c r="M166" s="116"/>
      <c r="N166" s="116"/>
      <c r="O166" s="116"/>
      <c r="P166" s="116"/>
      <c r="Q166" s="116"/>
      <c r="R166" s="257"/>
    </row>
    <row r="167" spans="1:18" ht="14.4">
      <c r="A167" s="94"/>
      <c r="B167" s="94"/>
      <c r="C167" s="94"/>
      <c r="D167" s="94"/>
      <c r="E167" s="94"/>
      <c r="F167" s="94"/>
      <c r="G167" s="94"/>
      <c r="H167" s="94"/>
      <c r="I167" s="86"/>
      <c r="J167" s="86"/>
      <c r="K167" s="86"/>
      <c r="L167" s="116"/>
      <c r="M167" s="116"/>
      <c r="N167" s="116"/>
      <c r="O167" s="116"/>
      <c r="P167" s="116"/>
      <c r="Q167" s="116"/>
      <c r="R167" s="257"/>
    </row>
    <row r="168" spans="1:18" ht="14.4">
      <c r="A168" s="94"/>
      <c r="B168" s="94"/>
      <c r="C168" s="94"/>
      <c r="D168" s="94"/>
      <c r="E168" s="94"/>
      <c r="F168" s="94"/>
      <c r="G168" s="94"/>
      <c r="H168" s="94"/>
      <c r="I168" s="86"/>
      <c r="J168" s="86"/>
      <c r="K168" s="86"/>
      <c r="L168" s="116"/>
      <c r="M168" s="116"/>
      <c r="N168" s="116"/>
      <c r="O168" s="116"/>
      <c r="P168" s="116"/>
      <c r="Q168" s="116"/>
      <c r="R168" s="257"/>
    </row>
    <row r="169" spans="1:18" ht="14.4">
      <c r="A169" s="94"/>
      <c r="B169" s="94"/>
      <c r="C169" s="94"/>
      <c r="D169" s="94"/>
      <c r="E169" s="94"/>
      <c r="F169" s="94"/>
      <c r="G169" s="94"/>
      <c r="H169" s="94"/>
      <c r="I169" s="86"/>
      <c r="J169" s="86"/>
      <c r="K169" s="86"/>
      <c r="L169" s="116"/>
      <c r="M169" s="116"/>
      <c r="N169" s="116"/>
      <c r="O169" s="116"/>
      <c r="P169" s="116"/>
      <c r="Q169" s="116"/>
      <c r="R169" s="257"/>
    </row>
    <row r="170" spans="1:18" ht="14.4">
      <c r="A170" s="94"/>
      <c r="B170" s="94"/>
      <c r="C170" s="94"/>
      <c r="D170" s="94"/>
      <c r="E170" s="94"/>
      <c r="F170" s="94"/>
      <c r="G170" s="94"/>
      <c r="H170" s="94"/>
      <c r="I170" s="86"/>
      <c r="J170" s="86"/>
      <c r="K170" s="86"/>
      <c r="L170" s="116"/>
      <c r="M170" s="116"/>
      <c r="N170" s="116"/>
      <c r="O170" s="116"/>
      <c r="P170" s="116"/>
      <c r="Q170" s="116"/>
      <c r="R170" s="257"/>
    </row>
    <row r="171" spans="1:18" ht="14.4">
      <c r="A171" s="94"/>
      <c r="B171" s="94"/>
      <c r="C171" s="94"/>
      <c r="D171" s="94"/>
      <c r="E171" s="94"/>
      <c r="F171" s="94"/>
      <c r="G171" s="94"/>
      <c r="H171" s="94"/>
      <c r="I171" s="86"/>
      <c r="J171" s="86"/>
      <c r="K171" s="86"/>
      <c r="L171" s="116"/>
      <c r="M171" s="116"/>
      <c r="N171" s="116"/>
      <c r="O171" s="116"/>
      <c r="P171" s="116"/>
      <c r="Q171" s="116"/>
      <c r="R171" s="257"/>
    </row>
    <row r="172" spans="1:18" ht="14.4">
      <c r="A172" s="94"/>
      <c r="B172" s="94"/>
      <c r="C172" s="94"/>
      <c r="D172" s="94"/>
      <c r="E172" s="94"/>
      <c r="F172" s="94"/>
      <c r="G172" s="94"/>
      <c r="H172" s="94"/>
      <c r="I172" s="86"/>
      <c r="J172" s="86"/>
      <c r="K172" s="86"/>
      <c r="L172" s="116"/>
      <c r="M172" s="116"/>
      <c r="N172" s="116"/>
      <c r="O172" s="116"/>
      <c r="P172" s="116"/>
      <c r="Q172" s="116"/>
      <c r="R172" s="257"/>
    </row>
    <row r="173" spans="1:18" ht="14.4">
      <c r="A173" s="94"/>
      <c r="B173" s="94"/>
      <c r="C173" s="94"/>
      <c r="D173" s="94"/>
      <c r="E173" s="94"/>
      <c r="F173" s="94"/>
      <c r="G173" s="94"/>
      <c r="H173" s="94"/>
      <c r="I173" s="86"/>
      <c r="J173" s="86"/>
      <c r="K173" s="86"/>
      <c r="L173" s="116"/>
      <c r="M173" s="116"/>
      <c r="N173" s="116"/>
      <c r="O173" s="116"/>
      <c r="P173" s="116"/>
      <c r="Q173" s="116"/>
      <c r="R173" s="257"/>
    </row>
    <row r="174" spans="1:18" ht="14.4">
      <c r="A174" s="94"/>
      <c r="B174" s="94"/>
      <c r="C174" s="94"/>
      <c r="D174" s="94"/>
      <c r="E174" s="94"/>
      <c r="F174" s="94"/>
      <c r="G174" s="94"/>
      <c r="H174" s="94"/>
      <c r="I174" s="86"/>
      <c r="J174" s="86"/>
      <c r="K174" s="86"/>
      <c r="L174" s="116"/>
      <c r="M174" s="116"/>
      <c r="N174" s="116"/>
      <c r="O174" s="116"/>
      <c r="P174" s="116"/>
      <c r="Q174" s="116"/>
      <c r="R174" s="257"/>
    </row>
    <row r="175" spans="1:18" ht="14.4">
      <c r="A175" s="94"/>
      <c r="B175" s="94"/>
      <c r="C175" s="94"/>
      <c r="D175" s="94"/>
      <c r="E175" s="94"/>
      <c r="F175" s="94"/>
      <c r="G175" s="94"/>
      <c r="H175" s="94"/>
      <c r="I175" s="86"/>
      <c r="J175" s="86"/>
      <c r="K175" s="86"/>
      <c r="L175" s="116"/>
      <c r="M175" s="116"/>
      <c r="N175" s="116"/>
      <c r="O175" s="116"/>
      <c r="P175" s="116"/>
      <c r="Q175" s="116"/>
      <c r="R175" s="257"/>
    </row>
    <row r="176" spans="1:18" ht="14.4">
      <c r="A176" s="94"/>
      <c r="B176" s="94"/>
      <c r="C176" s="94"/>
      <c r="D176" s="94"/>
      <c r="E176" s="94"/>
      <c r="F176" s="94"/>
      <c r="G176" s="94"/>
      <c r="H176" s="94"/>
      <c r="I176" s="86"/>
      <c r="J176" s="86"/>
      <c r="K176" s="86"/>
      <c r="L176" s="116"/>
      <c r="M176" s="116"/>
      <c r="N176" s="116"/>
      <c r="O176" s="116"/>
      <c r="P176" s="116"/>
      <c r="Q176" s="116"/>
      <c r="R176" s="257"/>
    </row>
    <row r="177" spans="1:18" ht="14.4">
      <c r="A177" s="94"/>
      <c r="B177" s="94"/>
      <c r="C177" s="94"/>
      <c r="D177" s="94"/>
      <c r="E177" s="94"/>
      <c r="F177" s="94"/>
      <c r="G177" s="94"/>
      <c r="H177" s="94"/>
      <c r="I177" s="86"/>
      <c r="J177" s="86"/>
      <c r="K177" s="86"/>
      <c r="L177" s="116"/>
      <c r="M177" s="116"/>
      <c r="N177" s="116"/>
      <c r="O177" s="116"/>
      <c r="P177" s="116"/>
      <c r="Q177" s="116"/>
      <c r="R177" s="257"/>
    </row>
    <row r="178" spans="1:18" ht="14.4">
      <c r="A178" s="94"/>
      <c r="B178" s="94"/>
      <c r="C178" s="94"/>
      <c r="D178" s="94"/>
      <c r="E178" s="94"/>
      <c r="F178" s="94"/>
      <c r="G178" s="94"/>
      <c r="H178" s="94"/>
      <c r="I178" s="86"/>
      <c r="J178" s="86"/>
      <c r="K178" s="86"/>
      <c r="L178" s="116"/>
      <c r="M178" s="116"/>
      <c r="N178" s="116"/>
      <c r="O178" s="116"/>
      <c r="P178" s="116"/>
      <c r="Q178" s="116"/>
      <c r="R178" s="257"/>
    </row>
    <row r="179" spans="1:18" ht="14.4">
      <c r="A179" s="94"/>
      <c r="B179" s="94"/>
      <c r="C179" s="94"/>
      <c r="D179" s="94"/>
      <c r="E179" s="94"/>
      <c r="F179" s="94"/>
      <c r="G179" s="94"/>
      <c r="H179" s="94"/>
      <c r="I179" s="86"/>
      <c r="J179" s="86"/>
      <c r="K179" s="86"/>
      <c r="L179" s="116"/>
      <c r="M179" s="116"/>
      <c r="N179" s="116"/>
      <c r="O179" s="116"/>
      <c r="P179" s="116"/>
      <c r="Q179" s="116"/>
      <c r="R179" s="257"/>
    </row>
    <row r="180" spans="1:18" ht="14.4">
      <c r="A180" s="94"/>
      <c r="B180" s="94"/>
      <c r="C180" s="94"/>
      <c r="D180" s="94"/>
      <c r="E180" s="94"/>
      <c r="F180" s="94"/>
      <c r="G180" s="94"/>
      <c r="H180" s="94"/>
      <c r="I180" s="86"/>
      <c r="J180" s="86"/>
      <c r="K180" s="86"/>
      <c r="L180" s="116"/>
      <c r="M180" s="116"/>
      <c r="N180" s="116"/>
      <c r="O180" s="116"/>
      <c r="P180" s="116"/>
      <c r="Q180" s="116"/>
      <c r="R180" s="257"/>
    </row>
    <row r="181" spans="1:18" ht="14.4">
      <c r="A181" s="94"/>
      <c r="B181" s="94"/>
      <c r="C181" s="94"/>
      <c r="D181" s="94"/>
      <c r="E181" s="94"/>
      <c r="F181" s="94"/>
      <c r="G181" s="94"/>
      <c r="H181" s="94"/>
      <c r="I181" s="86"/>
      <c r="J181" s="86"/>
      <c r="K181" s="86"/>
      <c r="L181" s="116"/>
      <c r="M181" s="116"/>
      <c r="N181" s="116"/>
      <c r="O181" s="116"/>
      <c r="P181" s="116"/>
      <c r="Q181" s="116"/>
      <c r="R181" s="257"/>
    </row>
    <row r="182" spans="1:18" ht="14.4">
      <c r="A182" s="94"/>
      <c r="B182" s="94"/>
      <c r="C182" s="94"/>
      <c r="D182" s="94"/>
      <c r="E182" s="94"/>
      <c r="F182" s="94"/>
      <c r="G182" s="94"/>
      <c r="H182" s="94"/>
      <c r="I182" s="86"/>
      <c r="J182" s="86"/>
      <c r="K182" s="86"/>
      <c r="L182" s="116"/>
      <c r="M182" s="116"/>
      <c r="N182" s="116"/>
      <c r="O182" s="116"/>
      <c r="P182" s="116"/>
      <c r="Q182" s="116"/>
      <c r="R182" s="257"/>
    </row>
    <row r="183" spans="1:18" ht="14.4">
      <c r="A183" s="94"/>
      <c r="B183" s="94"/>
      <c r="C183" s="94"/>
      <c r="D183" s="94"/>
      <c r="E183" s="94"/>
      <c r="F183" s="94"/>
      <c r="G183" s="94"/>
      <c r="H183" s="94"/>
      <c r="I183" s="86"/>
      <c r="J183" s="86"/>
      <c r="K183" s="86"/>
      <c r="L183" s="116"/>
      <c r="M183" s="116"/>
      <c r="N183" s="116"/>
      <c r="O183" s="116"/>
      <c r="P183" s="116"/>
      <c r="Q183" s="116"/>
      <c r="R183" s="257"/>
    </row>
    <row r="184" spans="1:18" ht="14.4">
      <c r="A184" s="94"/>
      <c r="B184" s="94"/>
      <c r="C184" s="94"/>
      <c r="D184" s="94"/>
      <c r="E184" s="94"/>
      <c r="F184" s="94"/>
      <c r="G184" s="94"/>
      <c r="H184" s="94"/>
      <c r="I184" s="86"/>
      <c r="J184" s="86"/>
      <c r="K184" s="86"/>
      <c r="L184" s="116"/>
      <c r="M184" s="116"/>
      <c r="N184" s="116"/>
      <c r="O184" s="116"/>
      <c r="P184" s="116"/>
      <c r="Q184" s="116"/>
      <c r="R184" s="257"/>
    </row>
    <row r="185" spans="1:18" ht="14.4">
      <c r="A185" s="94"/>
      <c r="B185" s="94"/>
      <c r="C185" s="94"/>
      <c r="D185" s="94"/>
      <c r="E185" s="94"/>
      <c r="F185" s="94"/>
      <c r="G185" s="94"/>
      <c r="H185" s="94"/>
      <c r="I185" s="86"/>
      <c r="J185" s="86"/>
      <c r="K185" s="86"/>
      <c r="L185" s="116"/>
      <c r="M185" s="116"/>
      <c r="N185" s="116"/>
      <c r="O185" s="116"/>
      <c r="P185" s="116"/>
      <c r="Q185" s="116"/>
      <c r="R185" s="257"/>
    </row>
    <row r="186" spans="1:18" ht="14.4">
      <c r="A186" s="94"/>
      <c r="B186" s="94"/>
      <c r="C186" s="94"/>
      <c r="D186" s="94"/>
      <c r="E186" s="94"/>
      <c r="F186" s="94"/>
      <c r="G186" s="94"/>
      <c r="H186" s="94"/>
      <c r="I186" s="86"/>
      <c r="J186" s="86"/>
      <c r="K186" s="86"/>
      <c r="L186" s="116"/>
      <c r="M186" s="116"/>
      <c r="N186" s="116"/>
      <c r="O186" s="116"/>
      <c r="P186" s="116"/>
      <c r="Q186" s="116"/>
      <c r="R186" s="257"/>
    </row>
    <row r="187" spans="1:18" ht="14.4">
      <c r="A187" s="94"/>
      <c r="B187" s="94"/>
      <c r="C187" s="94"/>
      <c r="D187" s="94"/>
      <c r="E187" s="94"/>
      <c r="F187" s="94"/>
      <c r="G187" s="94"/>
      <c r="H187" s="94"/>
      <c r="I187" s="86"/>
      <c r="J187" s="86"/>
      <c r="K187" s="86"/>
      <c r="L187" s="116"/>
      <c r="M187" s="116"/>
      <c r="N187" s="116"/>
      <c r="O187" s="116"/>
      <c r="P187" s="116"/>
      <c r="Q187" s="116"/>
      <c r="R187" s="257"/>
    </row>
    <row r="188" spans="1:18" ht="14.4">
      <c r="A188" s="94"/>
      <c r="B188" s="94"/>
      <c r="C188" s="94"/>
      <c r="D188" s="94"/>
      <c r="E188" s="94"/>
      <c r="F188" s="94"/>
      <c r="G188" s="94"/>
      <c r="H188" s="94"/>
      <c r="I188" s="86"/>
      <c r="J188" s="86"/>
      <c r="K188" s="86"/>
      <c r="L188" s="116"/>
      <c r="M188" s="116"/>
      <c r="N188" s="116"/>
      <c r="O188" s="116"/>
      <c r="P188" s="116"/>
      <c r="Q188" s="116"/>
      <c r="R188" s="257"/>
    </row>
    <row r="189" spans="1:18" ht="14.4">
      <c r="A189" s="94"/>
      <c r="B189" s="94"/>
      <c r="C189" s="94"/>
      <c r="D189" s="94"/>
      <c r="E189" s="94"/>
      <c r="F189" s="94"/>
      <c r="G189" s="94"/>
      <c r="H189" s="94"/>
      <c r="I189" s="86"/>
      <c r="J189" s="86"/>
      <c r="K189" s="86"/>
      <c r="L189" s="116"/>
      <c r="M189" s="116"/>
      <c r="N189" s="116"/>
      <c r="O189" s="116"/>
      <c r="P189" s="116"/>
      <c r="Q189" s="116"/>
      <c r="R189" s="257"/>
    </row>
    <row r="190" spans="1:18" ht="14.4">
      <c r="A190" s="94"/>
      <c r="B190" s="94"/>
      <c r="C190" s="94"/>
      <c r="D190" s="94"/>
      <c r="E190" s="94"/>
      <c r="F190" s="94"/>
      <c r="G190" s="94"/>
      <c r="H190" s="94"/>
      <c r="I190" s="86"/>
      <c r="J190" s="86"/>
      <c r="K190" s="86"/>
      <c r="L190" s="116"/>
      <c r="M190" s="116"/>
      <c r="N190" s="116"/>
      <c r="O190" s="116"/>
      <c r="P190" s="116"/>
      <c r="Q190" s="116"/>
      <c r="R190" s="257"/>
    </row>
    <row r="191" spans="1:18" ht="14.4">
      <c r="A191" s="94"/>
      <c r="B191" s="94"/>
      <c r="C191" s="94"/>
      <c r="D191" s="94"/>
      <c r="E191" s="94"/>
      <c r="F191" s="94"/>
      <c r="G191" s="94"/>
      <c r="H191" s="94"/>
      <c r="I191" s="86"/>
      <c r="J191" s="86"/>
      <c r="K191" s="86"/>
      <c r="L191" s="116"/>
      <c r="M191" s="116"/>
      <c r="N191" s="116"/>
      <c r="O191" s="116"/>
      <c r="P191" s="116"/>
      <c r="Q191" s="116"/>
      <c r="R191" s="257"/>
    </row>
    <row r="192" spans="1:18" ht="14.4">
      <c r="A192" s="94"/>
      <c r="B192" s="94"/>
      <c r="C192" s="94"/>
      <c r="D192" s="94"/>
      <c r="E192" s="94"/>
      <c r="F192" s="94"/>
      <c r="G192" s="94"/>
      <c r="H192" s="94"/>
      <c r="I192" s="86"/>
      <c r="J192" s="86"/>
      <c r="K192" s="86"/>
      <c r="L192" s="116"/>
      <c r="M192" s="116"/>
      <c r="N192" s="116"/>
      <c r="O192" s="116"/>
      <c r="P192" s="116"/>
      <c r="Q192" s="116"/>
      <c r="R192" s="257"/>
    </row>
    <row r="193" spans="1:18" ht="14.4">
      <c r="A193" s="94"/>
      <c r="B193" s="94"/>
      <c r="C193" s="94"/>
      <c r="D193" s="94"/>
      <c r="E193" s="94"/>
      <c r="F193" s="94"/>
      <c r="G193" s="94"/>
      <c r="H193" s="94"/>
      <c r="I193" s="86"/>
      <c r="J193" s="86"/>
      <c r="K193" s="86"/>
      <c r="L193" s="116"/>
      <c r="M193" s="116"/>
      <c r="N193" s="116"/>
      <c r="O193" s="116"/>
      <c r="P193" s="116"/>
      <c r="Q193" s="116"/>
      <c r="R193" s="257"/>
    </row>
    <row r="194" spans="1:18" ht="14.4">
      <c r="A194" s="94"/>
      <c r="B194" s="94"/>
      <c r="C194" s="94"/>
      <c r="D194" s="94"/>
      <c r="E194" s="94"/>
      <c r="F194" s="94"/>
      <c r="G194" s="94"/>
      <c r="H194" s="94"/>
      <c r="I194" s="86"/>
      <c r="J194" s="86"/>
      <c r="K194" s="86"/>
      <c r="L194" s="116"/>
      <c r="M194" s="116"/>
      <c r="N194" s="116"/>
      <c r="O194" s="116"/>
      <c r="P194" s="116"/>
      <c r="Q194" s="116"/>
      <c r="R194" s="257"/>
    </row>
    <row r="195" spans="1:18" ht="14.4">
      <c r="A195" s="94"/>
      <c r="B195" s="94"/>
      <c r="C195" s="94"/>
      <c r="D195" s="94"/>
      <c r="E195" s="94"/>
      <c r="F195" s="94"/>
      <c r="G195" s="94"/>
      <c r="H195" s="94"/>
      <c r="I195" s="86"/>
      <c r="J195" s="86"/>
      <c r="K195" s="86"/>
      <c r="L195" s="116"/>
      <c r="M195" s="116"/>
      <c r="N195" s="116"/>
      <c r="O195" s="116"/>
      <c r="P195" s="116"/>
      <c r="Q195" s="116"/>
      <c r="R195" s="257"/>
    </row>
    <row r="196" spans="1:18" ht="14.4">
      <c r="A196" s="94"/>
      <c r="B196" s="94"/>
      <c r="C196" s="94"/>
      <c r="D196" s="94"/>
      <c r="E196" s="94"/>
      <c r="F196" s="94"/>
      <c r="G196" s="94"/>
      <c r="H196" s="94"/>
      <c r="I196" s="86"/>
      <c r="J196" s="86"/>
      <c r="K196" s="86"/>
      <c r="L196" s="116"/>
      <c r="M196" s="116"/>
      <c r="N196" s="116"/>
      <c r="O196" s="116"/>
      <c r="P196" s="116"/>
      <c r="Q196" s="116"/>
      <c r="R196" s="257"/>
    </row>
    <row r="197" spans="1:18" ht="14.4">
      <c r="A197" s="94"/>
      <c r="B197" s="94"/>
      <c r="C197" s="94"/>
      <c r="D197" s="94"/>
      <c r="E197" s="94"/>
      <c r="F197" s="94"/>
      <c r="G197" s="94"/>
      <c r="H197" s="94"/>
      <c r="I197" s="86"/>
      <c r="J197" s="86"/>
      <c r="K197" s="86"/>
      <c r="L197" s="116"/>
      <c r="M197" s="116"/>
      <c r="N197" s="116"/>
      <c r="O197" s="116"/>
      <c r="P197" s="116"/>
      <c r="Q197" s="116"/>
      <c r="R197" s="257"/>
    </row>
    <row r="198" spans="1:18" ht="14.4">
      <c r="A198" s="94"/>
      <c r="B198" s="94"/>
      <c r="C198" s="94"/>
      <c r="D198" s="94"/>
      <c r="E198" s="94"/>
      <c r="F198" s="94"/>
      <c r="G198" s="94"/>
      <c r="H198" s="94"/>
      <c r="I198" s="86"/>
      <c r="J198" s="86"/>
      <c r="K198" s="86"/>
      <c r="L198" s="116"/>
      <c r="M198" s="116"/>
      <c r="N198" s="116"/>
      <c r="O198" s="116"/>
      <c r="P198" s="116"/>
      <c r="Q198" s="116"/>
      <c r="R198" s="257"/>
    </row>
    <row r="199" spans="1:18" ht="14.4">
      <c r="A199" s="94"/>
      <c r="B199" s="94"/>
      <c r="C199" s="94"/>
      <c r="D199" s="94"/>
      <c r="E199" s="94"/>
      <c r="F199" s="94"/>
      <c r="G199" s="94"/>
      <c r="H199" s="94"/>
      <c r="I199" s="86"/>
      <c r="J199" s="86"/>
      <c r="K199" s="86"/>
      <c r="L199" s="116"/>
      <c r="M199" s="116"/>
      <c r="N199" s="116"/>
      <c r="O199" s="116"/>
      <c r="P199" s="116"/>
      <c r="Q199" s="116"/>
      <c r="R199" s="257"/>
    </row>
    <row r="200" spans="1:18" ht="14.4">
      <c r="A200" s="94"/>
      <c r="B200" s="94"/>
      <c r="C200" s="94"/>
      <c r="D200" s="94"/>
      <c r="E200" s="94"/>
      <c r="F200" s="94"/>
      <c r="G200" s="94"/>
      <c r="H200" s="94"/>
      <c r="I200" s="86"/>
      <c r="J200" s="86"/>
      <c r="K200" s="86"/>
      <c r="L200" s="116"/>
      <c r="M200" s="116"/>
      <c r="N200" s="116"/>
      <c r="O200" s="116"/>
      <c r="P200" s="116"/>
      <c r="Q200" s="116"/>
      <c r="R200" s="257"/>
    </row>
    <row r="201" spans="1:18" ht="14.4">
      <c r="A201" s="94"/>
      <c r="B201" s="94"/>
      <c r="C201" s="94"/>
      <c r="D201" s="94"/>
      <c r="E201" s="94"/>
      <c r="F201" s="94"/>
      <c r="G201" s="94"/>
      <c r="H201" s="94"/>
      <c r="I201" s="86"/>
      <c r="J201" s="86"/>
      <c r="K201" s="86"/>
      <c r="L201" s="116"/>
      <c r="M201" s="116"/>
      <c r="N201" s="116"/>
      <c r="O201" s="116"/>
      <c r="P201" s="116"/>
      <c r="Q201" s="116"/>
      <c r="R201" s="257"/>
    </row>
    <row r="202" spans="1:18" ht="14.4">
      <c r="A202" s="94"/>
      <c r="B202" s="94"/>
      <c r="C202" s="94"/>
      <c r="D202" s="94"/>
      <c r="E202" s="94"/>
      <c r="F202" s="94"/>
      <c r="G202" s="94"/>
      <c r="H202" s="94"/>
      <c r="I202" s="86"/>
      <c r="J202" s="86"/>
      <c r="K202" s="86"/>
      <c r="L202" s="116"/>
      <c r="M202" s="116"/>
      <c r="N202" s="116"/>
      <c r="O202" s="116"/>
      <c r="P202" s="116"/>
      <c r="Q202" s="116"/>
      <c r="R202" s="257"/>
    </row>
    <row r="203" spans="1:18" ht="14.4">
      <c r="A203" s="94"/>
      <c r="B203" s="94"/>
      <c r="C203" s="94"/>
      <c r="D203" s="94"/>
      <c r="E203" s="94"/>
      <c r="F203" s="94"/>
      <c r="G203" s="94"/>
      <c r="H203" s="94"/>
      <c r="I203" s="86"/>
      <c r="J203" s="86"/>
      <c r="K203" s="86"/>
      <c r="L203" s="116"/>
      <c r="M203" s="116"/>
      <c r="N203" s="116"/>
      <c r="O203" s="116"/>
      <c r="P203" s="116"/>
      <c r="Q203" s="116"/>
      <c r="R203" s="257"/>
    </row>
    <row r="204" spans="1:18" ht="14.4">
      <c r="A204" s="94"/>
      <c r="B204" s="94"/>
      <c r="C204" s="94"/>
      <c r="D204" s="94"/>
      <c r="E204" s="94"/>
      <c r="F204" s="94"/>
      <c r="G204" s="94"/>
      <c r="H204" s="94"/>
      <c r="I204" s="86"/>
      <c r="J204" s="86"/>
      <c r="K204" s="86"/>
      <c r="L204" s="116"/>
      <c r="M204" s="116"/>
      <c r="N204" s="116"/>
      <c r="O204" s="116"/>
      <c r="P204" s="116"/>
      <c r="Q204" s="116"/>
      <c r="R204" s="257"/>
    </row>
    <row r="205" spans="1:18" ht="14.4">
      <c r="A205" s="94"/>
      <c r="B205" s="94"/>
      <c r="C205" s="94"/>
      <c r="D205" s="94"/>
      <c r="E205" s="94"/>
      <c r="F205" s="94"/>
      <c r="G205" s="94"/>
      <c r="H205" s="94"/>
      <c r="I205" s="86"/>
      <c r="J205" s="86"/>
      <c r="K205" s="86"/>
      <c r="L205" s="116"/>
      <c r="M205" s="116"/>
      <c r="N205" s="116"/>
      <c r="O205" s="116"/>
      <c r="P205" s="116"/>
      <c r="Q205" s="116"/>
      <c r="R205" s="257"/>
    </row>
    <row r="206" spans="1:18" ht="14.4">
      <c r="A206" s="94"/>
      <c r="B206" s="94"/>
      <c r="C206" s="94"/>
      <c r="D206" s="94"/>
      <c r="E206" s="94"/>
      <c r="F206" s="94"/>
      <c r="G206" s="94"/>
      <c r="H206" s="94"/>
      <c r="I206" s="86"/>
      <c r="J206" s="86"/>
      <c r="K206" s="86"/>
      <c r="L206" s="116"/>
      <c r="M206" s="116"/>
      <c r="N206" s="116"/>
      <c r="O206" s="116"/>
      <c r="P206" s="116"/>
      <c r="Q206" s="116"/>
      <c r="R206" s="257"/>
    </row>
    <row r="207" spans="1:18" ht="14.4">
      <c r="A207" s="94"/>
      <c r="B207" s="94"/>
      <c r="C207" s="94"/>
      <c r="D207" s="94"/>
      <c r="E207" s="94"/>
      <c r="F207" s="94"/>
      <c r="G207" s="94"/>
      <c r="H207" s="94"/>
      <c r="I207" s="86"/>
      <c r="J207" s="86"/>
      <c r="K207" s="86"/>
      <c r="L207" s="116"/>
      <c r="M207" s="116"/>
      <c r="N207" s="116"/>
      <c r="O207" s="116"/>
      <c r="P207" s="116"/>
      <c r="Q207" s="116"/>
      <c r="R207" s="257"/>
    </row>
    <row r="208" spans="1:18" ht="14.4">
      <c r="A208" s="94"/>
      <c r="B208" s="94"/>
      <c r="C208" s="94"/>
      <c r="D208" s="94"/>
      <c r="E208" s="94"/>
      <c r="F208" s="94"/>
      <c r="G208" s="94"/>
      <c r="H208" s="94"/>
      <c r="I208" s="86"/>
      <c r="J208" s="86"/>
      <c r="K208" s="86"/>
      <c r="L208" s="116"/>
      <c r="M208" s="116"/>
      <c r="N208" s="116"/>
      <c r="O208" s="116"/>
      <c r="P208" s="116"/>
      <c r="Q208" s="116"/>
      <c r="R208" s="257"/>
    </row>
    <row r="209" spans="1:18" ht="14.4">
      <c r="A209" s="94"/>
      <c r="B209" s="94"/>
      <c r="C209" s="94"/>
      <c r="D209" s="94"/>
      <c r="E209" s="94"/>
      <c r="F209" s="94"/>
      <c r="G209" s="94"/>
      <c r="H209" s="94"/>
      <c r="I209" s="86"/>
      <c r="J209" s="86"/>
      <c r="K209" s="86"/>
      <c r="L209" s="116"/>
      <c r="M209" s="116"/>
      <c r="N209" s="116"/>
      <c r="O209" s="116"/>
      <c r="P209" s="116"/>
      <c r="Q209" s="116"/>
      <c r="R209" s="257"/>
    </row>
    <row r="210" spans="1:18" ht="14.4">
      <c r="A210" s="94"/>
      <c r="B210" s="94"/>
      <c r="C210" s="94"/>
      <c r="D210" s="94"/>
      <c r="E210" s="94"/>
      <c r="F210" s="94"/>
      <c r="G210" s="94"/>
      <c r="H210" s="94"/>
      <c r="I210" s="86"/>
      <c r="J210" s="86"/>
      <c r="K210" s="86"/>
      <c r="L210" s="116"/>
      <c r="M210" s="116"/>
      <c r="N210" s="116"/>
      <c r="O210" s="116"/>
      <c r="P210" s="116"/>
      <c r="Q210" s="116"/>
      <c r="R210" s="257"/>
    </row>
    <row r="211" spans="1:18" ht="14.4">
      <c r="A211" s="94"/>
      <c r="B211" s="94"/>
      <c r="C211" s="94"/>
      <c r="D211" s="94"/>
      <c r="E211" s="94"/>
      <c r="F211" s="94"/>
      <c r="G211" s="94"/>
      <c r="H211" s="94"/>
      <c r="I211" s="86"/>
      <c r="J211" s="86"/>
      <c r="K211" s="86"/>
      <c r="L211" s="116"/>
      <c r="M211" s="116"/>
      <c r="N211" s="116"/>
      <c r="O211" s="116"/>
      <c r="P211" s="116"/>
      <c r="Q211" s="116"/>
      <c r="R211" s="257"/>
    </row>
    <row r="212" spans="1:18" ht="14.4">
      <c r="A212" s="94"/>
      <c r="B212" s="94"/>
      <c r="C212" s="94"/>
      <c r="D212" s="94"/>
      <c r="E212" s="94"/>
      <c r="F212" s="94"/>
      <c r="G212" s="94"/>
      <c r="H212" s="94"/>
      <c r="I212" s="86"/>
      <c r="J212" s="86"/>
      <c r="K212" s="86"/>
      <c r="L212" s="116"/>
      <c r="M212" s="116"/>
      <c r="N212" s="116"/>
      <c r="O212" s="116"/>
      <c r="P212" s="116"/>
      <c r="Q212" s="116"/>
      <c r="R212" s="257"/>
    </row>
    <row r="213" spans="1:18" ht="14.4">
      <c r="A213" s="94"/>
      <c r="B213" s="94"/>
      <c r="C213" s="94"/>
      <c r="D213" s="94"/>
      <c r="E213" s="94"/>
      <c r="F213" s="94"/>
      <c r="G213" s="94"/>
      <c r="H213" s="94"/>
      <c r="I213" s="86"/>
      <c r="J213" s="86"/>
      <c r="K213" s="86"/>
      <c r="L213" s="116"/>
      <c r="M213" s="116"/>
      <c r="N213" s="116"/>
      <c r="O213" s="116"/>
      <c r="P213" s="116"/>
      <c r="Q213" s="116"/>
      <c r="R213" s="257"/>
    </row>
    <row r="214" spans="1:18" ht="14.4">
      <c r="A214" s="94"/>
      <c r="B214" s="94"/>
      <c r="C214" s="94"/>
      <c r="D214" s="94"/>
      <c r="E214" s="94"/>
      <c r="F214" s="94"/>
      <c r="G214" s="94"/>
      <c r="H214" s="94"/>
      <c r="I214" s="86"/>
      <c r="J214" s="86"/>
      <c r="K214" s="86"/>
      <c r="L214" s="116"/>
      <c r="M214" s="116"/>
      <c r="N214" s="116"/>
      <c r="O214" s="116"/>
      <c r="P214" s="116"/>
      <c r="Q214" s="116"/>
      <c r="R214" s="257"/>
    </row>
    <row r="215" spans="1:18" ht="14.4">
      <c r="A215" s="94"/>
      <c r="B215" s="94"/>
      <c r="C215" s="94"/>
      <c r="D215" s="94"/>
      <c r="E215" s="94"/>
      <c r="F215" s="94"/>
      <c r="G215" s="94"/>
      <c r="H215" s="94"/>
      <c r="I215" s="86"/>
      <c r="J215" s="86"/>
      <c r="K215" s="86"/>
      <c r="L215" s="116"/>
      <c r="M215" s="116"/>
      <c r="N215" s="116"/>
      <c r="O215" s="116"/>
      <c r="P215" s="116"/>
      <c r="Q215" s="116"/>
      <c r="R215" s="257"/>
    </row>
    <row r="216" spans="1:18" ht="14.4">
      <c r="A216" s="94"/>
      <c r="B216" s="94"/>
      <c r="C216" s="94"/>
      <c r="D216" s="94"/>
      <c r="E216" s="94"/>
      <c r="F216" s="94"/>
      <c r="G216" s="94"/>
      <c r="H216" s="94"/>
      <c r="I216" s="86"/>
      <c r="J216" s="86"/>
      <c r="K216" s="86"/>
      <c r="L216" s="116"/>
      <c r="M216" s="116"/>
      <c r="N216" s="116"/>
      <c r="O216" s="116"/>
      <c r="P216" s="116"/>
      <c r="Q216" s="116"/>
      <c r="R216" s="257"/>
    </row>
    <row r="217" spans="1:18" ht="14.4">
      <c r="A217" s="94"/>
      <c r="B217" s="94"/>
      <c r="C217" s="94"/>
      <c r="D217" s="94"/>
      <c r="E217" s="94"/>
      <c r="F217" s="94"/>
      <c r="G217" s="94"/>
      <c r="H217" s="94"/>
      <c r="I217" s="86"/>
      <c r="J217" s="86"/>
      <c r="K217" s="86"/>
      <c r="L217" s="116"/>
      <c r="M217" s="116"/>
      <c r="N217" s="116"/>
      <c r="O217" s="116"/>
      <c r="P217" s="116"/>
      <c r="Q217" s="116"/>
      <c r="R217" s="257"/>
    </row>
    <row r="218" spans="1:18" ht="14.4">
      <c r="A218" s="94"/>
      <c r="B218" s="94"/>
      <c r="C218" s="94"/>
      <c r="D218" s="94"/>
      <c r="E218" s="94"/>
      <c r="F218" s="94"/>
      <c r="G218" s="94"/>
      <c r="H218" s="94"/>
      <c r="I218" s="86"/>
      <c r="J218" s="86"/>
      <c r="K218" s="86"/>
      <c r="L218" s="116"/>
      <c r="M218" s="116"/>
      <c r="N218" s="116"/>
      <c r="O218" s="116"/>
      <c r="P218" s="116"/>
      <c r="Q218" s="116"/>
      <c r="R218" s="257"/>
    </row>
    <row r="219" spans="1:18" ht="14.4">
      <c r="A219" s="94"/>
      <c r="B219" s="94"/>
      <c r="C219" s="94"/>
      <c r="D219" s="94"/>
      <c r="E219" s="94"/>
      <c r="F219" s="94"/>
      <c r="G219" s="94"/>
      <c r="H219" s="94"/>
      <c r="I219" s="86"/>
      <c r="J219" s="86"/>
      <c r="K219" s="86"/>
      <c r="L219" s="116"/>
      <c r="M219" s="116"/>
      <c r="N219" s="116"/>
      <c r="O219" s="116"/>
      <c r="P219" s="116"/>
      <c r="Q219" s="116"/>
      <c r="R219" s="257"/>
    </row>
    <row r="220" spans="1:18" ht="14.4">
      <c r="A220" s="94"/>
      <c r="B220" s="94"/>
      <c r="C220" s="94"/>
      <c r="D220" s="94"/>
      <c r="E220" s="94"/>
      <c r="F220" s="94"/>
      <c r="G220" s="94"/>
      <c r="H220" s="94"/>
      <c r="I220" s="86"/>
      <c r="J220" s="86"/>
      <c r="K220" s="86"/>
      <c r="L220" s="116"/>
      <c r="M220" s="116"/>
      <c r="N220" s="116"/>
      <c r="O220" s="116"/>
      <c r="P220" s="116"/>
      <c r="Q220" s="116"/>
      <c r="R220" s="257"/>
    </row>
    <row r="221" spans="1:18" ht="14.4">
      <c r="A221" s="94"/>
      <c r="B221" s="94"/>
      <c r="C221" s="94"/>
      <c r="D221" s="94"/>
      <c r="E221" s="94"/>
      <c r="F221" s="94"/>
      <c r="G221" s="94"/>
      <c r="H221" s="94"/>
      <c r="I221" s="86"/>
      <c r="J221" s="86"/>
      <c r="K221" s="86"/>
      <c r="L221" s="116"/>
      <c r="M221" s="116"/>
      <c r="N221" s="116"/>
      <c r="O221" s="116"/>
      <c r="P221" s="116"/>
      <c r="Q221" s="116"/>
      <c r="R221" s="257"/>
    </row>
    <row r="222" spans="1:18" ht="14.4">
      <c r="A222" s="94"/>
      <c r="B222" s="94"/>
      <c r="C222" s="94"/>
      <c r="D222" s="94"/>
      <c r="E222" s="94"/>
      <c r="F222" s="94"/>
      <c r="G222" s="94"/>
      <c r="H222" s="94"/>
      <c r="I222" s="86"/>
      <c r="J222" s="86"/>
      <c r="K222" s="86"/>
      <c r="L222" s="116"/>
      <c r="M222" s="116"/>
      <c r="N222" s="116"/>
      <c r="O222" s="116"/>
      <c r="P222" s="116"/>
      <c r="Q222" s="116"/>
      <c r="R222" s="257"/>
    </row>
    <row r="223" spans="1:18" ht="14.4">
      <c r="A223" s="94"/>
      <c r="B223" s="94"/>
      <c r="C223" s="94"/>
      <c r="D223" s="94"/>
      <c r="E223" s="94"/>
      <c r="F223" s="94"/>
      <c r="G223" s="94"/>
      <c r="H223" s="94"/>
      <c r="I223" s="86"/>
      <c r="J223" s="86"/>
      <c r="K223" s="86"/>
      <c r="L223" s="116"/>
      <c r="M223" s="116"/>
      <c r="N223" s="116"/>
      <c r="O223" s="116"/>
      <c r="P223" s="116"/>
      <c r="Q223" s="116"/>
      <c r="R223" s="257"/>
    </row>
    <row r="224" spans="1:18" ht="14.4">
      <c r="A224" s="94"/>
      <c r="B224" s="94"/>
      <c r="C224" s="94"/>
      <c r="D224" s="94"/>
      <c r="E224" s="94"/>
      <c r="F224" s="94"/>
      <c r="G224" s="94"/>
      <c r="H224" s="94"/>
      <c r="I224" s="86"/>
      <c r="J224" s="86"/>
      <c r="K224" s="86"/>
      <c r="L224" s="116"/>
      <c r="M224" s="116"/>
      <c r="N224" s="116"/>
      <c r="O224" s="116"/>
      <c r="P224" s="116"/>
      <c r="Q224" s="116"/>
      <c r="R224" s="257"/>
    </row>
    <row r="225" spans="1:18" ht="14.4">
      <c r="A225" s="94"/>
      <c r="B225" s="94"/>
      <c r="C225" s="94"/>
      <c r="D225" s="94"/>
      <c r="E225" s="94"/>
      <c r="F225" s="94"/>
      <c r="G225" s="94"/>
      <c r="H225" s="94"/>
      <c r="I225" s="86"/>
      <c r="J225" s="86"/>
      <c r="K225" s="86"/>
      <c r="L225" s="116"/>
      <c r="M225" s="116"/>
      <c r="N225" s="116"/>
      <c r="O225" s="116"/>
      <c r="P225" s="116"/>
      <c r="Q225" s="116"/>
      <c r="R225" s="257"/>
    </row>
    <row r="226" spans="1:18" ht="14.4">
      <c r="A226" s="94"/>
      <c r="B226" s="94"/>
      <c r="C226" s="94"/>
      <c r="D226" s="94"/>
      <c r="E226" s="94"/>
      <c r="F226" s="94"/>
      <c r="G226" s="94"/>
      <c r="H226" s="94"/>
      <c r="I226" s="86"/>
      <c r="J226" s="86"/>
      <c r="K226" s="86"/>
      <c r="L226" s="116"/>
      <c r="M226" s="116"/>
      <c r="N226" s="116"/>
      <c r="O226" s="116"/>
      <c r="P226" s="116"/>
      <c r="Q226" s="116"/>
      <c r="R226" s="257"/>
    </row>
    <row r="227" spans="1:18" ht="14.4">
      <c r="A227" s="94"/>
      <c r="B227" s="94"/>
      <c r="C227" s="94"/>
      <c r="D227" s="94"/>
      <c r="E227" s="94"/>
      <c r="F227" s="94"/>
      <c r="G227" s="94"/>
      <c r="H227" s="94"/>
      <c r="I227" s="86"/>
      <c r="J227" s="86"/>
      <c r="K227" s="86"/>
      <c r="L227" s="116"/>
      <c r="M227" s="116"/>
      <c r="N227" s="116"/>
      <c r="O227" s="116"/>
      <c r="P227" s="116"/>
      <c r="Q227" s="116"/>
      <c r="R227" s="257"/>
    </row>
    <row r="228" spans="1:18" ht="14.4">
      <c r="A228" s="94"/>
      <c r="B228" s="94"/>
      <c r="C228" s="94"/>
      <c r="D228" s="94"/>
      <c r="E228" s="94"/>
      <c r="F228" s="94"/>
      <c r="G228" s="94"/>
      <c r="H228" s="94"/>
      <c r="I228" s="86"/>
      <c r="J228" s="86"/>
      <c r="K228" s="86"/>
      <c r="L228" s="116"/>
      <c r="M228" s="116"/>
      <c r="N228" s="116"/>
      <c r="O228" s="116"/>
      <c r="P228" s="116"/>
      <c r="Q228" s="116"/>
      <c r="R228" s="257"/>
    </row>
    <row r="229" spans="1:18" ht="14.4">
      <c r="A229" s="94"/>
      <c r="B229" s="94"/>
      <c r="C229" s="94"/>
      <c r="D229" s="94"/>
      <c r="E229" s="94"/>
      <c r="F229" s="94"/>
      <c r="G229" s="94"/>
      <c r="H229" s="94"/>
      <c r="I229" s="86"/>
      <c r="J229" s="86"/>
      <c r="K229" s="86"/>
      <c r="L229" s="116"/>
      <c r="M229" s="116"/>
      <c r="N229" s="116"/>
      <c r="O229" s="116"/>
      <c r="P229" s="116"/>
      <c r="Q229" s="116"/>
      <c r="R229" s="257"/>
    </row>
    <row r="230" spans="1:18" ht="14.4">
      <c r="A230" s="94"/>
      <c r="B230" s="94"/>
      <c r="C230" s="94"/>
      <c r="D230" s="94"/>
      <c r="E230" s="94"/>
      <c r="F230" s="94"/>
      <c r="G230" s="94"/>
      <c r="H230" s="94"/>
      <c r="I230" s="86"/>
      <c r="J230" s="86"/>
      <c r="K230" s="86"/>
      <c r="L230" s="116"/>
      <c r="M230" s="116"/>
      <c r="N230" s="116"/>
      <c r="O230" s="116"/>
      <c r="P230" s="116"/>
      <c r="Q230" s="116"/>
      <c r="R230" s="257"/>
    </row>
    <row r="231" spans="1:18" ht="14.4">
      <c r="A231" s="94"/>
      <c r="B231" s="94"/>
      <c r="C231" s="94"/>
      <c r="D231" s="94"/>
      <c r="E231" s="94"/>
      <c r="F231" s="94"/>
      <c r="G231" s="94"/>
      <c r="H231" s="94"/>
      <c r="I231" s="86"/>
      <c r="J231" s="86"/>
      <c r="K231" s="86"/>
      <c r="L231" s="116"/>
      <c r="M231" s="116"/>
      <c r="N231" s="116"/>
      <c r="O231" s="116"/>
      <c r="P231" s="116"/>
      <c r="Q231" s="116"/>
      <c r="R231" s="257"/>
    </row>
    <row r="232" spans="1:18" ht="14.4">
      <c r="A232" s="94"/>
      <c r="B232" s="94"/>
      <c r="C232" s="94"/>
      <c r="D232" s="94"/>
      <c r="E232" s="94"/>
      <c r="F232" s="94"/>
      <c r="G232" s="94"/>
      <c r="H232" s="94"/>
      <c r="I232" s="86"/>
      <c r="J232" s="86"/>
      <c r="K232" s="86"/>
      <c r="L232" s="116"/>
      <c r="M232" s="116"/>
      <c r="N232" s="116"/>
      <c r="O232" s="116"/>
      <c r="P232" s="116"/>
      <c r="Q232" s="116"/>
      <c r="R232" s="257"/>
    </row>
    <row r="233" spans="1:18" ht="14.4">
      <c r="A233" s="94"/>
      <c r="B233" s="94"/>
      <c r="C233" s="94"/>
      <c r="D233" s="94"/>
      <c r="E233" s="94"/>
      <c r="F233" s="94"/>
      <c r="G233" s="94"/>
      <c r="H233" s="94"/>
      <c r="I233" s="86"/>
      <c r="J233" s="86"/>
      <c r="K233" s="86"/>
      <c r="L233" s="116"/>
      <c r="M233" s="116"/>
      <c r="N233" s="116"/>
      <c r="O233" s="116"/>
      <c r="P233" s="116"/>
      <c r="Q233" s="116"/>
      <c r="R233" s="257"/>
    </row>
    <row r="234" spans="1:18" ht="14.4">
      <c r="A234" s="94"/>
      <c r="B234" s="94"/>
      <c r="C234" s="94"/>
      <c r="D234" s="94"/>
      <c r="E234" s="94"/>
      <c r="F234" s="94"/>
      <c r="G234" s="94"/>
      <c r="H234" s="94"/>
      <c r="I234" s="86"/>
      <c r="J234" s="86"/>
      <c r="K234" s="86"/>
      <c r="L234" s="116"/>
      <c r="M234" s="116"/>
      <c r="N234" s="116"/>
      <c r="O234" s="116"/>
      <c r="P234" s="116"/>
      <c r="Q234" s="116"/>
      <c r="R234" s="257"/>
    </row>
    <row r="235" spans="1:18" ht="14.4">
      <c r="A235" s="94"/>
      <c r="B235" s="94"/>
      <c r="C235" s="94"/>
      <c r="D235" s="94"/>
      <c r="E235" s="94"/>
      <c r="F235" s="94"/>
      <c r="G235" s="94"/>
      <c r="H235" s="94"/>
      <c r="I235" s="86"/>
      <c r="J235" s="86"/>
      <c r="K235" s="86"/>
      <c r="L235" s="116"/>
      <c r="M235" s="116"/>
      <c r="N235" s="116"/>
      <c r="O235" s="116"/>
      <c r="P235" s="116"/>
      <c r="Q235" s="116"/>
      <c r="R235" s="257"/>
    </row>
    <row r="236" spans="1:18" ht="14.4">
      <c r="A236" s="94"/>
      <c r="B236" s="94"/>
      <c r="C236" s="94"/>
      <c r="D236" s="94"/>
      <c r="E236" s="94"/>
      <c r="F236" s="94"/>
      <c r="G236" s="94"/>
      <c r="H236" s="94"/>
      <c r="I236" s="86"/>
      <c r="J236" s="86"/>
      <c r="K236" s="86"/>
      <c r="L236" s="116"/>
      <c r="M236" s="116"/>
      <c r="N236" s="116"/>
      <c r="O236" s="116"/>
      <c r="P236" s="116"/>
      <c r="Q236" s="116"/>
      <c r="R236" s="257"/>
    </row>
    <row r="237" spans="1:18" ht="14.4">
      <c r="A237" s="94"/>
      <c r="B237" s="94"/>
      <c r="C237" s="94"/>
      <c r="D237" s="94"/>
      <c r="E237" s="94"/>
      <c r="F237" s="94"/>
      <c r="G237" s="94"/>
      <c r="H237" s="94"/>
      <c r="I237" s="86"/>
      <c r="J237" s="86"/>
      <c r="K237" s="86"/>
      <c r="L237" s="116"/>
      <c r="M237" s="116"/>
      <c r="N237" s="116"/>
      <c r="O237" s="116"/>
      <c r="P237" s="116"/>
      <c r="Q237" s="116"/>
      <c r="R237" s="257"/>
    </row>
    <row r="238" spans="1:18" ht="14.4">
      <c r="A238" s="94"/>
      <c r="B238" s="94"/>
      <c r="C238" s="94"/>
      <c r="D238" s="94"/>
      <c r="E238" s="94"/>
      <c r="F238" s="94"/>
      <c r="G238" s="94"/>
      <c r="H238" s="94"/>
      <c r="I238" s="86"/>
      <c r="J238" s="86"/>
      <c r="K238" s="86"/>
      <c r="L238" s="116"/>
      <c r="M238" s="116"/>
      <c r="N238" s="116"/>
      <c r="O238" s="116"/>
      <c r="P238" s="116"/>
      <c r="Q238" s="116"/>
      <c r="R238" s="257"/>
    </row>
    <row r="239" spans="1:18" ht="14.4">
      <c r="A239" s="94"/>
      <c r="B239" s="94"/>
      <c r="C239" s="94"/>
      <c r="D239" s="94"/>
      <c r="E239" s="94"/>
      <c r="F239" s="94"/>
      <c r="G239" s="94"/>
      <c r="H239" s="94"/>
      <c r="I239" s="86"/>
      <c r="J239" s="86"/>
      <c r="K239" s="86"/>
      <c r="L239" s="116"/>
      <c r="M239" s="116"/>
      <c r="N239" s="116"/>
      <c r="O239" s="116"/>
      <c r="P239" s="116"/>
      <c r="Q239" s="116"/>
      <c r="R239" s="257"/>
    </row>
    <row r="240" spans="1:18" ht="14.4">
      <c r="A240" s="94"/>
      <c r="B240" s="94"/>
      <c r="C240" s="94"/>
      <c r="D240" s="94"/>
      <c r="E240" s="94"/>
      <c r="F240" s="94"/>
      <c r="G240" s="94"/>
      <c r="H240" s="94"/>
      <c r="I240" s="86"/>
      <c r="J240" s="86"/>
      <c r="K240" s="86"/>
      <c r="L240" s="116"/>
      <c r="M240" s="116"/>
      <c r="N240" s="116"/>
      <c r="O240" s="116"/>
      <c r="P240" s="116"/>
      <c r="Q240" s="116"/>
      <c r="R240" s="257"/>
    </row>
    <row r="241" spans="1:18" ht="14.4">
      <c r="A241" s="94"/>
      <c r="B241" s="94"/>
      <c r="C241" s="94"/>
      <c r="D241" s="94"/>
      <c r="E241" s="94"/>
      <c r="F241" s="94"/>
      <c r="G241" s="94"/>
      <c r="H241" s="94"/>
      <c r="I241" s="86"/>
      <c r="J241" s="86"/>
      <c r="K241" s="86"/>
      <c r="L241" s="116"/>
      <c r="M241" s="116"/>
      <c r="N241" s="116"/>
      <c r="O241" s="116"/>
      <c r="P241" s="116"/>
      <c r="Q241" s="116"/>
      <c r="R241" s="257"/>
    </row>
    <row r="242" spans="1:18" ht="14.4">
      <c r="A242" s="94"/>
      <c r="B242" s="94"/>
      <c r="C242" s="94"/>
      <c r="D242" s="94"/>
      <c r="E242" s="94"/>
      <c r="F242" s="94"/>
      <c r="G242" s="94"/>
      <c r="H242" s="94"/>
      <c r="I242" s="86"/>
      <c r="J242" s="86"/>
      <c r="K242" s="86"/>
      <c r="L242" s="116"/>
      <c r="M242" s="116"/>
      <c r="N242" s="116"/>
      <c r="O242" s="116"/>
      <c r="P242" s="116"/>
      <c r="Q242" s="116"/>
      <c r="R242" s="257"/>
    </row>
    <row r="243" spans="1:18" ht="14.4">
      <c r="A243" s="94"/>
      <c r="B243" s="94"/>
      <c r="C243" s="94"/>
      <c r="D243" s="94"/>
      <c r="E243" s="94"/>
      <c r="F243" s="94"/>
      <c r="G243" s="94"/>
      <c r="H243" s="94"/>
      <c r="I243" s="86"/>
      <c r="J243" s="86"/>
      <c r="K243" s="86"/>
      <c r="L243" s="116"/>
      <c r="M243" s="116"/>
      <c r="N243" s="116"/>
      <c r="O243" s="116"/>
      <c r="P243" s="116"/>
      <c r="Q243" s="116"/>
      <c r="R243" s="257"/>
    </row>
    <row r="244" spans="1:18" ht="14.4">
      <c r="A244" s="94"/>
      <c r="B244" s="94"/>
      <c r="C244" s="94"/>
      <c r="D244" s="94"/>
      <c r="E244" s="94"/>
      <c r="F244" s="94"/>
      <c r="G244" s="94"/>
      <c r="H244" s="94"/>
      <c r="I244" s="86"/>
      <c r="J244" s="86"/>
      <c r="K244" s="86"/>
      <c r="L244" s="116"/>
      <c r="M244" s="116"/>
      <c r="N244" s="116"/>
      <c r="O244" s="116"/>
      <c r="P244" s="116"/>
      <c r="Q244" s="116"/>
      <c r="R244" s="257"/>
    </row>
    <row r="245" spans="1:18" ht="14.4">
      <c r="A245" s="94"/>
      <c r="B245" s="94"/>
      <c r="C245" s="94"/>
      <c r="D245" s="94"/>
      <c r="E245" s="94"/>
      <c r="F245" s="94"/>
      <c r="G245" s="94"/>
      <c r="H245" s="94"/>
      <c r="I245" s="86"/>
      <c r="J245" s="86"/>
      <c r="K245" s="86"/>
      <c r="L245" s="116"/>
      <c r="M245" s="116"/>
      <c r="N245" s="116"/>
      <c r="O245" s="116"/>
      <c r="P245" s="116"/>
      <c r="Q245" s="116"/>
      <c r="R245" s="257"/>
    </row>
    <row r="246" spans="1:18" ht="14.4">
      <c r="A246" s="94"/>
      <c r="B246" s="94"/>
      <c r="C246" s="94"/>
      <c r="D246" s="94"/>
      <c r="E246" s="94"/>
      <c r="F246" s="94"/>
      <c r="G246" s="94"/>
      <c r="H246" s="94"/>
      <c r="I246" s="86"/>
      <c r="J246" s="86"/>
      <c r="K246" s="86"/>
      <c r="L246" s="116"/>
      <c r="M246" s="116"/>
      <c r="N246" s="116"/>
      <c r="O246" s="116"/>
      <c r="P246" s="116"/>
      <c r="Q246" s="116"/>
      <c r="R246" s="257"/>
    </row>
    <row r="247" spans="1:18" ht="14.4">
      <c r="A247" s="94"/>
      <c r="B247" s="94"/>
      <c r="C247" s="94"/>
      <c r="D247" s="94"/>
      <c r="E247" s="94"/>
      <c r="F247" s="94"/>
      <c r="G247" s="94"/>
      <c r="H247" s="94"/>
      <c r="I247" s="86"/>
      <c r="J247" s="86"/>
      <c r="K247" s="86"/>
      <c r="L247" s="116"/>
      <c r="M247" s="116"/>
      <c r="N247" s="116"/>
      <c r="O247" s="116"/>
      <c r="P247" s="116"/>
      <c r="Q247" s="116"/>
      <c r="R247" s="257"/>
    </row>
    <row r="248" spans="1:18" ht="14.4">
      <c r="A248" s="94"/>
      <c r="B248" s="94"/>
      <c r="C248" s="94"/>
      <c r="D248" s="94"/>
      <c r="E248" s="94"/>
      <c r="F248" s="94"/>
      <c r="G248" s="94"/>
      <c r="H248" s="94"/>
      <c r="I248" s="86"/>
      <c r="J248" s="86"/>
      <c r="K248" s="86"/>
      <c r="L248" s="116"/>
      <c r="M248" s="116"/>
      <c r="N248" s="116"/>
      <c r="O248" s="116"/>
      <c r="P248" s="116"/>
      <c r="Q248" s="116"/>
      <c r="R248" s="257"/>
    </row>
    <row r="249" spans="1:18" ht="14.4">
      <c r="A249" s="94"/>
      <c r="B249" s="94"/>
      <c r="C249" s="94"/>
      <c r="D249" s="94"/>
      <c r="E249" s="94"/>
      <c r="F249" s="94"/>
      <c r="G249" s="94"/>
      <c r="H249" s="94"/>
      <c r="I249" s="86"/>
      <c r="J249" s="86"/>
      <c r="K249" s="86"/>
      <c r="L249" s="116"/>
      <c r="M249" s="116"/>
      <c r="N249" s="116"/>
      <c r="O249" s="116"/>
      <c r="P249" s="116"/>
      <c r="Q249" s="116"/>
      <c r="R249" s="257"/>
    </row>
    <row r="250" spans="1:18" ht="14.4">
      <c r="A250" s="94"/>
      <c r="B250" s="94"/>
      <c r="C250" s="94"/>
      <c r="D250" s="94"/>
      <c r="E250" s="94"/>
      <c r="F250" s="94"/>
      <c r="G250" s="94"/>
      <c r="H250" s="94"/>
      <c r="I250" s="86"/>
      <c r="J250" s="86"/>
      <c r="K250" s="86"/>
      <c r="L250" s="116"/>
      <c r="M250" s="116"/>
      <c r="N250" s="116"/>
      <c r="O250" s="116"/>
      <c r="P250" s="116"/>
      <c r="Q250" s="116"/>
      <c r="R250" s="257"/>
    </row>
    <row r="251" spans="1:18" ht="14.4">
      <c r="A251" s="94"/>
      <c r="B251" s="94"/>
      <c r="C251" s="94"/>
      <c r="D251" s="94"/>
      <c r="E251" s="94"/>
      <c r="F251" s="94"/>
      <c r="G251" s="94"/>
      <c r="H251" s="94"/>
      <c r="I251" s="86"/>
      <c r="J251" s="86"/>
      <c r="K251" s="86"/>
      <c r="L251" s="116"/>
      <c r="M251" s="116"/>
      <c r="N251" s="116"/>
      <c r="O251" s="116"/>
      <c r="P251" s="116"/>
      <c r="Q251" s="116"/>
      <c r="R251" s="257"/>
    </row>
    <row r="252" spans="1:18" ht="14.4">
      <c r="A252" s="94"/>
      <c r="B252" s="94"/>
      <c r="C252" s="94"/>
      <c r="D252" s="94"/>
      <c r="E252" s="94"/>
      <c r="F252" s="94"/>
      <c r="G252" s="94"/>
      <c r="H252" s="94"/>
      <c r="I252" s="86"/>
      <c r="J252" s="86"/>
      <c r="K252" s="86"/>
      <c r="L252" s="116"/>
      <c r="M252" s="116"/>
      <c r="N252" s="116"/>
      <c r="O252" s="116"/>
      <c r="P252" s="116"/>
      <c r="Q252" s="116"/>
      <c r="R252" s="257"/>
    </row>
    <row r="253" spans="1:18" ht="14.4">
      <c r="A253" s="94"/>
      <c r="B253" s="94"/>
      <c r="C253" s="94"/>
      <c r="D253" s="94"/>
      <c r="E253" s="94"/>
      <c r="F253" s="94"/>
      <c r="G253" s="94"/>
      <c r="H253" s="94"/>
      <c r="I253" s="86"/>
      <c r="J253" s="86"/>
      <c r="K253" s="86"/>
      <c r="L253" s="116"/>
      <c r="M253" s="116"/>
      <c r="N253" s="116"/>
      <c r="O253" s="116"/>
      <c r="P253" s="116"/>
      <c r="Q253" s="116"/>
      <c r="R253" s="257"/>
    </row>
    <row r="254" spans="1:18" ht="14.4">
      <c r="A254" s="94"/>
      <c r="B254" s="94"/>
      <c r="C254" s="94"/>
      <c r="D254" s="94"/>
      <c r="E254" s="94"/>
      <c r="F254" s="94"/>
      <c r="G254" s="94"/>
      <c r="H254" s="94"/>
      <c r="I254" s="86"/>
      <c r="J254" s="86"/>
      <c r="K254" s="86"/>
      <c r="L254" s="116"/>
      <c r="M254" s="116"/>
      <c r="N254" s="116"/>
      <c r="O254" s="116"/>
      <c r="P254" s="116"/>
      <c r="Q254" s="116"/>
      <c r="R254" s="257"/>
    </row>
    <row r="255" spans="1:18" ht="14.4">
      <c r="A255" s="94"/>
      <c r="B255" s="94"/>
      <c r="C255" s="94"/>
      <c r="D255" s="94"/>
      <c r="E255" s="94"/>
      <c r="F255" s="94"/>
      <c r="G255" s="94"/>
      <c r="H255" s="94"/>
      <c r="I255" s="86"/>
      <c r="J255" s="86"/>
      <c r="K255" s="86"/>
      <c r="L255" s="116"/>
      <c r="M255" s="116"/>
      <c r="N255" s="116"/>
      <c r="O255" s="116"/>
      <c r="P255" s="116"/>
      <c r="Q255" s="116"/>
      <c r="R255" s="257"/>
    </row>
    <row r="256" spans="1:18" ht="14.4">
      <c r="A256" s="94"/>
      <c r="B256" s="94"/>
      <c r="C256" s="94"/>
      <c r="D256" s="94"/>
      <c r="E256" s="94"/>
      <c r="F256" s="94"/>
      <c r="G256" s="94"/>
      <c r="H256" s="94"/>
      <c r="I256" s="86"/>
      <c r="J256" s="86"/>
      <c r="K256" s="86"/>
      <c r="L256" s="116"/>
      <c r="M256" s="116"/>
      <c r="N256" s="116"/>
      <c r="O256" s="116"/>
      <c r="P256" s="116"/>
      <c r="Q256" s="116"/>
      <c r="R256" s="257"/>
    </row>
    <row r="257" spans="1:18" ht="14.4">
      <c r="A257" s="94"/>
      <c r="B257" s="94"/>
      <c r="C257" s="94"/>
      <c r="D257" s="94"/>
      <c r="E257" s="94"/>
      <c r="F257" s="94"/>
      <c r="G257" s="94"/>
      <c r="H257" s="94"/>
      <c r="I257" s="86"/>
      <c r="J257" s="86"/>
      <c r="K257" s="86"/>
      <c r="L257" s="116"/>
      <c r="M257" s="116"/>
      <c r="N257" s="116"/>
      <c r="O257" s="116"/>
      <c r="P257" s="116"/>
      <c r="Q257" s="116"/>
      <c r="R257" s="257"/>
    </row>
    <row r="258" spans="1:18" ht="14.4">
      <c r="A258" s="94"/>
      <c r="B258" s="94"/>
      <c r="C258" s="94"/>
      <c r="D258" s="94"/>
      <c r="E258" s="94"/>
      <c r="F258" s="94"/>
      <c r="G258" s="94"/>
      <c r="H258" s="94"/>
      <c r="I258" s="86"/>
      <c r="J258" s="86"/>
      <c r="K258" s="86"/>
      <c r="L258" s="116"/>
      <c r="M258" s="116"/>
      <c r="N258" s="116"/>
      <c r="O258" s="116"/>
      <c r="P258" s="116"/>
      <c r="Q258" s="116"/>
      <c r="R258" s="257"/>
    </row>
    <row r="259" spans="1:18" ht="14.4">
      <c r="A259" s="94"/>
      <c r="B259" s="94"/>
      <c r="C259" s="94"/>
      <c r="D259" s="94"/>
      <c r="E259" s="94"/>
      <c r="F259" s="94"/>
      <c r="G259" s="94"/>
      <c r="H259" s="94"/>
      <c r="I259" s="86"/>
      <c r="J259" s="86"/>
      <c r="K259" s="86"/>
      <c r="L259" s="116"/>
      <c r="M259" s="116"/>
      <c r="N259" s="116"/>
      <c r="O259" s="116"/>
      <c r="P259" s="116"/>
      <c r="Q259" s="116"/>
      <c r="R259" s="257"/>
    </row>
    <row r="260" spans="1:18" ht="14.4">
      <c r="A260" s="94"/>
      <c r="B260" s="94"/>
      <c r="C260" s="94"/>
      <c r="D260" s="94"/>
      <c r="E260" s="94"/>
      <c r="F260" s="94"/>
      <c r="G260" s="94"/>
      <c r="H260" s="94"/>
      <c r="I260" s="86"/>
      <c r="J260" s="86"/>
      <c r="K260" s="86"/>
      <c r="L260" s="116"/>
      <c r="M260" s="116"/>
      <c r="N260" s="116"/>
      <c r="O260" s="116"/>
      <c r="P260" s="116"/>
      <c r="Q260" s="116"/>
      <c r="R260" s="257"/>
    </row>
    <row r="261" spans="1:18" ht="14.4">
      <c r="A261" s="94"/>
      <c r="B261" s="94"/>
      <c r="C261" s="94"/>
      <c r="D261" s="94"/>
      <c r="E261" s="94"/>
      <c r="F261" s="94"/>
      <c r="G261" s="94"/>
      <c r="H261" s="94"/>
      <c r="I261" s="86"/>
      <c r="J261" s="86"/>
      <c r="K261" s="86"/>
      <c r="L261" s="116"/>
      <c r="M261" s="116"/>
      <c r="N261" s="116"/>
      <c r="O261" s="116"/>
      <c r="P261" s="116"/>
      <c r="Q261" s="116"/>
      <c r="R261" s="257"/>
    </row>
    <row r="262" spans="1:18" ht="14.4">
      <c r="A262" s="94"/>
      <c r="B262" s="94"/>
      <c r="C262" s="94"/>
      <c r="D262" s="94"/>
      <c r="E262" s="94"/>
      <c r="F262" s="94"/>
      <c r="G262" s="94"/>
      <c r="H262" s="94"/>
      <c r="I262" s="86"/>
      <c r="J262" s="86"/>
      <c r="K262" s="86"/>
      <c r="L262" s="116"/>
      <c r="M262" s="116"/>
      <c r="N262" s="116"/>
      <c r="O262" s="116"/>
      <c r="P262" s="116"/>
      <c r="Q262" s="116"/>
      <c r="R262" s="257"/>
    </row>
    <row r="263" spans="1:18" ht="14.4">
      <c r="A263" s="94"/>
      <c r="B263" s="94"/>
      <c r="C263" s="94"/>
      <c r="D263" s="94"/>
      <c r="E263" s="94"/>
      <c r="F263" s="94"/>
      <c r="G263" s="94"/>
      <c r="H263" s="94"/>
      <c r="I263" s="86"/>
      <c r="J263" s="86"/>
      <c r="K263" s="86"/>
      <c r="L263" s="116"/>
      <c r="M263" s="116"/>
      <c r="N263" s="116"/>
      <c r="O263" s="116"/>
      <c r="P263" s="116"/>
      <c r="Q263" s="116"/>
      <c r="R263" s="257"/>
    </row>
    <row r="264" spans="1:18" ht="14.4">
      <c r="A264" s="94"/>
      <c r="B264" s="94"/>
      <c r="C264" s="94"/>
      <c r="D264" s="94"/>
      <c r="E264" s="94"/>
      <c r="F264" s="94"/>
      <c r="G264" s="94"/>
      <c r="H264" s="94"/>
      <c r="I264" s="86"/>
      <c r="J264" s="86"/>
      <c r="K264" s="86"/>
      <c r="L264" s="116"/>
      <c r="M264" s="116"/>
      <c r="N264" s="116"/>
      <c r="O264" s="116"/>
      <c r="P264" s="116"/>
      <c r="Q264" s="116"/>
      <c r="R264" s="257"/>
    </row>
    <row r="265" spans="1:18" ht="14.4">
      <c r="A265" s="94"/>
      <c r="B265" s="94"/>
      <c r="C265" s="94"/>
      <c r="D265" s="94"/>
      <c r="E265" s="94"/>
      <c r="F265" s="94"/>
      <c r="G265" s="94"/>
      <c r="H265" s="94"/>
      <c r="I265" s="86"/>
      <c r="J265" s="86"/>
      <c r="K265" s="86"/>
      <c r="L265" s="116"/>
      <c r="M265" s="116"/>
      <c r="N265" s="116"/>
      <c r="O265" s="116"/>
      <c r="P265" s="116"/>
      <c r="Q265" s="116"/>
      <c r="R265" s="257"/>
    </row>
    <row r="266" spans="1:18" ht="14.4">
      <c r="A266" s="94"/>
      <c r="B266" s="94"/>
      <c r="C266" s="94"/>
      <c r="D266" s="94"/>
      <c r="E266" s="94"/>
      <c r="F266" s="94"/>
      <c r="G266" s="94"/>
      <c r="H266" s="94"/>
      <c r="I266" s="86"/>
      <c r="J266" s="86"/>
      <c r="K266" s="86"/>
      <c r="L266" s="116"/>
      <c r="M266" s="116"/>
      <c r="N266" s="116"/>
      <c r="O266" s="116"/>
      <c r="P266" s="116"/>
      <c r="Q266" s="116"/>
      <c r="R266" s="257"/>
    </row>
    <row r="267" spans="1:18" ht="14.4">
      <c r="A267" s="94"/>
      <c r="B267" s="94"/>
      <c r="C267" s="94"/>
      <c r="D267" s="94"/>
      <c r="E267" s="94"/>
      <c r="F267" s="94"/>
      <c r="G267" s="94"/>
      <c r="H267" s="94"/>
      <c r="I267" s="86"/>
      <c r="J267" s="86"/>
      <c r="K267" s="86"/>
      <c r="L267" s="116"/>
      <c r="M267" s="116"/>
      <c r="N267" s="116"/>
      <c r="O267" s="116"/>
      <c r="P267" s="116"/>
      <c r="Q267" s="116"/>
      <c r="R267" s="257"/>
    </row>
    <row r="268" spans="1:18" ht="14.4">
      <c r="A268" s="94"/>
      <c r="B268" s="94"/>
      <c r="C268" s="94"/>
      <c r="D268" s="94"/>
      <c r="E268" s="94"/>
      <c r="F268" s="94"/>
      <c r="G268" s="94"/>
      <c r="H268" s="94"/>
      <c r="I268" s="86"/>
      <c r="J268" s="86"/>
      <c r="K268" s="86"/>
      <c r="L268" s="116"/>
      <c r="M268" s="116"/>
      <c r="N268" s="116"/>
      <c r="O268" s="116"/>
      <c r="P268" s="116"/>
      <c r="Q268" s="116"/>
      <c r="R268" s="257"/>
    </row>
    <row r="269" spans="1:18" ht="14.4">
      <c r="A269" s="94"/>
      <c r="B269" s="94"/>
      <c r="C269" s="94"/>
      <c r="D269" s="94"/>
      <c r="E269" s="94"/>
      <c r="F269" s="94"/>
      <c r="G269" s="94"/>
      <c r="H269" s="94"/>
      <c r="I269" s="86"/>
      <c r="J269" s="86"/>
      <c r="K269" s="86"/>
      <c r="L269" s="116"/>
      <c r="M269" s="116"/>
      <c r="N269" s="116"/>
      <c r="O269" s="116"/>
      <c r="P269" s="116"/>
      <c r="Q269" s="116"/>
      <c r="R269" s="257"/>
    </row>
    <row r="270" spans="1:18" ht="14.4">
      <c r="A270" s="94"/>
      <c r="B270" s="94"/>
      <c r="C270" s="94"/>
      <c r="D270" s="94"/>
      <c r="E270" s="94"/>
      <c r="F270" s="94"/>
      <c r="G270" s="94"/>
      <c r="H270" s="94"/>
      <c r="I270" s="86"/>
      <c r="J270" s="86"/>
      <c r="K270" s="86"/>
      <c r="L270" s="116"/>
      <c r="M270" s="116"/>
      <c r="N270" s="116"/>
      <c r="O270" s="116"/>
      <c r="P270" s="116"/>
      <c r="Q270" s="116"/>
      <c r="R270" s="257"/>
    </row>
    <row r="271" spans="1:18" ht="14.4">
      <c r="A271" s="94"/>
      <c r="B271" s="94"/>
      <c r="C271" s="94"/>
      <c r="D271" s="94"/>
      <c r="E271" s="94"/>
      <c r="F271" s="94"/>
      <c r="G271" s="94"/>
      <c r="H271" s="94"/>
      <c r="I271" s="86"/>
      <c r="J271" s="86"/>
      <c r="K271" s="86"/>
      <c r="L271" s="116"/>
      <c r="M271" s="116"/>
      <c r="N271" s="116"/>
      <c r="O271" s="116"/>
      <c r="P271" s="116"/>
      <c r="Q271" s="116"/>
      <c r="R271" s="257"/>
    </row>
    <row r="272" spans="1:18" ht="14.4">
      <c r="A272" s="94"/>
      <c r="B272" s="94"/>
      <c r="C272" s="94"/>
      <c r="D272" s="94"/>
      <c r="E272" s="94"/>
      <c r="F272" s="94"/>
      <c r="G272" s="94"/>
      <c r="H272" s="94"/>
      <c r="I272" s="86"/>
      <c r="J272" s="86"/>
      <c r="K272" s="86"/>
      <c r="L272" s="116"/>
      <c r="M272" s="116"/>
      <c r="N272" s="116"/>
      <c r="O272" s="116"/>
      <c r="P272" s="116"/>
      <c r="Q272" s="116"/>
      <c r="R272" s="257"/>
    </row>
    <row r="273" spans="1:18" ht="14.4">
      <c r="A273" s="94"/>
      <c r="B273" s="94"/>
      <c r="C273" s="94"/>
      <c r="D273" s="94"/>
      <c r="E273" s="94"/>
      <c r="F273" s="94"/>
      <c r="G273" s="94"/>
      <c r="H273" s="94"/>
      <c r="I273" s="86"/>
      <c r="J273" s="86"/>
      <c r="K273" s="86"/>
      <c r="L273" s="116"/>
      <c r="M273" s="116"/>
      <c r="N273" s="116"/>
      <c r="O273" s="116"/>
      <c r="P273" s="116"/>
      <c r="Q273" s="116"/>
      <c r="R273" s="257"/>
    </row>
    <row r="274" spans="1:18" ht="14.4">
      <c r="A274" s="94"/>
      <c r="B274" s="94"/>
      <c r="C274" s="94"/>
      <c r="D274" s="94"/>
      <c r="E274" s="94"/>
      <c r="F274" s="94"/>
      <c r="G274" s="94"/>
      <c r="H274" s="94"/>
      <c r="I274" s="86"/>
      <c r="J274" s="86"/>
      <c r="K274" s="86"/>
      <c r="L274" s="116"/>
      <c r="M274" s="116"/>
      <c r="N274" s="116"/>
      <c r="O274" s="116"/>
      <c r="P274" s="116"/>
      <c r="Q274" s="116"/>
      <c r="R274" s="257"/>
    </row>
    <row r="275" spans="1:18" ht="14.4">
      <c r="A275" s="94"/>
      <c r="B275" s="94"/>
      <c r="C275" s="94"/>
      <c r="D275" s="94"/>
      <c r="E275" s="94"/>
      <c r="F275" s="94"/>
      <c r="G275" s="94"/>
      <c r="H275" s="94"/>
      <c r="I275" s="86"/>
      <c r="J275" s="86"/>
      <c r="K275" s="86"/>
      <c r="L275" s="116"/>
      <c r="M275" s="116"/>
      <c r="N275" s="116"/>
      <c r="O275" s="116"/>
      <c r="P275" s="116"/>
      <c r="Q275" s="116"/>
      <c r="R275" s="257"/>
    </row>
    <row r="276" spans="1:18" ht="14.4">
      <c r="A276" s="94"/>
      <c r="B276" s="94"/>
      <c r="C276" s="94"/>
      <c r="D276" s="94"/>
      <c r="E276" s="94"/>
      <c r="F276" s="94"/>
      <c r="G276" s="94"/>
      <c r="H276" s="94"/>
      <c r="I276" s="86"/>
      <c r="J276" s="86"/>
      <c r="K276" s="86"/>
      <c r="L276" s="116"/>
      <c r="M276" s="116"/>
      <c r="N276" s="116"/>
      <c r="O276" s="116"/>
      <c r="P276" s="116"/>
      <c r="Q276" s="116"/>
      <c r="R276" s="257"/>
    </row>
    <row r="277" spans="1:18" ht="14.4">
      <c r="A277" s="94"/>
      <c r="B277" s="94"/>
      <c r="C277" s="94"/>
      <c r="D277" s="94"/>
      <c r="E277" s="94"/>
      <c r="F277" s="94"/>
      <c r="G277" s="94"/>
      <c r="H277" s="94"/>
      <c r="I277" s="86"/>
      <c r="J277" s="86"/>
      <c r="K277" s="86"/>
      <c r="L277" s="116"/>
      <c r="M277" s="116"/>
      <c r="N277" s="116"/>
      <c r="O277" s="116"/>
      <c r="P277" s="116"/>
      <c r="Q277" s="116"/>
      <c r="R277" s="257"/>
    </row>
    <row r="278" spans="1:18" ht="14.4">
      <c r="A278" s="94"/>
      <c r="B278" s="94"/>
      <c r="C278" s="94"/>
      <c r="D278" s="94"/>
      <c r="E278" s="94"/>
      <c r="F278" s="94"/>
      <c r="G278" s="94"/>
      <c r="H278" s="94"/>
      <c r="I278" s="86"/>
      <c r="J278" s="86"/>
      <c r="K278" s="86"/>
      <c r="L278" s="116"/>
      <c r="M278" s="116"/>
      <c r="N278" s="116"/>
      <c r="O278" s="116"/>
      <c r="P278" s="116"/>
      <c r="Q278" s="116"/>
      <c r="R278" s="257"/>
    </row>
    <row r="279" spans="1:18" ht="14.4">
      <c r="A279" s="94"/>
      <c r="B279" s="94"/>
      <c r="C279" s="94"/>
      <c r="D279" s="94"/>
      <c r="E279" s="94"/>
      <c r="F279" s="94"/>
      <c r="G279" s="94"/>
      <c r="H279" s="94"/>
      <c r="I279" s="86"/>
      <c r="J279" s="86"/>
      <c r="K279" s="86"/>
      <c r="L279" s="116"/>
      <c r="M279" s="116"/>
      <c r="N279" s="116"/>
      <c r="O279" s="116"/>
      <c r="P279" s="116"/>
      <c r="Q279" s="116"/>
      <c r="R279" s="257"/>
    </row>
    <row r="280" spans="1:18" ht="14.4">
      <c r="A280" s="94"/>
      <c r="B280" s="94"/>
      <c r="C280" s="94"/>
      <c r="D280" s="94"/>
      <c r="E280" s="94"/>
      <c r="F280" s="94"/>
      <c r="G280" s="94"/>
      <c r="H280" s="94"/>
      <c r="I280" s="86"/>
      <c r="J280" s="86"/>
      <c r="K280" s="86"/>
      <c r="L280" s="116"/>
      <c r="M280" s="116"/>
      <c r="N280" s="116"/>
      <c r="O280" s="116"/>
      <c r="P280" s="116"/>
      <c r="Q280" s="116"/>
      <c r="R280" s="257"/>
    </row>
    <row r="281" spans="1:18" ht="14.4">
      <c r="A281" s="94"/>
      <c r="B281" s="94"/>
      <c r="C281" s="94"/>
      <c r="D281" s="94"/>
      <c r="E281" s="94"/>
      <c r="F281" s="94"/>
      <c r="G281" s="94"/>
      <c r="H281" s="94"/>
      <c r="I281" s="86"/>
      <c r="J281" s="86"/>
      <c r="K281" s="86"/>
      <c r="L281" s="116"/>
      <c r="M281" s="116"/>
      <c r="N281" s="116"/>
      <c r="O281" s="116"/>
      <c r="P281" s="116"/>
      <c r="Q281" s="116"/>
      <c r="R281" s="257"/>
    </row>
    <row r="282" spans="1:18" ht="14.4">
      <c r="A282" s="94"/>
      <c r="B282" s="94"/>
      <c r="C282" s="94"/>
      <c r="D282" s="94"/>
      <c r="E282" s="94"/>
      <c r="F282" s="94"/>
      <c r="G282" s="94"/>
      <c r="H282" s="94"/>
      <c r="I282" s="86"/>
      <c r="J282" s="86"/>
      <c r="K282" s="86"/>
      <c r="L282" s="116"/>
      <c r="M282" s="116"/>
      <c r="N282" s="116"/>
      <c r="O282" s="116"/>
      <c r="P282" s="116"/>
      <c r="Q282" s="116"/>
      <c r="R282" s="257"/>
    </row>
    <row r="283" spans="1:18" ht="14.4">
      <c r="A283" s="94"/>
      <c r="B283" s="94"/>
      <c r="C283" s="94"/>
      <c r="D283" s="94"/>
      <c r="E283" s="94"/>
      <c r="F283" s="94"/>
      <c r="G283" s="94"/>
      <c r="H283" s="94"/>
      <c r="I283" s="86"/>
      <c r="J283" s="86"/>
      <c r="K283" s="86"/>
      <c r="L283" s="116"/>
      <c r="M283" s="116"/>
      <c r="N283" s="116"/>
      <c r="O283" s="116"/>
      <c r="P283" s="116"/>
      <c r="Q283" s="116"/>
      <c r="R283" s="257"/>
    </row>
    <row r="284" spans="1:18" ht="14.4">
      <c r="A284" s="94"/>
      <c r="B284" s="94"/>
      <c r="C284" s="94"/>
      <c r="D284" s="94"/>
      <c r="E284" s="94"/>
      <c r="F284" s="94"/>
      <c r="G284" s="94"/>
      <c r="H284" s="94"/>
      <c r="I284" s="86"/>
      <c r="J284" s="86"/>
      <c r="K284" s="86"/>
      <c r="L284" s="116"/>
      <c r="M284" s="116"/>
      <c r="N284" s="116"/>
      <c r="O284" s="116"/>
      <c r="P284" s="116"/>
      <c r="Q284" s="116"/>
      <c r="R284" s="257"/>
    </row>
    <row r="285" spans="1:18" ht="14.4">
      <c r="A285" s="94"/>
      <c r="B285" s="94"/>
      <c r="C285" s="94"/>
      <c r="D285" s="94"/>
      <c r="E285" s="94"/>
      <c r="F285" s="94"/>
      <c r="G285" s="94"/>
      <c r="H285" s="94"/>
      <c r="I285" s="86"/>
      <c r="J285" s="86"/>
      <c r="K285" s="86"/>
      <c r="L285" s="116"/>
      <c r="M285" s="116"/>
      <c r="N285" s="116"/>
      <c r="O285" s="116"/>
      <c r="P285" s="116"/>
      <c r="Q285" s="116"/>
      <c r="R285" s="257"/>
    </row>
    <row r="286" spans="1:18" ht="14.4">
      <c r="A286" s="94"/>
      <c r="B286" s="94"/>
      <c r="C286" s="94"/>
      <c r="D286" s="94"/>
      <c r="E286" s="94"/>
      <c r="F286" s="94"/>
      <c r="G286" s="94"/>
      <c r="H286" s="94"/>
      <c r="I286" s="86"/>
      <c r="J286" s="86"/>
      <c r="K286" s="86"/>
      <c r="L286" s="116"/>
      <c r="M286" s="116"/>
      <c r="N286" s="116"/>
      <c r="O286" s="116"/>
      <c r="P286" s="116"/>
      <c r="Q286" s="116"/>
      <c r="R286" s="257"/>
    </row>
    <row r="287" spans="1:18" ht="14.4">
      <c r="A287" s="94"/>
      <c r="B287" s="94"/>
      <c r="C287" s="94"/>
      <c r="D287" s="94"/>
      <c r="E287" s="94"/>
      <c r="F287" s="94"/>
      <c r="G287" s="94"/>
      <c r="H287" s="94"/>
      <c r="I287" s="86"/>
      <c r="J287" s="86"/>
      <c r="K287" s="86"/>
      <c r="L287" s="116"/>
      <c r="M287" s="116"/>
      <c r="N287" s="116"/>
      <c r="O287" s="116"/>
      <c r="P287" s="116"/>
      <c r="Q287" s="116"/>
      <c r="R287" s="257"/>
    </row>
    <row r="288" spans="1:18" ht="14.4">
      <c r="A288" s="94"/>
      <c r="B288" s="94"/>
      <c r="C288" s="94"/>
      <c r="D288" s="94"/>
      <c r="E288" s="94"/>
      <c r="F288" s="94"/>
      <c r="G288" s="94"/>
      <c r="H288" s="94"/>
      <c r="I288" s="86"/>
      <c r="J288" s="86"/>
      <c r="K288" s="86"/>
      <c r="L288" s="116"/>
      <c r="M288" s="116"/>
      <c r="N288" s="116"/>
      <c r="O288" s="116"/>
      <c r="P288" s="116"/>
      <c r="Q288" s="116"/>
      <c r="R288" s="257"/>
    </row>
    <row r="289" spans="1:18" ht="14.4">
      <c r="A289" s="94"/>
      <c r="B289" s="94"/>
      <c r="C289" s="94"/>
      <c r="D289" s="94"/>
      <c r="E289" s="94"/>
      <c r="F289" s="94"/>
      <c r="G289" s="94"/>
      <c r="H289" s="94"/>
      <c r="I289" s="86"/>
      <c r="J289" s="86"/>
      <c r="K289" s="86"/>
      <c r="L289" s="116"/>
      <c r="M289" s="116"/>
      <c r="N289" s="116"/>
      <c r="O289" s="116"/>
      <c r="P289" s="116"/>
      <c r="Q289" s="116"/>
      <c r="R289" s="257"/>
    </row>
    <row r="290" spans="1:18" ht="14.4">
      <c r="A290" s="94"/>
      <c r="B290" s="94"/>
      <c r="C290" s="94"/>
      <c r="D290" s="94"/>
      <c r="E290" s="94"/>
      <c r="F290" s="94"/>
      <c r="G290" s="94"/>
      <c r="H290" s="94"/>
      <c r="I290" s="86"/>
      <c r="J290" s="86"/>
      <c r="K290" s="86"/>
      <c r="L290" s="116"/>
      <c r="M290" s="116"/>
      <c r="N290" s="116"/>
      <c r="O290" s="116"/>
      <c r="P290" s="116"/>
      <c r="Q290" s="116"/>
      <c r="R290" s="257"/>
    </row>
    <row r="291" spans="1:18" ht="14.4">
      <c r="A291" s="94"/>
      <c r="B291" s="94"/>
      <c r="C291" s="94"/>
      <c r="D291" s="94"/>
      <c r="E291" s="94"/>
      <c r="F291" s="94"/>
      <c r="G291" s="94"/>
      <c r="H291" s="94"/>
      <c r="I291" s="86"/>
      <c r="J291" s="86"/>
      <c r="K291" s="86"/>
      <c r="L291" s="116"/>
      <c r="M291" s="116"/>
      <c r="N291" s="116"/>
      <c r="O291" s="116"/>
      <c r="P291" s="116"/>
      <c r="Q291" s="116"/>
      <c r="R291" s="257"/>
    </row>
    <row r="292" spans="1:18" ht="14.4">
      <c r="A292" s="94"/>
      <c r="B292" s="94"/>
      <c r="C292" s="94"/>
      <c r="D292" s="94"/>
      <c r="E292" s="94"/>
      <c r="F292" s="94"/>
      <c r="G292" s="94"/>
      <c r="H292" s="94"/>
      <c r="I292" s="86"/>
      <c r="J292" s="86"/>
      <c r="K292" s="86"/>
      <c r="L292" s="116"/>
      <c r="M292" s="116"/>
      <c r="N292" s="116"/>
      <c r="O292" s="116"/>
      <c r="P292" s="116"/>
      <c r="Q292" s="116"/>
      <c r="R292" s="257"/>
    </row>
    <row r="293" spans="1:18" ht="14.4">
      <c r="A293" s="94"/>
      <c r="B293" s="94"/>
      <c r="C293" s="94"/>
      <c r="D293" s="94"/>
      <c r="E293" s="94"/>
      <c r="F293" s="94"/>
      <c r="G293" s="94"/>
      <c r="H293" s="94"/>
      <c r="I293" s="86"/>
      <c r="J293" s="86"/>
      <c r="K293" s="86"/>
      <c r="L293" s="116"/>
      <c r="M293" s="116"/>
      <c r="N293" s="116"/>
      <c r="O293" s="116"/>
      <c r="P293" s="116"/>
      <c r="Q293" s="116"/>
      <c r="R293" s="257"/>
    </row>
    <row r="294" spans="1:18" ht="14.4">
      <c r="A294" s="94"/>
      <c r="B294" s="94"/>
      <c r="C294" s="94"/>
      <c r="D294" s="94"/>
      <c r="E294" s="94"/>
      <c r="F294" s="94"/>
      <c r="G294" s="94"/>
      <c r="H294" s="94"/>
      <c r="I294" s="86"/>
      <c r="J294" s="86"/>
      <c r="K294" s="86"/>
      <c r="L294" s="116"/>
      <c r="M294" s="116"/>
      <c r="N294" s="116"/>
      <c r="O294" s="116"/>
      <c r="P294" s="116"/>
      <c r="Q294" s="116"/>
      <c r="R294" s="257"/>
    </row>
    <row r="295" spans="1:18" ht="14.4">
      <c r="A295" s="94"/>
      <c r="B295" s="94"/>
      <c r="C295" s="94"/>
      <c r="D295" s="94"/>
      <c r="E295" s="94"/>
      <c r="F295" s="94"/>
      <c r="G295" s="94"/>
      <c r="H295" s="94"/>
      <c r="I295" s="86"/>
      <c r="J295" s="86"/>
      <c r="K295" s="86"/>
      <c r="L295" s="116"/>
      <c r="M295" s="116"/>
      <c r="N295" s="116"/>
      <c r="O295" s="116"/>
      <c r="P295" s="116"/>
      <c r="Q295" s="116"/>
      <c r="R295" s="257"/>
    </row>
    <row r="296" spans="1:18" ht="14.4">
      <c r="A296" s="94"/>
      <c r="B296" s="94"/>
      <c r="C296" s="94"/>
      <c r="D296" s="94"/>
      <c r="E296" s="94"/>
      <c r="F296" s="94"/>
      <c r="G296" s="94"/>
      <c r="H296" s="94"/>
      <c r="I296" s="86"/>
      <c r="J296" s="86"/>
      <c r="K296" s="86"/>
      <c r="L296" s="116"/>
      <c r="M296" s="116"/>
      <c r="N296" s="116"/>
      <c r="O296" s="116"/>
      <c r="P296" s="116"/>
      <c r="Q296" s="116"/>
      <c r="R296" s="257"/>
    </row>
    <row r="297" spans="1:18" ht="14.4">
      <c r="A297" s="94"/>
      <c r="B297" s="94"/>
      <c r="C297" s="94"/>
      <c r="D297" s="94"/>
      <c r="E297" s="94"/>
      <c r="F297" s="94"/>
      <c r="G297" s="94"/>
      <c r="H297" s="94"/>
      <c r="I297" s="86"/>
      <c r="J297" s="86"/>
      <c r="K297" s="86"/>
      <c r="L297" s="116"/>
      <c r="M297" s="116"/>
      <c r="N297" s="116"/>
      <c r="O297" s="116"/>
      <c r="P297" s="116"/>
      <c r="Q297" s="116"/>
      <c r="R297" s="257"/>
    </row>
    <row r="298" spans="1:18" ht="14.4">
      <c r="A298" s="94"/>
      <c r="B298" s="94"/>
      <c r="C298" s="94"/>
      <c r="D298" s="94"/>
      <c r="E298" s="94"/>
      <c r="F298" s="94"/>
      <c r="G298" s="94"/>
      <c r="H298" s="94"/>
      <c r="I298" s="86"/>
      <c r="J298" s="86"/>
      <c r="K298" s="86"/>
      <c r="L298" s="116"/>
      <c r="M298" s="116"/>
      <c r="N298" s="116"/>
      <c r="O298" s="116"/>
      <c r="P298" s="116"/>
      <c r="Q298" s="116"/>
      <c r="R298" s="257"/>
    </row>
    <row r="299" spans="1:18" ht="14.4">
      <c r="A299" s="94"/>
      <c r="B299" s="94"/>
      <c r="C299" s="94"/>
      <c r="D299" s="94"/>
      <c r="E299" s="94"/>
      <c r="F299" s="94"/>
      <c r="G299" s="94"/>
      <c r="H299" s="94"/>
      <c r="I299" s="86"/>
      <c r="J299" s="86"/>
      <c r="K299" s="86"/>
      <c r="L299" s="116"/>
      <c r="M299" s="116"/>
      <c r="N299" s="116"/>
      <c r="O299" s="116"/>
      <c r="P299" s="116"/>
      <c r="Q299" s="116"/>
      <c r="R299" s="257"/>
    </row>
    <row r="300" spans="1:18" ht="14.4">
      <c r="A300" s="94"/>
      <c r="B300" s="94"/>
      <c r="C300" s="94"/>
      <c r="D300" s="94"/>
      <c r="E300" s="94"/>
      <c r="F300" s="94"/>
      <c r="G300" s="94"/>
      <c r="H300" s="94"/>
      <c r="I300" s="86"/>
      <c r="J300" s="86"/>
      <c r="K300" s="86"/>
      <c r="L300" s="116"/>
      <c r="M300" s="116"/>
      <c r="N300" s="116"/>
      <c r="O300" s="116"/>
      <c r="P300" s="116"/>
      <c r="Q300" s="116"/>
      <c r="R300" s="257"/>
    </row>
    <row r="301" spans="1:18" ht="14.4">
      <c r="A301" s="94"/>
      <c r="B301" s="94"/>
      <c r="C301" s="94"/>
      <c r="D301" s="94"/>
      <c r="E301" s="94"/>
      <c r="F301" s="94"/>
      <c r="G301" s="94"/>
      <c r="H301" s="94"/>
      <c r="I301" s="86"/>
      <c r="J301" s="86"/>
      <c r="K301" s="86"/>
      <c r="L301" s="116"/>
      <c r="M301" s="116"/>
      <c r="N301" s="116"/>
      <c r="O301" s="116"/>
      <c r="P301" s="116"/>
      <c r="Q301" s="116"/>
      <c r="R301" s="257"/>
    </row>
    <row r="302" spans="1:18" ht="14.4">
      <c r="A302" s="94"/>
      <c r="B302" s="94"/>
      <c r="C302" s="94"/>
      <c r="D302" s="94"/>
      <c r="E302" s="94"/>
      <c r="F302" s="94"/>
      <c r="G302" s="94"/>
      <c r="H302" s="94"/>
      <c r="I302" s="86"/>
      <c r="J302" s="86"/>
      <c r="K302" s="86"/>
      <c r="L302" s="116"/>
      <c r="M302" s="116"/>
      <c r="N302" s="116"/>
      <c r="O302" s="116"/>
      <c r="P302" s="116"/>
      <c r="Q302" s="116"/>
      <c r="R302" s="257"/>
    </row>
    <row r="303" spans="1:18" ht="14.4">
      <c r="A303" s="94"/>
      <c r="B303" s="94"/>
      <c r="C303" s="94"/>
      <c r="D303" s="94"/>
      <c r="E303" s="94"/>
      <c r="F303" s="94"/>
      <c r="G303" s="94"/>
      <c r="H303" s="94"/>
      <c r="I303" s="86"/>
      <c r="J303" s="86"/>
      <c r="K303" s="86"/>
      <c r="L303" s="116"/>
      <c r="M303" s="116"/>
      <c r="N303" s="116"/>
      <c r="O303" s="116"/>
      <c r="P303" s="116"/>
      <c r="Q303" s="116"/>
      <c r="R303" s="257"/>
    </row>
    <row r="304" spans="1:18" ht="14.4">
      <c r="A304" s="94"/>
      <c r="B304" s="94"/>
      <c r="C304" s="94"/>
      <c r="D304" s="94"/>
      <c r="E304" s="94"/>
      <c r="F304" s="94"/>
      <c r="G304" s="94"/>
      <c r="H304" s="94"/>
      <c r="I304" s="86"/>
      <c r="J304" s="86"/>
      <c r="K304" s="86"/>
      <c r="L304" s="116"/>
      <c r="M304" s="116"/>
      <c r="N304" s="116"/>
      <c r="O304" s="116"/>
      <c r="P304" s="116"/>
      <c r="Q304" s="116"/>
      <c r="R304" s="257"/>
    </row>
    <row r="305" spans="1:18" ht="14.4">
      <c r="A305" s="94"/>
      <c r="B305" s="94"/>
      <c r="C305" s="94"/>
      <c r="D305" s="94"/>
      <c r="E305" s="94"/>
      <c r="F305" s="94"/>
      <c r="G305" s="94"/>
      <c r="H305" s="94"/>
      <c r="I305" s="86"/>
      <c r="J305" s="86"/>
      <c r="K305" s="86"/>
      <c r="L305" s="116"/>
      <c r="M305" s="116"/>
      <c r="N305" s="116"/>
      <c r="O305" s="116"/>
      <c r="P305" s="116"/>
      <c r="Q305" s="116"/>
      <c r="R305" s="257"/>
    </row>
    <row r="306" spans="1:18" ht="14.4">
      <c r="A306" s="94"/>
      <c r="B306" s="94"/>
      <c r="C306" s="94"/>
      <c r="D306" s="94"/>
      <c r="E306" s="94"/>
      <c r="F306" s="94"/>
      <c r="G306" s="94"/>
      <c r="H306" s="94"/>
      <c r="I306" s="86"/>
      <c r="J306" s="86"/>
      <c r="K306" s="86"/>
      <c r="L306" s="116"/>
      <c r="M306" s="116"/>
      <c r="N306" s="116"/>
      <c r="O306" s="116"/>
      <c r="P306" s="116"/>
      <c r="Q306" s="116"/>
      <c r="R306" s="257"/>
    </row>
    <row r="307" spans="1:18" ht="14.4">
      <c r="A307" s="94"/>
      <c r="B307" s="94"/>
      <c r="C307" s="94"/>
      <c r="D307" s="94"/>
      <c r="E307" s="94"/>
      <c r="F307" s="94"/>
      <c r="G307" s="94"/>
      <c r="H307" s="94"/>
      <c r="I307" s="86"/>
      <c r="J307" s="86"/>
      <c r="K307" s="86"/>
      <c r="L307" s="116"/>
      <c r="M307" s="116"/>
      <c r="N307" s="116"/>
      <c r="O307" s="116"/>
      <c r="P307" s="116"/>
      <c r="Q307" s="116"/>
      <c r="R307" s="257"/>
    </row>
    <row r="308" spans="1:18" ht="14.4">
      <c r="A308" s="94"/>
      <c r="B308" s="94"/>
      <c r="C308" s="94"/>
      <c r="D308" s="94"/>
      <c r="E308" s="94"/>
      <c r="F308" s="94"/>
      <c r="G308" s="94"/>
      <c r="H308" s="94"/>
      <c r="I308" s="86"/>
      <c r="J308" s="86"/>
      <c r="K308" s="86"/>
      <c r="L308" s="116"/>
      <c r="M308" s="116"/>
      <c r="N308" s="116"/>
      <c r="O308" s="116"/>
      <c r="P308" s="116"/>
      <c r="Q308" s="116"/>
      <c r="R308" s="257"/>
    </row>
    <row r="309" spans="1:18" ht="14.4">
      <c r="A309" s="94"/>
      <c r="B309" s="94"/>
      <c r="C309" s="94"/>
      <c r="D309" s="94"/>
      <c r="E309" s="94"/>
      <c r="F309" s="94"/>
      <c r="G309" s="94"/>
      <c r="H309" s="94"/>
      <c r="I309" s="86"/>
      <c r="J309" s="86"/>
      <c r="K309" s="86"/>
      <c r="L309" s="116"/>
      <c r="M309" s="116"/>
      <c r="N309" s="116"/>
      <c r="O309" s="116"/>
      <c r="P309" s="116"/>
      <c r="Q309" s="116"/>
      <c r="R309" s="257"/>
    </row>
    <row r="310" spans="1:18" ht="14.4">
      <c r="A310" s="94"/>
      <c r="B310" s="94"/>
      <c r="C310" s="94"/>
      <c r="D310" s="94"/>
      <c r="E310" s="94"/>
      <c r="F310" s="94"/>
      <c r="G310" s="94"/>
      <c r="H310" s="94"/>
      <c r="I310" s="86"/>
      <c r="J310" s="86"/>
      <c r="K310" s="86"/>
      <c r="L310" s="116"/>
      <c r="M310" s="116"/>
      <c r="N310" s="116"/>
      <c r="O310" s="116"/>
      <c r="P310" s="116"/>
      <c r="Q310" s="116"/>
      <c r="R310" s="257"/>
    </row>
    <row r="311" spans="1:18" ht="14.4">
      <c r="A311" s="94"/>
      <c r="B311" s="94"/>
      <c r="C311" s="94"/>
      <c r="D311" s="94"/>
      <c r="E311" s="94"/>
      <c r="F311" s="94"/>
      <c r="G311" s="94"/>
      <c r="H311" s="94"/>
      <c r="I311" s="86"/>
      <c r="J311" s="86"/>
      <c r="K311" s="86"/>
      <c r="L311" s="116"/>
      <c r="M311" s="116"/>
      <c r="N311" s="116"/>
      <c r="O311" s="116"/>
      <c r="P311" s="116"/>
      <c r="Q311" s="116"/>
      <c r="R311" s="257"/>
    </row>
    <row r="312" spans="1:18" ht="14.4">
      <c r="A312" s="94"/>
      <c r="B312" s="94"/>
      <c r="C312" s="94"/>
      <c r="D312" s="94"/>
      <c r="E312" s="94"/>
      <c r="F312" s="94"/>
      <c r="G312" s="94"/>
      <c r="H312" s="94"/>
      <c r="I312" s="86"/>
      <c r="J312" s="86"/>
      <c r="K312" s="86"/>
      <c r="L312" s="116"/>
      <c r="M312" s="116"/>
      <c r="N312" s="116"/>
      <c r="O312" s="116"/>
      <c r="P312" s="116"/>
      <c r="Q312" s="116"/>
      <c r="R312" s="257"/>
    </row>
    <row r="313" spans="1:18" ht="14.4">
      <c r="A313" s="94"/>
      <c r="B313" s="94"/>
      <c r="C313" s="94"/>
      <c r="D313" s="94"/>
      <c r="E313" s="94"/>
      <c r="F313" s="94"/>
      <c r="G313" s="94"/>
      <c r="H313" s="94"/>
      <c r="I313" s="86"/>
      <c r="J313" s="86"/>
      <c r="K313" s="86"/>
      <c r="L313" s="116"/>
      <c r="M313" s="116"/>
      <c r="N313" s="116"/>
      <c r="O313" s="116"/>
      <c r="P313" s="116"/>
      <c r="Q313" s="116"/>
      <c r="R313" s="257"/>
    </row>
    <row r="314" spans="1:18" ht="14.4">
      <c r="A314" s="94"/>
      <c r="B314" s="94"/>
      <c r="C314" s="94"/>
      <c r="D314" s="94"/>
      <c r="E314" s="94"/>
      <c r="F314" s="94"/>
      <c r="G314" s="94"/>
      <c r="H314" s="94"/>
      <c r="I314" s="86"/>
      <c r="J314" s="86"/>
      <c r="K314" s="86"/>
      <c r="L314" s="116"/>
      <c r="M314" s="116"/>
      <c r="N314" s="116"/>
      <c r="O314" s="116"/>
      <c r="P314" s="116"/>
      <c r="Q314" s="116"/>
      <c r="R314" s="257"/>
    </row>
    <row r="315" spans="1:18" ht="14.4">
      <c r="A315" s="94"/>
      <c r="B315" s="94"/>
      <c r="C315" s="94"/>
      <c r="D315" s="94"/>
      <c r="E315" s="94"/>
      <c r="F315" s="94"/>
      <c r="G315" s="94"/>
      <c r="H315" s="94"/>
      <c r="I315" s="86"/>
      <c r="J315" s="86"/>
      <c r="K315" s="86"/>
      <c r="L315" s="116"/>
      <c r="M315" s="116"/>
      <c r="N315" s="116"/>
      <c r="O315" s="116"/>
      <c r="P315" s="116"/>
      <c r="Q315" s="116"/>
      <c r="R315" s="257"/>
    </row>
    <row r="316" spans="1:18" ht="14.4">
      <c r="A316" s="94"/>
      <c r="B316" s="94"/>
      <c r="C316" s="94"/>
      <c r="D316" s="94"/>
      <c r="E316" s="94"/>
      <c r="F316" s="94"/>
      <c r="G316" s="94"/>
      <c r="H316" s="94"/>
      <c r="I316" s="86"/>
      <c r="J316" s="86"/>
      <c r="K316" s="86"/>
      <c r="L316" s="116"/>
      <c r="M316" s="116"/>
      <c r="N316" s="116"/>
      <c r="O316" s="116"/>
      <c r="P316" s="116"/>
      <c r="Q316" s="116"/>
      <c r="R316" s="257"/>
    </row>
    <row r="317" spans="1:18" ht="14.4">
      <c r="A317" s="94"/>
      <c r="B317" s="94"/>
      <c r="C317" s="94"/>
      <c r="D317" s="94"/>
      <c r="E317" s="94"/>
      <c r="F317" s="94"/>
      <c r="G317" s="94"/>
      <c r="H317" s="94"/>
      <c r="I317" s="86"/>
      <c r="J317" s="86"/>
      <c r="K317" s="86"/>
      <c r="L317" s="116"/>
      <c r="M317" s="116"/>
      <c r="N317" s="116"/>
      <c r="O317" s="116"/>
      <c r="P317" s="116"/>
      <c r="Q317" s="116"/>
      <c r="R317" s="257"/>
    </row>
    <row r="318" spans="1:18" ht="14.4">
      <c r="A318" s="94"/>
      <c r="B318" s="94"/>
      <c r="C318" s="94"/>
      <c r="D318" s="94"/>
      <c r="E318" s="94"/>
      <c r="F318" s="94"/>
      <c r="G318" s="94"/>
      <c r="H318" s="94"/>
      <c r="I318" s="86"/>
      <c r="J318" s="86"/>
      <c r="K318" s="86"/>
      <c r="L318" s="116"/>
      <c r="M318" s="116"/>
      <c r="N318" s="116"/>
      <c r="O318" s="116"/>
      <c r="P318" s="116"/>
      <c r="Q318" s="116"/>
      <c r="R318" s="257"/>
    </row>
    <row r="319" spans="1:18" ht="14.4">
      <c r="A319" s="94"/>
      <c r="B319" s="94"/>
      <c r="C319" s="94"/>
      <c r="D319" s="94"/>
      <c r="E319" s="94"/>
      <c r="F319" s="94"/>
      <c r="G319" s="94"/>
      <c r="H319" s="94"/>
      <c r="I319" s="86"/>
      <c r="J319" s="86"/>
      <c r="K319" s="86"/>
      <c r="L319" s="116"/>
      <c r="M319" s="116"/>
      <c r="N319" s="116"/>
      <c r="O319" s="116"/>
      <c r="P319" s="116"/>
      <c r="Q319" s="116"/>
      <c r="R319" s="257"/>
    </row>
    <row r="320" spans="1:18" ht="14.4">
      <c r="A320" s="94"/>
      <c r="B320" s="94"/>
      <c r="C320" s="94"/>
      <c r="D320" s="94"/>
      <c r="E320" s="94"/>
      <c r="F320" s="94"/>
      <c r="G320" s="94"/>
      <c r="H320" s="94"/>
      <c r="I320" s="86"/>
      <c r="J320" s="86"/>
      <c r="K320" s="86"/>
      <c r="L320" s="116"/>
      <c r="M320" s="116"/>
      <c r="N320" s="116"/>
      <c r="O320" s="116"/>
      <c r="P320" s="116"/>
      <c r="Q320" s="116"/>
      <c r="R320" s="257"/>
    </row>
    <row r="321" spans="1:18" ht="14.4">
      <c r="A321" s="94"/>
      <c r="B321" s="94"/>
      <c r="C321" s="94"/>
      <c r="D321" s="94"/>
      <c r="E321" s="94"/>
      <c r="F321" s="94"/>
      <c r="G321" s="94"/>
      <c r="H321" s="94"/>
      <c r="I321" s="86"/>
      <c r="J321" s="86"/>
      <c r="K321" s="86"/>
      <c r="L321" s="116"/>
      <c r="M321" s="116"/>
      <c r="N321" s="116"/>
      <c r="O321" s="116"/>
      <c r="P321" s="116"/>
      <c r="Q321" s="116"/>
      <c r="R321" s="257"/>
    </row>
    <row r="322" spans="1:18" ht="14.4">
      <c r="A322" s="94"/>
      <c r="B322" s="94"/>
      <c r="C322" s="94"/>
      <c r="D322" s="94"/>
      <c r="E322" s="94"/>
      <c r="F322" s="94"/>
      <c r="G322" s="94"/>
      <c r="H322" s="94"/>
      <c r="I322" s="86"/>
      <c r="J322" s="86"/>
      <c r="K322" s="86"/>
      <c r="L322" s="116"/>
      <c r="M322" s="116"/>
      <c r="N322" s="116"/>
      <c r="O322" s="116"/>
      <c r="P322" s="116"/>
      <c r="Q322" s="116"/>
      <c r="R322" s="257"/>
    </row>
    <row r="323" spans="1:18" ht="14.4">
      <c r="A323" s="94"/>
      <c r="B323" s="94"/>
      <c r="C323" s="94"/>
      <c r="D323" s="94"/>
      <c r="E323" s="94"/>
      <c r="F323" s="94"/>
      <c r="G323" s="94"/>
      <c r="H323" s="94"/>
      <c r="I323" s="86"/>
      <c r="J323" s="86"/>
      <c r="K323" s="86"/>
      <c r="L323" s="116"/>
      <c r="M323" s="116"/>
      <c r="N323" s="116"/>
      <c r="O323" s="116"/>
      <c r="P323" s="116"/>
      <c r="Q323" s="116"/>
      <c r="R323" s="257"/>
    </row>
    <row r="324" spans="1:18" ht="14.4">
      <c r="A324" s="94"/>
      <c r="B324" s="94"/>
      <c r="C324" s="94"/>
      <c r="D324" s="94"/>
      <c r="E324" s="94"/>
      <c r="F324" s="94"/>
      <c r="G324" s="94"/>
      <c r="H324" s="94"/>
      <c r="I324" s="86"/>
      <c r="J324" s="86"/>
      <c r="K324" s="86"/>
      <c r="L324" s="116"/>
      <c r="M324" s="116"/>
      <c r="N324" s="116"/>
      <c r="O324" s="116"/>
      <c r="P324" s="116"/>
      <c r="Q324" s="116"/>
      <c r="R324" s="257"/>
    </row>
    <row r="325" spans="1:18" ht="14.4">
      <c r="A325" s="94"/>
      <c r="B325" s="94"/>
      <c r="C325" s="94"/>
      <c r="D325" s="94"/>
      <c r="E325" s="94"/>
      <c r="F325" s="94"/>
      <c r="G325" s="94"/>
      <c r="H325" s="94"/>
      <c r="I325" s="86"/>
      <c r="J325" s="86"/>
      <c r="K325" s="86"/>
      <c r="L325" s="116"/>
      <c r="M325" s="116"/>
      <c r="N325" s="116"/>
      <c r="O325" s="116"/>
      <c r="P325" s="116"/>
      <c r="Q325" s="116"/>
      <c r="R325" s="257"/>
    </row>
    <row r="326" spans="1:18" ht="14.4">
      <c r="A326" s="94"/>
      <c r="B326" s="94"/>
      <c r="C326" s="94"/>
      <c r="D326" s="94"/>
      <c r="E326" s="94"/>
      <c r="F326" s="94"/>
      <c r="G326" s="94"/>
      <c r="H326" s="94"/>
      <c r="I326" s="86"/>
      <c r="J326" s="86"/>
      <c r="K326" s="86"/>
      <c r="L326" s="116"/>
      <c r="M326" s="116"/>
      <c r="N326" s="116"/>
      <c r="O326" s="116"/>
      <c r="P326" s="116"/>
      <c r="Q326" s="116"/>
      <c r="R326" s="257"/>
    </row>
    <row r="327" spans="1:18" ht="14.4">
      <c r="A327" s="94"/>
      <c r="B327" s="94"/>
      <c r="C327" s="94"/>
      <c r="D327" s="94"/>
      <c r="E327" s="94"/>
      <c r="F327" s="94"/>
      <c r="G327" s="94"/>
      <c r="H327" s="94"/>
      <c r="I327" s="86"/>
      <c r="J327" s="86"/>
      <c r="K327" s="86"/>
      <c r="L327" s="116"/>
      <c r="M327" s="116"/>
      <c r="N327" s="116"/>
      <c r="O327" s="116"/>
      <c r="P327" s="116"/>
      <c r="Q327" s="116"/>
      <c r="R327" s="257"/>
    </row>
    <row r="328" spans="1:18" ht="14.4">
      <c r="A328" s="94"/>
      <c r="B328" s="94"/>
      <c r="C328" s="94"/>
      <c r="D328" s="94"/>
      <c r="E328" s="94"/>
      <c r="F328" s="94"/>
      <c r="G328" s="94"/>
      <c r="H328" s="94"/>
      <c r="I328" s="86"/>
      <c r="J328" s="86"/>
      <c r="K328" s="86"/>
      <c r="L328" s="116"/>
      <c r="M328" s="116"/>
      <c r="N328" s="116"/>
      <c r="O328" s="116"/>
      <c r="P328" s="116"/>
      <c r="Q328" s="116"/>
      <c r="R328" s="257"/>
    </row>
    <row r="329" spans="1:18" ht="14.4">
      <c r="A329" s="94"/>
      <c r="B329" s="94"/>
      <c r="C329" s="94"/>
      <c r="D329" s="94"/>
      <c r="E329" s="94"/>
      <c r="F329" s="94"/>
      <c r="G329" s="94"/>
      <c r="H329" s="94"/>
      <c r="I329" s="86"/>
      <c r="J329" s="86"/>
      <c r="K329" s="86"/>
      <c r="L329" s="116"/>
      <c r="M329" s="116"/>
      <c r="N329" s="116"/>
      <c r="O329" s="116"/>
      <c r="P329" s="116"/>
      <c r="Q329" s="116"/>
      <c r="R329" s="257"/>
    </row>
    <row r="330" spans="1:18" ht="14.4">
      <c r="A330" s="94"/>
      <c r="B330" s="94"/>
      <c r="C330" s="94"/>
      <c r="D330" s="94"/>
      <c r="E330" s="94"/>
      <c r="F330" s="94"/>
      <c r="G330" s="94"/>
      <c r="H330" s="94"/>
      <c r="I330" s="86"/>
      <c r="J330" s="86"/>
      <c r="K330" s="86"/>
      <c r="L330" s="116"/>
      <c r="M330" s="116"/>
      <c r="N330" s="116"/>
      <c r="O330" s="116"/>
      <c r="P330" s="116"/>
      <c r="Q330" s="116"/>
      <c r="R330" s="257"/>
    </row>
    <row r="331" spans="1:18" ht="14.4">
      <c r="A331" s="94"/>
      <c r="B331" s="94"/>
      <c r="C331" s="94"/>
      <c r="D331" s="94"/>
      <c r="E331" s="94"/>
      <c r="F331" s="94"/>
      <c r="G331" s="94"/>
      <c r="H331" s="94"/>
      <c r="I331" s="86"/>
      <c r="J331" s="86"/>
      <c r="K331" s="86"/>
      <c r="L331" s="116"/>
      <c r="M331" s="116"/>
      <c r="N331" s="116"/>
      <c r="O331" s="116"/>
      <c r="P331" s="116"/>
      <c r="Q331" s="116"/>
      <c r="R331" s="257"/>
    </row>
    <row r="332" spans="1:18" ht="14.4">
      <c r="A332" s="94"/>
      <c r="B332" s="94"/>
      <c r="C332" s="94"/>
      <c r="D332" s="94"/>
      <c r="E332" s="94"/>
      <c r="F332" s="94"/>
      <c r="G332" s="94"/>
      <c r="H332" s="94"/>
      <c r="I332" s="86"/>
      <c r="J332" s="86"/>
      <c r="K332" s="86"/>
      <c r="L332" s="116"/>
      <c r="M332" s="116"/>
      <c r="N332" s="116"/>
      <c r="O332" s="116"/>
      <c r="P332" s="116"/>
      <c r="Q332" s="116"/>
      <c r="R332" s="257"/>
    </row>
    <row r="333" spans="1:18" ht="14.4">
      <c r="A333" s="94"/>
      <c r="B333" s="94"/>
      <c r="C333" s="94"/>
      <c r="D333" s="94"/>
      <c r="E333" s="94"/>
      <c r="F333" s="94"/>
      <c r="G333" s="94"/>
      <c r="H333" s="94"/>
      <c r="I333" s="86"/>
      <c r="J333" s="86"/>
      <c r="K333" s="86"/>
      <c r="L333" s="116"/>
      <c r="M333" s="116"/>
      <c r="N333" s="116"/>
      <c r="O333" s="116"/>
      <c r="P333" s="116"/>
      <c r="Q333" s="116"/>
      <c r="R333" s="257"/>
    </row>
    <row r="334" spans="1:18" ht="14.4">
      <c r="A334" s="94"/>
      <c r="B334" s="94"/>
      <c r="C334" s="94"/>
      <c r="D334" s="94"/>
      <c r="E334" s="94"/>
      <c r="F334" s="94"/>
      <c r="G334" s="94"/>
      <c r="H334" s="94"/>
      <c r="I334" s="86"/>
      <c r="J334" s="86"/>
      <c r="K334" s="86"/>
      <c r="L334" s="116"/>
      <c r="M334" s="116"/>
      <c r="N334" s="116"/>
      <c r="O334" s="116"/>
      <c r="P334" s="116"/>
      <c r="Q334" s="116"/>
      <c r="R334" s="257"/>
    </row>
    <row r="335" spans="1:18" ht="14.4">
      <c r="A335" s="94"/>
      <c r="B335" s="94"/>
      <c r="C335" s="94"/>
      <c r="D335" s="94"/>
      <c r="E335" s="94"/>
      <c r="F335" s="94"/>
      <c r="G335" s="94"/>
      <c r="H335" s="94"/>
      <c r="I335" s="86"/>
      <c r="J335" s="86"/>
      <c r="K335" s="86"/>
      <c r="L335" s="116"/>
      <c r="M335" s="116"/>
      <c r="N335" s="116"/>
      <c r="O335" s="116"/>
      <c r="P335" s="116"/>
      <c r="Q335" s="116"/>
      <c r="R335" s="257"/>
    </row>
    <row r="336" spans="1:18" ht="14.4">
      <c r="A336" s="94"/>
      <c r="B336" s="94"/>
      <c r="C336" s="94"/>
      <c r="D336" s="94"/>
      <c r="E336" s="94"/>
      <c r="F336" s="94"/>
      <c r="G336" s="94"/>
      <c r="H336" s="94"/>
      <c r="I336" s="86"/>
      <c r="J336" s="86"/>
      <c r="K336" s="86"/>
      <c r="L336" s="116"/>
      <c r="M336" s="116"/>
      <c r="N336" s="116"/>
      <c r="O336" s="116"/>
      <c r="P336" s="116"/>
      <c r="Q336" s="116"/>
      <c r="R336" s="257"/>
    </row>
    <row r="337" spans="1:18" ht="14.4">
      <c r="A337" s="94"/>
      <c r="B337" s="94"/>
      <c r="C337" s="94"/>
      <c r="D337" s="94"/>
      <c r="E337" s="94"/>
      <c r="F337" s="94"/>
      <c r="G337" s="94"/>
      <c r="H337" s="94"/>
      <c r="I337" s="86"/>
      <c r="J337" s="86"/>
      <c r="K337" s="86"/>
      <c r="L337" s="116"/>
      <c r="M337" s="116"/>
      <c r="N337" s="116"/>
      <c r="O337" s="116"/>
      <c r="P337" s="116"/>
      <c r="Q337" s="116"/>
      <c r="R337" s="257"/>
    </row>
    <row r="338" spans="1:18" ht="14.4">
      <c r="A338" s="94"/>
      <c r="B338" s="94"/>
      <c r="C338" s="94"/>
      <c r="D338" s="94"/>
      <c r="E338" s="94"/>
      <c r="F338" s="94"/>
      <c r="G338" s="94"/>
      <c r="H338" s="94"/>
      <c r="I338" s="86"/>
      <c r="J338" s="86"/>
      <c r="K338" s="86"/>
      <c r="L338" s="116"/>
      <c r="M338" s="116"/>
      <c r="N338" s="116"/>
      <c r="O338" s="116"/>
      <c r="P338" s="116"/>
      <c r="Q338" s="116"/>
      <c r="R338" s="257"/>
    </row>
    <row r="339" spans="1:18" ht="14.4">
      <c r="A339" s="94"/>
      <c r="B339" s="94"/>
      <c r="C339" s="94"/>
      <c r="D339" s="94"/>
      <c r="E339" s="94"/>
      <c r="F339" s="94"/>
      <c r="G339" s="94"/>
      <c r="H339" s="94"/>
      <c r="I339" s="86"/>
      <c r="J339" s="86"/>
      <c r="K339" s="86"/>
      <c r="L339" s="116"/>
      <c r="M339" s="116"/>
      <c r="N339" s="116"/>
      <c r="O339" s="116"/>
      <c r="P339" s="116"/>
      <c r="Q339" s="116"/>
      <c r="R339" s="257"/>
    </row>
    <row r="340" spans="1:18" ht="14.4">
      <c r="A340" s="94"/>
      <c r="B340" s="94"/>
      <c r="C340" s="94"/>
      <c r="D340" s="94"/>
      <c r="E340" s="94"/>
      <c r="F340" s="94"/>
      <c r="G340" s="94"/>
      <c r="H340" s="94"/>
      <c r="I340" s="86"/>
      <c r="J340" s="86"/>
      <c r="K340" s="86"/>
      <c r="L340" s="116"/>
      <c r="M340" s="116"/>
      <c r="N340" s="116"/>
      <c r="O340" s="116"/>
      <c r="P340" s="116"/>
      <c r="Q340" s="116"/>
      <c r="R340" s="257"/>
    </row>
    <row r="341" spans="1:18" ht="14.4">
      <c r="A341" s="94"/>
      <c r="B341" s="94"/>
      <c r="C341" s="94"/>
      <c r="D341" s="94"/>
      <c r="E341" s="94"/>
      <c r="F341" s="94"/>
      <c r="G341" s="94"/>
      <c r="H341" s="94"/>
      <c r="I341" s="86"/>
      <c r="J341" s="86"/>
      <c r="K341" s="86"/>
      <c r="L341" s="116"/>
      <c r="M341" s="116"/>
      <c r="N341" s="116"/>
      <c r="O341" s="116"/>
      <c r="P341" s="116"/>
      <c r="Q341" s="116"/>
      <c r="R341" s="257"/>
    </row>
    <row r="342" spans="1:18" ht="14.4">
      <c r="A342" s="94"/>
      <c r="B342" s="94"/>
      <c r="C342" s="94"/>
      <c r="D342" s="94"/>
      <c r="E342" s="94"/>
      <c r="F342" s="94"/>
      <c r="G342" s="94"/>
      <c r="H342" s="94"/>
      <c r="I342" s="86"/>
      <c r="J342" s="86"/>
      <c r="K342" s="86"/>
      <c r="L342" s="116"/>
      <c r="M342" s="116"/>
      <c r="N342" s="116"/>
      <c r="O342" s="116"/>
      <c r="P342" s="116"/>
      <c r="Q342" s="116"/>
      <c r="R342" s="257"/>
    </row>
    <row r="343" spans="1:18" ht="14.4">
      <c r="A343" s="94"/>
      <c r="B343" s="94"/>
      <c r="C343" s="94"/>
      <c r="D343" s="94"/>
      <c r="E343" s="94"/>
      <c r="F343" s="94"/>
      <c r="G343" s="94"/>
      <c r="H343" s="94"/>
      <c r="I343" s="86"/>
      <c r="J343" s="86"/>
      <c r="K343" s="86"/>
      <c r="L343" s="116"/>
      <c r="M343" s="116"/>
      <c r="N343" s="116"/>
      <c r="O343" s="116"/>
      <c r="P343" s="116"/>
      <c r="Q343" s="116"/>
      <c r="R343" s="257"/>
    </row>
    <row r="344" spans="1:18" ht="14.4">
      <c r="A344" s="94"/>
      <c r="B344" s="94"/>
      <c r="C344" s="94"/>
      <c r="D344" s="94"/>
      <c r="E344" s="94"/>
      <c r="F344" s="94"/>
      <c r="G344" s="94"/>
      <c r="H344" s="94"/>
      <c r="I344" s="86"/>
      <c r="J344" s="86"/>
      <c r="K344" s="86"/>
      <c r="L344" s="116"/>
      <c r="M344" s="116"/>
      <c r="N344" s="116"/>
      <c r="O344" s="116"/>
      <c r="P344" s="116"/>
      <c r="Q344" s="116"/>
      <c r="R344" s="257"/>
    </row>
    <row r="345" spans="1:18" ht="14.4">
      <c r="A345" s="94"/>
      <c r="B345" s="94"/>
      <c r="C345" s="94"/>
      <c r="D345" s="94"/>
      <c r="E345" s="94"/>
      <c r="F345" s="94"/>
      <c r="G345" s="94"/>
      <c r="H345" s="94"/>
      <c r="I345" s="86"/>
      <c r="J345" s="86"/>
      <c r="K345" s="86"/>
      <c r="L345" s="116"/>
      <c r="M345" s="116"/>
      <c r="N345" s="116"/>
      <c r="O345" s="116"/>
      <c r="P345" s="116"/>
      <c r="Q345" s="116"/>
      <c r="R345" s="257"/>
    </row>
    <row r="346" spans="1:18" ht="14.4">
      <c r="A346" s="94"/>
      <c r="B346" s="94"/>
      <c r="C346" s="94"/>
      <c r="D346" s="94"/>
      <c r="E346" s="94"/>
      <c r="F346" s="94"/>
      <c r="G346" s="94"/>
      <c r="H346" s="94"/>
      <c r="I346" s="86"/>
      <c r="J346" s="86"/>
      <c r="K346" s="86"/>
      <c r="L346" s="116"/>
      <c r="M346" s="116"/>
      <c r="N346" s="116"/>
      <c r="O346" s="116"/>
      <c r="P346" s="116"/>
      <c r="Q346" s="116"/>
      <c r="R346" s="257"/>
    </row>
    <row r="347" spans="1:18" ht="14.4">
      <c r="A347" s="94"/>
      <c r="B347" s="94"/>
      <c r="C347" s="94"/>
      <c r="D347" s="94"/>
      <c r="E347" s="94"/>
      <c r="F347" s="94"/>
      <c r="G347" s="94"/>
      <c r="H347" s="94"/>
      <c r="I347" s="86"/>
      <c r="J347" s="86"/>
      <c r="K347" s="86"/>
      <c r="L347" s="116"/>
      <c r="M347" s="116"/>
      <c r="N347" s="116"/>
      <c r="O347" s="116"/>
      <c r="P347" s="116"/>
      <c r="Q347" s="116"/>
      <c r="R347" s="257"/>
    </row>
    <row r="348" spans="1:18" ht="14.4">
      <c r="A348" s="94"/>
      <c r="B348" s="94"/>
      <c r="C348" s="94"/>
      <c r="D348" s="94"/>
      <c r="E348" s="94"/>
      <c r="F348" s="94"/>
      <c r="G348" s="94"/>
      <c r="H348" s="94"/>
      <c r="I348" s="86"/>
      <c r="J348" s="86"/>
      <c r="K348" s="86"/>
      <c r="L348" s="116"/>
      <c r="M348" s="116"/>
      <c r="N348" s="116"/>
      <c r="O348" s="116"/>
      <c r="P348" s="116"/>
      <c r="Q348" s="116"/>
      <c r="R348" s="257"/>
    </row>
    <row r="349" spans="1:18" ht="14.4">
      <c r="A349" s="94"/>
      <c r="B349" s="94"/>
      <c r="C349" s="94"/>
      <c r="D349" s="94"/>
      <c r="E349" s="94"/>
      <c r="F349" s="94"/>
      <c r="G349" s="94"/>
      <c r="H349" s="94"/>
      <c r="I349" s="86"/>
      <c r="J349" s="86"/>
      <c r="K349" s="86"/>
      <c r="L349" s="116"/>
      <c r="M349" s="116"/>
      <c r="N349" s="116"/>
      <c r="O349" s="116"/>
      <c r="P349" s="116"/>
      <c r="Q349" s="116"/>
      <c r="R349" s="257"/>
    </row>
    <row r="350" spans="1:18" ht="14.4">
      <c r="A350" s="94"/>
      <c r="B350" s="94"/>
      <c r="C350" s="94"/>
      <c r="D350" s="94"/>
      <c r="E350" s="94"/>
      <c r="F350" s="94"/>
      <c r="G350" s="94"/>
      <c r="H350" s="94"/>
      <c r="I350" s="86"/>
      <c r="J350" s="86"/>
      <c r="K350" s="86"/>
      <c r="L350" s="116"/>
      <c r="M350" s="116"/>
      <c r="N350" s="116"/>
      <c r="O350" s="116"/>
      <c r="P350" s="116"/>
      <c r="Q350" s="116"/>
      <c r="R350" s="257"/>
    </row>
    <row r="351" spans="1:18" ht="14.4">
      <c r="A351" s="94"/>
      <c r="B351" s="94"/>
      <c r="C351" s="94"/>
      <c r="D351" s="94"/>
      <c r="E351" s="94"/>
      <c r="F351" s="94"/>
      <c r="G351" s="94"/>
      <c r="H351" s="94"/>
      <c r="I351" s="86"/>
      <c r="J351" s="86"/>
      <c r="K351" s="86"/>
      <c r="L351" s="116"/>
      <c r="M351" s="116"/>
      <c r="N351" s="116"/>
      <c r="O351" s="116"/>
      <c r="P351" s="116"/>
      <c r="Q351" s="116"/>
      <c r="R351" s="257"/>
    </row>
    <row r="352" spans="1:18" ht="14.4">
      <c r="A352" s="94"/>
      <c r="B352" s="94"/>
      <c r="C352" s="94"/>
      <c r="D352" s="94"/>
      <c r="E352" s="94"/>
      <c r="F352" s="94"/>
      <c r="G352" s="94"/>
      <c r="H352" s="94"/>
      <c r="I352" s="86"/>
      <c r="J352" s="86"/>
      <c r="K352" s="86"/>
      <c r="L352" s="116"/>
      <c r="M352" s="116"/>
      <c r="N352" s="116"/>
      <c r="O352" s="116"/>
      <c r="P352" s="116"/>
      <c r="Q352" s="116"/>
      <c r="R352" s="257"/>
    </row>
    <row r="353" spans="1:18" ht="14.4">
      <c r="A353" s="94"/>
      <c r="B353" s="94"/>
      <c r="C353" s="94"/>
      <c r="D353" s="94"/>
      <c r="E353" s="94"/>
      <c r="F353" s="94"/>
      <c r="G353" s="94"/>
      <c r="H353" s="94"/>
      <c r="I353" s="86"/>
      <c r="J353" s="86"/>
      <c r="K353" s="86"/>
      <c r="L353" s="116"/>
      <c r="M353" s="116"/>
      <c r="N353" s="116"/>
      <c r="O353" s="116"/>
      <c r="P353" s="116"/>
      <c r="Q353" s="116"/>
      <c r="R353" s="257"/>
    </row>
    <row r="354" spans="1:18" ht="14.4">
      <c r="A354" s="94"/>
      <c r="B354" s="94"/>
      <c r="C354" s="94"/>
      <c r="D354" s="94"/>
      <c r="E354" s="94"/>
      <c r="F354" s="94"/>
      <c r="G354" s="94"/>
      <c r="H354" s="94"/>
      <c r="I354" s="86"/>
      <c r="J354" s="86"/>
      <c r="K354" s="86"/>
      <c r="L354" s="116"/>
      <c r="M354" s="116"/>
      <c r="N354" s="116"/>
      <c r="O354" s="116"/>
      <c r="P354" s="116"/>
      <c r="Q354" s="116"/>
      <c r="R354" s="257"/>
    </row>
    <row r="355" spans="1:18" ht="14.4">
      <c r="A355" s="94"/>
      <c r="B355" s="94"/>
      <c r="C355" s="94"/>
      <c r="D355" s="94"/>
      <c r="E355" s="94"/>
      <c r="F355" s="94"/>
      <c r="G355" s="94"/>
      <c r="H355" s="94"/>
      <c r="I355" s="86"/>
      <c r="J355" s="86"/>
      <c r="K355" s="86"/>
      <c r="L355" s="116"/>
      <c r="M355" s="116"/>
      <c r="N355" s="116"/>
      <c r="O355" s="116"/>
      <c r="P355" s="116"/>
      <c r="Q355" s="116"/>
      <c r="R355" s="257"/>
    </row>
    <row r="356" spans="1:18" ht="14.4">
      <c r="A356" s="94"/>
      <c r="B356" s="94"/>
      <c r="C356" s="94"/>
      <c r="D356" s="94"/>
      <c r="E356" s="94"/>
      <c r="F356" s="94"/>
      <c r="G356" s="94"/>
      <c r="H356" s="94"/>
      <c r="I356" s="86"/>
      <c r="J356" s="86"/>
      <c r="K356" s="86"/>
      <c r="L356" s="116"/>
      <c r="M356" s="116"/>
      <c r="N356" s="116"/>
      <c r="O356" s="116"/>
      <c r="P356" s="116"/>
      <c r="Q356" s="116"/>
      <c r="R356" s="257"/>
    </row>
    <row r="357" spans="1:18" ht="14.4">
      <c r="A357" s="94"/>
      <c r="B357" s="94"/>
      <c r="C357" s="94"/>
      <c r="D357" s="94"/>
      <c r="E357" s="94"/>
      <c r="F357" s="94"/>
      <c r="G357" s="94"/>
      <c r="H357" s="94"/>
      <c r="I357" s="86"/>
      <c r="J357" s="86"/>
      <c r="K357" s="86"/>
      <c r="L357" s="116"/>
      <c r="M357" s="116"/>
      <c r="N357" s="116"/>
      <c r="O357" s="116"/>
      <c r="P357" s="116"/>
      <c r="Q357" s="116"/>
      <c r="R357" s="257"/>
    </row>
    <row r="358" spans="1:18" ht="14.4">
      <c r="A358" s="94"/>
      <c r="B358" s="94"/>
      <c r="C358" s="94"/>
      <c r="D358" s="94"/>
      <c r="E358" s="94"/>
      <c r="F358" s="94"/>
      <c r="G358" s="94"/>
      <c r="H358" s="94"/>
      <c r="I358" s="86"/>
      <c r="J358" s="86"/>
      <c r="K358" s="86"/>
      <c r="L358" s="116"/>
      <c r="M358" s="116"/>
      <c r="N358" s="116"/>
      <c r="O358" s="116"/>
      <c r="P358" s="116"/>
      <c r="Q358" s="116"/>
      <c r="R358" s="257"/>
    </row>
    <row r="359" spans="1:18" ht="14.4">
      <c r="A359" s="94"/>
      <c r="B359" s="94"/>
      <c r="C359" s="94"/>
      <c r="D359" s="94"/>
      <c r="E359" s="94"/>
      <c r="F359" s="94"/>
      <c r="G359" s="94"/>
      <c r="H359" s="94"/>
      <c r="I359" s="86"/>
      <c r="J359" s="86"/>
      <c r="K359" s="86"/>
      <c r="L359" s="116"/>
      <c r="M359" s="116"/>
      <c r="N359" s="116"/>
      <c r="O359" s="116"/>
      <c r="P359" s="116"/>
      <c r="Q359" s="116"/>
      <c r="R359" s="257"/>
    </row>
    <row r="360" spans="1:18" ht="14.4">
      <c r="A360" s="94"/>
      <c r="B360" s="94"/>
      <c r="C360" s="94"/>
      <c r="D360" s="94"/>
      <c r="E360" s="94"/>
      <c r="F360" s="94"/>
      <c r="G360" s="94"/>
      <c r="H360" s="94"/>
      <c r="I360" s="86"/>
      <c r="J360" s="86"/>
      <c r="K360" s="86"/>
      <c r="L360" s="116"/>
      <c r="M360" s="116"/>
      <c r="N360" s="116"/>
      <c r="O360" s="116"/>
      <c r="P360" s="116"/>
      <c r="Q360" s="116"/>
      <c r="R360" s="257"/>
    </row>
    <row r="361" spans="1:18" ht="14.4">
      <c r="A361" s="94"/>
      <c r="B361" s="94"/>
      <c r="C361" s="94"/>
      <c r="D361" s="94"/>
      <c r="E361" s="94"/>
      <c r="F361" s="94"/>
      <c r="G361" s="94"/>
      <c r="H361" s="94"/>
      <c r="I361" s="86"/>
      <c r="J361" s="86"/>
      <c r="K361" s="86"/>
      <c r="L361" s="116"/>
      <c r="M361" s="116"/>
      <c r="N361" s="116"/>
      <c r="O361" s="116"/>
      <c r="P361" s="116"/>
      <c r="Q361" s="116"/>
      <c r="R361" s="257"/>
    </row>
    <row r="362" spans="1:18" ht="14.4">
      <c r="A362" s="94"/>
      <c r="B362" s="94"/>
      <c r="C362" s="94"/>
      <c r="D362" s="94"/>
      <c r="E362" s="94"/>
      <c r="F362" s="94"/>
      <c r="G362" s="94"/>
      <c r="H362" s="94"/>
      <c r="I362" s="86"/>
      <c r="J362" s="86"/>
      <c r="K362" s="86"/>
      <c r="L362" s="116"/>
      <c r="M362" s="116"/>
      <c r="N362" s="116"/>
      <c r="O362" s="116"/>
      <c r="P362" s="116"/>
      <c r="Q362" s="116"/>
      <c r="R362" s="257"/>
    </row>
    <row r="363" spans="1:18" ht="14.4">
      <c r="A363" s="94"/>
      <c r="B363" s="94"/>
      <c r="C363" s="94"/>
      <c r="D363" s="94"/>
      <c r="E363" s="94"/>
      <c r="F363" s="94"/>
      <c r="G363" s="94"/>
      <c r="H363" s="94"/>
      <c r="I363" s="86"/>
      <c r="J363" s="86"/>
      <c r="K363" s="86"/>
      <c r="L363" s="116"/>
      <c r="M363" s="116"/>
      <c r="N363" s="116"/>
      <c r="O363" s="116"/>
      <c r="P363" s="116"/>
      <c r="Q363" s="116"/>
      <c r="R363" s="257"/>
    </row>
    <row r="364" spans="1:18" ht="14.4">
      <c r="A364" s="94"/>
      <c r="B364" s="94"/>
      <c r="C364" s="94"/>
      <c r="D364" s="94"/>
      <c r="E364" s="94"/>
      <c r="F364" s="94"/>
      <c r="G364" s="94"/>
      <c r="H364" s="94"/>
      <c r="I364" s="86"/>
      <c r="J364" s="86"/>
      <c r="K364" s="86"/>
      <c r="L364" s="116"/>
      <c r="M364" s="116"/>
      <c r="N364" s="116"/>
      <c r="O364" s="116"/>
      <c r="P364" s="116"/>
      <c r="Q364" s="116"/>
      <c r="R364" s="257"/>
    </row>
    <row r="365" spans="1:18" ht="14.4">
      <c r="A365" s="94"/>
      <c r="B365" s="94"/>
      <c r="C365" s="94"/>
      <c r="D365" s="94"/>
      <c r="E365" s="94"/>
      <c r="F365" s="94"/>
      <c r="G365" s="94"/>
      <c r="H365" s="94"/>
      <c r="I365" s="86"/>
      <c r="J365" s="86"/>
      <c r="K365" s="86"/>
      <c r="L365" s="116"/>
      <c r="M365" s="116"/>
      <c r="N365" s="116"/>
      <c r="O365" s="116"/>
      <c r="P365" s="116"/>
      <c r="Q365" s="116"/>
      <c r="R365" s="257"/>
    </row>
    <row r="366" spans="1:18" ht="14.4">
      <c r="A366" s="94"/>
      <c r="B366" s="94"/>
      <c r="C366" s="94"/>
      <c r="D366" s="94"/>
      <c r="E366" s="94"/>
      <c r="F366" s="94"/>
      <c r="G366" s="94"/>
      <c r="H366" s="94"/>
      <c r="I366" s="86"/>
      <c r="J366" s="86"/>
      <c r="K366" s="86"/>
      <c r="L366" s="116"/>
      <c r="M366" s="116"/>
      <c r="N366" s="116"/>
      <c r="O366" s="116"/>
      <c r="P366" s="116"/>
      <c r="Q366" s="116"/>
      <c r="R366" s="257"/>
    </row>
    <row r="367" spans="1:18" ht="14.4">
      <c r="A367" s="94"/>
      <c r="B367" s="94"/>
      <c r="C367" s="94"/>
      <c r="D367" s="94"/>
      <c r="E367" s="94"/>
      <c r="F367" s="94"/>
      <c r="G367" s="94"/>
      <c r="H367" s="94"/>
      <c r="I367" s="86"/>
      <c r="J367" s="86"/>
      <c r="K367" s="86"/>
      <c r="L367" s="116"/>
      <c r="M367" s="116"/>
      <c r="N367" s="116"/>
      <c r="O367" s="116"/>
      <c r="P367" s="116"/>
      <c r="Q367" s="116"/>
      <c r="R367" s="257"/>
    </row>
    <row r="368" spans="1:18" ht="14.4">
      <c r="A368" s="94"/>
      <c r="B368" s="94"/>
      <c r="C368" s="94"/>
      <c r="D368" s="94"/>
      <c r="E368" s="94"/>
      <c r="F368" s="94"/>
      <c r="G368" s="94"/>
      <c r="H368" s="94"/>
      <c r="I368" s="86"/>
      <c r="J368" s="86"/>
      <c r="K368" s="86"/>
      <c r="L368" s="116"/>
      <c r="M368" s="116"/>
      <c r="N368" s="116"/>
      <c r="O368" s="116"/>
      <c r="P368" s="116"/>
      <c r="Q368" s="116"/>
      <c r="R368" s="257"/>
    </row>
    <row r="369" spans="1:18" ht="14.4">
      <c r="A369" s="94"/>
      <c r="B369" s="94"/>
      <c r="C369" s="94"/>
      <c r="D369" s="94"/>
      <c r="E369" s="94"/>
      <c r="F369" s="94"/>
      <c r="G369" s="94"/>
      <c r="H369" s="94"/>
      <c r="I369" s="86"/>
      <c r="J369" s="86"/>
      <c r="K369" s="86"/>
      <c r="L369" s="116"/>
      <c r="M369" s="116"/>
      <c r="N369" s="116"/>
      <c r="O369" s="116"/>
      <c r="P369" s="116"/>
      <c r="Q369" s="116"/>
      <c r="R369" s="257"/>
    </row>
    <row r="370" spans="1:18" ht="14.4">
      <c r="A370" s="94"/>
      <c r="B370" s="94"/>
      <c r="C370" s="94"/>
      <c r="D370" s="94"/>
      <c r="E370" s="94"/>
      <c r="F370" s="94"/>
      <c r="G370" s="94"/>
      <c r="H370" s="94"/>
      <c r="I370" s="86"/>
      <c r="J370" s="86"/>
      <c r="K370" s="86"/>
      <c r="L370" s="116"/>
      <c r="M370" s="116"/>
      <c r="N370" s="116"/>
      <c r="O370" s="116"/>
      <c r="P370" s="116"/>
      <c r="Q370" s="116"/>
      <c r="R370" s="257"/>
    </row>
    <row r="371" spans="1:18" ht="14.4">
      <c r="A371" s="94"/>
      <c r="B371" s="94"/>
      <c r="C371" s="94"/>
      <c r="D371" s="94"/>
      <c r="E371" s="94"/>
      <c r="F371" s="94"/>
      <c r="G371" s="94"/>
      <c r="H371" s="94"/>
      <c r="I371" s="86"/>
      <c r="J371" s="86"/>
      <c r="K371" s="86"/>
      <c r="L371" s="116"/>
      <c r="M371" s="116"/>
      <c r="N371" s="116"/>
      <c r="O371" s="116"/>
      <c r="P371" s="116"/>
      <c r="Q371" s="116"/>
      <c r="R371" s="257"/>
    </row>
    <row r="372" spans="1:18" ht="14.4">
      <c r="A372" s="94"/>
      <c r="B372" s="94"/>
      <c r="C372" s="94"/>
      <c r="D372" s="94"/>
      <c r="E372" s="94"/>
      <c r="F372" s="94"/>
      <c r="G372" s="94"/>
      <c r="H372" s="94"/>
      <c r="I372" s="86"/>
      <c r="J372" s="86"/>
      <c r="K372" s="86"/>
      <c r="L372" s="116"/>
      <c r="M372" s="116"/>
      <c r="N372" s="116"/>
      <c r="O372" s="116"/>
      <c r="P372" s="116"/>
      <c r="Q372" s="116"/>
      <c r="R372" s="257"/>
    </row>
    <row r="373" spans="1:18" ht="14.4">
      <c r="A373" s="94"/>
      <c r="B373" s="94"/>
      <c r="C373" s="94"/>
      <c r="D373" s="94"/>
      <c r="E373" s="94"/>
      <c r="F373" s="94"/>
      <c r="G373" s="94"/>
      <c r="H373" s="94"/>
      <c r="I373" s="86"/>
      <c r="J373" s="86"/>
      <c r="K373" s="86"/>
      <c r="L373" s="116"/>
      <c r="M373" s="116"/>
      <c r="N373" s="116"/>
      <c r="O373" s="116"/>
      <c r="P373" s="116"/>
      <c r="Q373" s="116"/>
      <c r="R373" s="257"/>
    </row>
    <row r="374" spans="1:18" ht="14.4">
      <c r="A374" s="94"/>
      <c r="B374" s="94"/>
      <c r="C374" s="94"/>
      <c r="D374" s="94"/>
      <c r="E374" s="94"/>
      <c r="F374" s="94"/>
      <c r="G374" s="94"/>
      <c r="H374" s="94"/>
      <c r="I374" s="86"/>
      <c r="J374" s="86"/>
      <c r="K374" s="86"/>
      <c r="L374" s="116"/>
      <c r="M374" s="116"/>
      <c r="N374" s="116"/>
      <c r="O374" s="116"/>
      <c r="P374" s="116"/>
      <c r="Q374" s="116"/>
      <c r="R374" s="257"/>
    </row>
    <row r="375" spans="1:18" ht="14.4">
      <c r="A375" s="94"/>
      <c r="B375" s="94"/>
      <c r="C375" s="94"/>
      <c r="D375" s="94"/>
      <c r="E375" s="94"/>
      <c r="F375" s="94"/>
      <c r="G375" s="94"/>
      <c r="H375" s="94"/>
      <c r="I375" s="86"/>
      <c r="J375" s="86"/>
      <c r="K375" s="86"/>
      <c r="L375" s="116"/>
      <c r="M375" s="116"/>
      <c r="N375" s="116"/>
      <c r="O375" s="116"/>
      <c r="P375" s="116"/>
      <c r="Q375" s="116"/>
      <c r="R375" s="257"/>
    </row>
    <row r="376" spans="1:18" ht="14.4">
      <c r="A376" s="94"/>
      <c r="B376" s="94"/>
      <c r="C376" s="94"/>
      <c r="D376" s="94"/>
      <c r="E376" s="94"/>
      <c r="F376" s="94"/>
      <c r="G376" s="94"/>
      <c r="H376" s="94"/>
      <c r="I376" s="86"/>
      <c r="J376" s="86"/>
      <c r="K376" s="86"/>
      <c r="L376" s="116"/>
      <c r="M376" s="116"/>
      <c r="N376" s="116"/>
      <c r="O376" s="116"/>
      <c r="P376" s="116"/>
      <c r="Q376" s="116"/>
      <c r="R376" s="257"/>
    </row>
    <row r="377" spans="1:18" ht="14.4">
      <c r="A377" s="94"/>
      <c r="B377" s="94"/>
      <c r="C377" s="94"/>
      <c r="D377" s="94"/>
      <c r="E377" s="94"/>
      <c r="F377" s="94"/>
      <c r="G377" s="94"/>
      <c r="H377" s="94"/>
      <c r="I377" s="86"/>
      <c r="J377" s="86"/>
      <c r="K377" s="86"/>
      <c r="L377" s="116"/>
      <c r="M377" s="116"/>
      <c r="N377" s="116"/>
      <c r="O377" s="116"/>
      <c r="P377" s="116"/>
      <c r="Q377" s="116"/>
      <c r="R377" s="257"/>
    </row>
    <row r="378" spans="1:18" ht="14.4">
      <c r="A378" s="94"/>
      <c r="B378" s="94"/>
      <c r="C378" s="94"/>
      <c r="D378" s="94"/>
      <c r="E378" s="94"/>
      <c r="F378" s="94"/>
      <c r="G378" s="94"/>
      <c r="H378" s="94"/>
      <c r="I378" s="86"/>
      <c r="J378" s="86"/>
      <c r="K378" s="86"/>
      <c r="L378" s="116"/>
      <c r="M378" s="116"/>
      <c r="N378" s="116"/>
      <c r="O378" s="116"/>
      <c r="P378" s="116"/>
      <c r="Q378" s="116"/>
      <c r="R378" s="257"/>
    </row>
    <row r="379" spans="1:18" ht="14.4">
      <c r="A379" s="94"/>
      <c r="B379" s="94"/>
      <c r="C379" s="94"/>
      <c r="D379" s="94"/>
      <c r="E379" s="94"/>
      <c r="F379" s="94"/>
      <c r="G379" s="94"/>
      <c r="H379" s="94"/>
      <c r="I379" s="86"/>
      <c r="J379" s="86"/>
      <c r="K379" s="86"/>
      <c r="L379" s="116"/>
      <c r="M379" s="116"/>
      <c r="N379" s="116"/>
      <c r="O379" s="116"/>
      <c r="P379" s="116"/>
      <c r="Q379" s="116"/>
      <c r="R379" s="257"/>
    </row>
    <row r="380" spans="1:18" ht="14.4">
      <c r="A380" s="94"/>
      <c r="B380" s="94"/>
      <c r="C380" s="94"/>
      <c r="D380" s="94"/>
      <c r="E380" s="94"/>
      <c r="F380" s="94"/>
      <c r="G380" s="94"/>
      <c r="H380" s="94"/>
      <c r="I380" s="86"/>
      <c r="J380" s="86"/>
      <c r="K380" s="86"/>
      <c r="L380" s="116"/>
      <c r="M380" s="116"/>
      <c r="N380" s="116"/>
      <c r="O380" s="116"/>
      <c r="P380" s="116"/>
      <c r="Q380" s="116"/>
      <c r="R380" s="257"/>
    </row>
    <row r="381" spans="1:18" ht="14.4">
      <c r="A381" s="94"/>
      <c r="B381" s="94"/>
      <c r="C381" s="94"/>
      <c r="D381" s="94"/>
      <c r="E381" s="94"/>
      <c r="F381" s="94"/>
      <c r="G381" s="94"/>
      <c r="H381" s="94"/>
      <c r="I381" s="86"/>
      <c r="J381" s="86"/>
      <c r="K381" s="86"/>
      <c r="L381" s="116"/>
      <c r="M381" s="116"/>
      <c r="N381" s="116"/>
      <c r="O381" s="116"/>
      <c r="P381" s="116"/>
      <c r="Q381" s="116"/>
      <c r="R381" s="257"/>
    </row>
    <row r="382" spans="1:18" ht="14.4">
      <c r="A382" s="94"/>
      <c r="B382" s="94"/>
      <c r="C382" s="94"/>
      <c r="D382" s="94"/>
      <c r="E382" s="94"/>
      <c r="F382" s="94"/>
      <c r="G382" s="94"/>
      <c r="H382" s="94"/>
      <c r="I382" s="86"/>
      <c r="J382" s="86"/>
      <c r="K382" s="86"/>
      <c r="L382" s="116"/>
      <c r="M382" s="116"/>
      <c r="N382" s="116"/>
      <c r="O382" s="116"/>
      <c r="P382" s="116"/>
      <c r="Q382" s="116"/>
      <c r="R382" s="257"/>
    </row>
    <row r="383" spans="1:18" ht="14.4">
      <c r="A383" s="94"/>
      <c r="B383" s="94"/>
      <c r="C383" s="94"/>
      <c r="D383" s="94"/>
      <c r="E383" s="94"/>
      <c r="F383" s="94"/>
      <c r="G383" s="94"/>
      <c r="H383" s="94"/>
      <c r="I383" s="86"/>
      <c r="J383" s="86"/>
      <c r="K383" s="86"/>
      <c r="L383" s="116"/>
      <c r="M383" s="116"/>
      <c r="N383" s="116"/>
      <c r="O383" s="116"/>
      <c r="P383" s="116"/>
      <c r="Q383" s="116"/>
      <c r="R383" s="257"/>
    </row>
    <row r="384" spans="1:18" ht="14.4">
      <c r="A384" s="94"/>
      <c r="B384" s="94"/>
      <c r="C384" s="94"/>
      <c r="D384" s="94"/>
      <c r="E384" s="94"/>
      <c r="F384" s="94"/>
      <c r="G384" s="94"/>
      <c r="H384" s="94"/>
      <c r="I384" s="86"/>
      <c r="J384" s="86"/>
      <c r="K384" s="86"/>
      <c r="L384" s="116"/>
      <c r="M384" s="116"/>
      <c r="N384" s="116"/>
      <c r="O384" s="116"/>
      <c r="P384" s="116"/>
      <c r="Q384" s="116"/>
      <c r="R384" s="257"/>
    </row>
    <row r="385" spans="1:18" ht="14.4">
      <c r="A385" s="94"/>
      <c r="B385" s="94"/>
      <c r="C385" s="94"/>
      <c r="D385" s="94"/>
      <c r="E385" s="94"/>
      <c r="F385" s="94"/>
      <c r="G385" s="94"/>
      <c r="H385" s="94"/>
      <c r="I385" s="86"/>
      <c r="J385" s="86"/>
      <c r="K385" s="86"/>
      <c r="L385" s="116"/>
      <c r="M385" s="116"/>
      <c r="N385" s="116"/>
      <c r="O385" s="116"/>
      <c r="P385" s="116"/>
      <c r="Q385" s="116"/>
      <c r="R385" s="257"/>
    </row>
    <row r="386" spans="1:18" ht="14.4">
      <c r="A386" s="94"/>
      <c r="B386" s="94"/>
      <c r="C386" s="94"/>
      <c r="D386" s="94"/>
      <c r="E386" s="94"/>
      <c r="F386" s="94"/>
      <c r="G386" s="94"/>
      <c r="H386" s="94"/>
      <c r="I386" s="86"/>
      <c r="J386" s="86"/>
      <c r="K386" s="86"/>
      <c r="L386" s="116"/>
      <c r="M386" s="116"/>
      <c r="N386" s="116"/>
      <c r="O386" s="116"/>
      <c r="P386" s="116"/>
      <c r="Q386" s="116"/>
      <c r="R386" s="257"/>
    </row>
    <row r="387" spans="1:18" ht="14.4">
      <c r="A387" s="94"/>
      <c r="B387" s="94"/>
      <c r="C387" s="94"/>
      <c r="D387" s="94"/>
      <c r="E387" s="94"/>
      <c r="F387" s="94"/>
      <c r="G387" s="94"/>
      <c r="H387" s="94"/>
      <c r="I387" s="86"/>
      <c r="J387" s="86"/>
      <c r="K387" s="86"/>
      <c r="L387" s="116"/>
      <c r="M387" s="116"/>
      <c r="N387" s="116"/>
      <c r="O387" s="116"/>
      <c r="P387" s="116"/>
      <c r="Q387" s="116"/>
      <c r="R387" s="257"/>
    </row>
    <row r="388" spans="1:18" ht="14.4">
      <c r="A388" s="94"/>
      <c r="B388" s="94"/>
      <c r="C388" s="94"/>
      <c r="D388" s="94"/>
      <c r="E388" s="94"/>
      <c r="F388" s="94"/>
      <c r="G388" s="94"/>
      <c r="H388" s="94"/>
      <c r="I388" s="86"/>
      <c r="J388" s="86"/>
      <c r="K388" s="86"/>
      <c r="L388" s="116"/>
      <c r="M388" s="116"/>
      <c r="N388" s="116"/>
      <c r="O388" s="116"/>
      <c r="P388" s="116"/>
      <c r="Q388" s="116"/>
      <c r="R388" s="257"/>
    </row>
    <row r="389" spans="1:18" ht="14.4">
      <c r="A389" s="94"/>
      <c r="B389" s="94"/>
      <c r="C389" s="94"/>
      <c r="D389" s="94"/>
      <c r="E389" s="94"/>
      <c r="F389" s="94"/>
      <c r="G389" s="94"/>
      <c r="H389" s="94"/>
      <c r="I389" s="86"/>
      <c r="J389" s="86"/>
      <c r="K389" s="86"/>
      <c r="L389" s="116"/>
      <c r="M389" s="116"/>
      <c r="N389" s="116"/>
      <c r="O389" s="116"/>
      <c r="P389" s="116"/>
      <c r="Q389" s="116"/>
      <c r="R389" s="257"/>
    </row>
    <row r="390" spans="1:18" ht="14.4">
      <c r="A390" s="94"/>
      <c r="B390" s="94"/>
      <c r="C390" s="94"/>
      <c r="D390" s="94"/>
      <c r="E390" s="94"/>
      <c r="F390" s="94"/>
      <c r="G390" s="94"/>
      <c r="H390" s="94"/>
      <c r="I390" s="86"/>
      <c r="J390" s="86"/>
      <c r="K390" s="86"/>
      <c r="L390" s="116"/>
      <c r="M390" s="116"/>
      <c r="N390" s="116"/>
      <c r="O390" s="116"/>
      <c r="P390" s="116"/>
      <c r="Q390" s="116"/>
      <c r="R390" s="257"/>
    </row>
    <row r="391" spans="1:18" ht="14.4">
      <c r="A391" s="94"/>
      <c r="B391" s="94"/>
      <c r="C391" s="94"/>
      <c r="D391" s="94"/>
      <c r="E391" s="94"/>
      <c r="F391" s="94"/>
      <c r="G391" s="94"/>
      <c r="H391" s="94"/>
      <c r="I391" s="86"/>
      <c r="J391" s="86"/>
      <c r="K391" s="86"/>
      <c r="L391" s="116"/>
      <c r="M391" s="116"/>
      <c r="N391" s="116"/>
      <c r="O391" s="116"/>
      <c r="P391" s="116"/>
      <c r="Q391" s="116"/>
      <c r="R391" s="257"/>
    </row>
    <row r="392" spans="1:18" ht="14.4">
      <c r="A392" s="94"/>
      <c r="B392" s="94"/>
      <c r="C392" s="94"/>
      <c r="D392" s="94"/>
      <c r="E392" s="94"/>
      <c r="F392" s="94"/>
      <c r="G392" s="94"/>
      <c r="H392" s="94"/>
      <c r="I392" s="86"/>
      <c r="J392" s="86"/>
      <c r="K392" s="86"/>
      <c r="L392" s="116"/>
      <c r="M392" s="116"/>
      <c r="N392" s="116"/>
      <c r="O392" s="116"/>
      <c r="P392" s="116"/>
      <c r="Q392" s="116"/>
      <c r="R392" s="257"/>
    </row>
    <row r="393" spans="1:18" ht="14.4">
      <c r="A393" s="94"/>
      <c r="B393" s="94"/>
      <c r="C393" s="94"/>
      <c r="D393" s="94"/>
      <c r="E393" s="94"/>
      <c r="F393" s="94"/>
      <c r="G393" s="94"/>
      <c r="H393" s="94"/>
      <c r="I393" s="86"/>
      <c r="J393" s="86"/>
      <c r="K393" s="86"/>
      <c r="L393" s="116"/>
      <c r="M393" s="116"/>
      <c r="N393" s="116"/>
      <c r="O393" s="116"/>
      <c r="P393" s="116"/>
      <c r="Q393" s="116"/>
      <c r="R393" s="257"/>
    </row>
    <row r="394" spans="1:18" ht="14.4">
      <c r="A394" s="94"/>
      <c r="B394" s="94"/>
      <c r="C394" s="94"/>
      <c r="D394" s="94"/>
      <c r="E394" s="94"/>
      <c r="F394" s="94"/>
      <c r="G394" s="94"/>
      <c r="H394" s="94"/>
      <c r="I394" s="86"/>
      <c r="J394" s="86"/>
      <c r="K394" s="86"/>
      <c r="L394" s="116"/>
      <c r="M394" s="116"/>
      <c r="N394" s="116"/>
      <c r="O394" s="116"/>
      <c r="P394" s="116"/>
      <c r="Q394" s="116"/>
      <c r="R394" s="257"/>
    </row>
    <row r="395" spans="1:18" ht="14.4">
      <c r="A395" s="94"/>
      <c r="B395" s="94"/>
      <c r="C395" s="94"/>
      <c r="D395" s="94"/>
      <c r="E395" s="94"/>
      <c r="F395" s="94"/>
      <c r="G395" s="94"/>
      <c r="H395" s="94"/>
      <c r="I395" s="86"/>
      <c r="J395" s="86"/>
      <c r="K395" s="86"/>
      <c r="L395" s="116"/>
      <c r="M395" s="116"/>
      <c r="N395" s="116"/>
      <c r="O395" s="116"/>
      <c r="P395" s="116"/>
      <c r="Q395" s="116"/>
      <c r="R395" s="257"/>
    </row>
    <row r="396" spans="1:18" ht="14.4">
      <c r="A396" s="94"/>
      <c r="B396" s="94"/>
      <c r="C396" s="94"/>
      <c r="D396" s="94"/>
      <c r="E396" s="94"/>
      <c r="F396" s="94"/>
      <c r="G396" s="94"/>
      <c r="H396" s="94"/>
      <c r="I396" s="86"/>
      <c r="J396" s="86"/>
      <c r="K396" s="86"/>
      <c r="L396" s="116"/>
      <c r="M396" s="116"/>
      <c r="N396" s="116"/>
      <c r="O396" s="116"/>
      <c r="P396" s="116"/>
      <c r="Q396" s="116"/>
      <c r="R396" s="257"/>
    </row>
    <row r="397" spans="1:18" ht="14.4">
      <c r="A397" s="94"/>
      <c r="B397" s="94"/>
      <c r="C397" s="94"/>
      <c r="D397" s="94"/>
      <c r="E397" s="94"/>
      <c r="F397" s="94"/>
      <c r="G397" s="94"/>
      <c r="H397" s="94"/>
      <c r="I397" s="86"/>
      <c r="J397" s="86"/>
      <c r="K397" s="86"/>
      <c r="L397" s="116"/>
      <c r="M397" s="116"/>
      <c r="N397" s="116"/>
      <c r="O397" s="116"/>
      <c r="P397" s="116"/>
      <c r="Q397" s="116"/>
      <c r="R397" s="257"/>
    </row>
    <row r="398" spans="1:18" ht="14.4">
      <c r="A398" s="94"/>
      <c r="B398" s="94"/>
      <c r="C398" s="94"/>
      <c r="D398" s="94"/>
      <c r="E398" s="94"/>
      <c r="F398" s="94"/>
      <c r="G398" s="94"/>
      <c r="H398" s="94"/>
      <c r="I398" s="86"/>
      <c r="J398" s="86"/>
      <c r="K398" s="86"/>
      <c r="L398" s="116"/>
      <c r="M398" s="116"/>
      <c r="N398" s="116"/>
      <c r="O398" s="116"/>
      <c r="P398" s="116"/>
      <c r="Q398" s="116"/>
      <c r="R398" s="257"/>
    </row>
    <row r="399" spans="1:18" ht="14.4">
      <c r="A399" s="94"/>
      <c r="B399" s="94"/>
      <c r="C399" s="94"/>
      <c r="D399" s="94"/>
      <c r="E399" s="94"/>
      <c r="F399" s="94"/>
      <c r="G399" s="94"/>
      <c r="H399" s="94"/>
      <c r="I399" s="86"/>
      <c r="J399" s="86"/>
      <c r="K399" s="86"/>
      <c r="L399" s="116"/>
      <c r="M399" s="116"/>
      <c r="N399" s="116"/>
      <c r="O399" s="116"/>
      <c r="P399" s="116"/>
      <c r="Q399" s="116"/>
      <c r="R399" s="257"/>
    </row>
    <row r="400" spans="1:18" ht="14.4">
      <c r="A400" s="94"/>
      <c r="B400" s="94"/>
      <c r="C400" s="94"/>
      <c r="D400" s="94"/>
      <c r="E400" s="94"/>
      <c r="F400" s="94"/>
      <c r="G400" s="94"/>
      <c r="H400" s="94"/>
      <c r="I400" s="86"/>
      <c r="J400" s="86"/>
      <c r="K400" s="86"/>
      <c r="L400" s="116"/>
      <c r="M400" s="116"/>
      <c r="N400" s="116"/>
      <c r="O400" s="116"/>
      <c r="P400" s="116"/>
      <c r="Q400" s="116"/>
      <c r="R400" s="257"/>
    </row>
    <row r="401" spans="1:18" ht="14.4">
      <c r="A401" s="94"/>
      <c r="B401" s="94"/>
      <c r="C401" s="94"/>
      <c r="D401" s="94"/>
      <c r="E401" s="94"/>
      <c r="F401" s="94"/>
      <c r="G401" s="94"/>
      <c r="H401" s="94"/>
      <c r="I401" s="86"/>
      <c r="J401" s="86"/>
      <c r="K401" s="86"/>
      <c r="L401" s="116"/>
      <c r="M401" s="116"/>
      <c r="N401" s="116"/>
      <c r="O401" s="116"/>
      <c r="P401" s="116"/>
      <c r="Q401" s="116"/>
      <c r="R401" s="257"/>
    </row>
    <row r="402" spans="1:18" ht="14.4">
      <c r="A402" s="94"/>
      <c r="B402" s="94"/>
      <c r="C402" s="94"/>
      <c r="D402" s="94"/>
      <c r="E402" s="94"/>
      <c r="F402" s="94"/>
      <c r="G402" s="94"/>
      <c r="H402" s="94"/>
      <c r="I402" s="86"/>
      <c r="J402" s="86"/>
      <c r="K402" s="86"/>
      <c r="L402" s="116"/>
      <c r="M402" s="116"/>
      <c r="N402" s="116"/>
      <c r="O402" s="116"/>
      <c r="P402" s="116"/>
      <c r="Q402" s="116"/>
      <c r="R402" s="257"/>
    </row>
    <row r="403" spans="1:18" ht="14.4">
      <c r="A403" s="94"/>
      <c r="B403" s="94"/>
      <c r="C403" s="94"/>
      <c r="D403" s="94"/>
      <c r="E403" s="94"/>
      <c r="F403" s="94"/>
      <c r="G403" s="94"/>
      <c r="H403" s="94"/>
      <c r="I403" s="86"/>
      <c r="J403" s="86"/>
      <c r="K403" s="86"/>
      <c r="L403" s="116"/>
      <c r="M403" s="116"/>
      <c r="N403" s="116"/>
      <c r="O403" s="116"/>
      <c r="P403" s="116"/>
      <c r="Q403" s="116"/>
      <c r="R403" s="257"/>
    </row>
    <row r="404" spans="1:18" ht="14.4">
      <c r="A404" s="94"/>
      <c r="B404" s="94"/>
      <c r="C404" s="94"/>
      <c r="D404" s="94"/>
      <c r="E404" s="94"/>
      <c r="F404" s="94"/>
      <c r="G404" s="94"/>
      <c r="H404" s="94"/>
      <c r="I404" s="86"/>
      <c r="J404" s="86"/>
      <c r="K404" s="86"/>
      <c r="L404" s="116"/>
      <c r="M404" s="116"/>
      <c r="N404" s="116"/>
      <c r="O404" s="116"/>
      <c r="P404" s="116"/>
      <c r="Q404" s="116"/>
      <c r="R404" s="257"/>
    </row>
    <row r="405" spans="1:18" ht="14.4">
      <c r="A405" s="94"/>
      <c r="B405" s="94"/>
      <c r="C405" s="94"/>
      <c r="D405" s="94"/>
      <c r="E405" s="94"/>
      <c r="F405" s="94"/>
      <c r="G405" s="94"/>
      <c r="H405" s="94"/>
      <c r="I405" s="86"/>
      <c r="J405" s="86"/>
      <c r="K405" s="86"/>
      <c r="L405" s="116"/>
      <c r="M405" s="116"/>
      <c r="N405" s="116"/>
      <c r="O405" s="116"/>
      <c r="P405" s="116"/>
      <c r="Q405" s="116"/>
      <c r="R405" s="257"/>
    </row>
    <row r="406" spans="1:18" ht="14.4">
      <c r="A406" s="94"/>
      <c r="B406" s="94"/>
      <c r="C406" s="94"/>
      <c r="D406" s="94"/>
      <c r="E406" s="94"/>
      <c r="F406" s="94"/>
      <c r="G406" s="94"/>
      <c r="H406" s="94"/>
      <c r="I406" s="86"/>
      <c r="J406" s="86"/>
      <c r="K406" s="86"/>
      <c r="L406" s="116"/>
      <c r="M406" s="116"/>
      <c r="N406" s="116"/>
      <c r="O406" s="116"/>
      <c r="P406" s="116"/>
      <c r="Q406" s="116"/>
      <c r="R406" s="257"/>
    </row>
    <row r="407" spans="1:18" ht="14.4">
      <c r="A407" s="94"/>
      <c r="B407" s="94"/>
      <c r="C407" s="94"/>
      <c r="D407" s="94"/>
      <c r="E407" s="94"/>
      <c r="F407" s="94"/>
      <c r="G407" s="94"/>
      <c r="H407" s="94"/>
      <c r="I407" s="86"/>
      <c r="J407" s="86"/>
      <c r="K407" s="86"/>
      <c r="L407" s="116"/>
      <c r="M407" s="116"/>
      <c r="N407" s="116"/>
      <c r="O407" s="116"/>
      <c r="P407" s="116"/>
      <c r="Q407" s="116"/>
      <c r="R407" s="257"/>
    </row>
    <row r="408" spans="1:18" ht="14.4">
      <c r="A408" s="94"/>
      <c r="B408" s="94"/>
      <c r="C408" s="94"/>
      <c r="D408" s="94"/>
      <c r="E408" s="94"/>
      <c r="F408" s="94"/>
      <c r="G408" s="94"/>
      <c r="H408" s="94"/>
      <c r="I408" s="86"/>
      <c r="J408" s="86"/>
      <c r="K408" s="86"/>
      <c r="L408" s="116"/>
      <c r="M408" s="116"/>
      <c r="N408" s="116"/>
      <c r="O408" s="116"/>
      <c r="P408" s="116"/>
      <c r="Q408" s="116"/>
      <c r="R408" s="257"/>
    </row>
    <row r="409" spans="1:18" ht="14.4">
      <c r="A409" s="94"/>
      <c r="B409" s="94"/>
      <c r="C409" s="94"/>
      <c r="D409" s="94"/>
      <c r="E409" s="94"/>
      <c r="F409" s="94"/>
      <c r="G409" s="94"/>
      <c r="H409" s="94"/>
      <c r="I409" s="86"/>
      <c r="J409" s="86"/>
      <c r="K409" s="86"/>
      <c r="L409" s="116"/>
      <c r="M409" s="116"/>
      <c r="N409" s="116"/>
      <c r="O409" s="116"/>
      <c r="P409" s="116"/>
      <c r="Q409" s="116"/>
      <c r="R409" s="257"/>
    </row>
    <row r="410" spans="1:18" ht="14.4">
      <c r="A410" s="94"/>
      <c r="B410" s="94"/>
      <c r="C410" s="94"/>
      <c r="D410" s="94"/>
      <c r="E410" s="94"/>
      <c r="F410" s="94"/>
      <c r="G410" s="94"/>
      <c r="H410" s="94"/>
      <c r="I410" s="86"/>
      <c r="J410" s="86"/>
      <c r="K410" s="86"/>
      <c r="L410" s="116"/>
      <c r="M410" s="116"/>
      <c r="N410" s="116"/>
      <c r="O410" s="116"/>
      <c r="P410" s="116"/>
      <c r="Q410" s="116"/>
      <c r="R410" s="257"/>
    </row>
    <row r="411" spans="1:18" ht="14.4">
      <c r="A411" s="94"/>
      <c r="B411" s="94"/>
      <c r="C411" s="94"/>
      <c r="D411" s="94"/>
      <c r="E411" s="94"/>
      <c r="F411" s="94"/>
      <c r="G411" s="94"/>
      <c r="H411" s="94"/>
      <c r="I411" s="86"/>
      <c r="J411" s="86"/>
      <c r="K411" s="86"/>
      <c r="L411" s="116"/>
      <c r="M411" s="116"/>
      <c r="N411" s="116"/>
      <c r="O411" s="116"/>
      <c r="P411" s="116"/>
      <c r="Q411" s="116"/>
      <c r="R411" s="257"/>
    </row>
    <row r="412" spans="1:18" ht="14.4">
      <c r="A412" s="94"/>
      <c r="B412" s="94"/>
      <c r="C412" s="94"/>
      <c r="D412" s="94"/>
      <c r="E412" s="94"/>
      <c r="F412" s="94"/>
      <c r="G412" s="94"/>
      <c r="H412" s="94"/>
      <c r="I412" s="86"/>
      <c r="J412" s="86"/>
      <c r="K412" s="86"/>
      <c r="L412" s="116"/>
      <c r="M412" s="116"/>
      <c r="N412" s="116"/>
      <c r="O412" s="116"/>
      <c r="P412" s="116"/>
      <c r="Q412" s="116"/>
      <c r="R412" s="257"/>
    </row>
    <row r="413" spans="1:18" ht="14.4">
      <c r="A413" s="94"/>
      <c r="B413" s="94"/>
      <c r="C413" s="94"/>
      <c r="D413" s="94"/>
      <c r="E413" s="94"/>
      <c r="F413" s="94"/>
      <c r="G413" s="94"/>
      <c r="H413" s="94"/>
      <c r="I413" s="86"/>
      <c r="J413" s="86"/>
      <c r="K413" s="86"/>
      <c r="L413" s="116"/>
      <c r="M413" s="116"/>
      <c r="N413" s="116"/>
      <c r="O413" s="116"/>
      <c r="P413" s="116"/>
      <c r="Q413" s="116"/>
      <c r="R413" s="257"/>
    </row>
    <row r="414" spans="1:18" ht="14.4">
      <c r="A414" s="94"/>
      <c r="B414" s="94"/>
      <c r="C414" s="94"/>
      <c r="D414" s="94"/>
      <c r="E414" s="94"/>
      <c r="F414" s="94"/>
      <c r="G414" s="94"/>
      <c r="H414" s="94"/>
      <c r="I414" s="86"/>
      <c r="J414" s="86"/>
      <c r="K414" s="86"/>
      <c r="L414" s="116"/>
      <c r="M414" s="116"/>
      <c r="N414" s="116"/>
      <c r="O414" s="116"/>
      <c r="P414" s="116"/>
      <c r="Q414" s="116"/>
      <c r="R414" s="257"/>
    </row>
    <row r="415" spans="1:18" ht="14.4">
      <c r="A415" s="94"/>
      <c r="B415" s="94"/>
      <c r="C415" s="94"/>
      <c r="D415" s="94"/>
      <c r="E415" s="94"/>
      <c r="F415" s="94"/>
      <c r="G415" s="94"/>
      <c r="H415" s="94"/>
      <c r="I415" s="86"/>
      <c r="J415" s="86"/>
      <c r="K415" s="86"/>
      <c r="L415" s="116"/>
      <c r="M415" s="116"/>
      <c r="N415" s="116"/>
      <c r="O415" s="116"/>
      <c r="P415" s="116"/>
      <c r="Q415" s="116"/>
      <c r="R415" s="257"/>
    </row>
    <row r="416" spans="1:18" ht="14.4">
      <c r="A416" s="94"/>
      <c r="B416" s="94"/>
      <c r="C416" s="94"/>
      <c r="D416" s="94"/>
      <c r="E416" s="94"/>
      <c r="F416" s="94"/>
      <c r="G416" s="94"/>
      <c r="H416" s="94"/>
      <c r="I416" s="86"/>
      <c r="J416" s="86"/>
      <c r="K416" s="86"/>
      <c r="L416" s="116"/>
      <c r="M416" s="116"/>
      <c r="N416" s="116"/>
      <c r="O416" s="116"/>
      <c r="P416" s="116"/>
      <c r="Q416" s="116"/>
      <c r="R416" s="257"/>
    </row>
    <row r="417" spans="1:18" ht="14.4">
      <c r="A417" s="94"/>
      <c r="B417" s="94"/>
      <c r="C417" s="94"/>
      <c r="D417" s="94"/>
      <c r="E417" s="94"/>
      <c r="F417" s="94"/>
      <c r="G417" s="94"/>
      <c r="H417" s="94"/>
      <c r="I417" s="86"/>
      <c r="J417" s="86"/>
      <c r="K417" s="86"/>
      <c r="L417" s="116"/>
      <c r="M417" s="116"/>
      <c r="N417" s="116"/>
      <c r="O417" s="116"/>
      <c r="P417" s="116"/>
      <c r="Q417" s="116"/>
      <c r="R417" s="257"/>
    </row>
    <row r="418" spans="1:18" ht="14.4">
      <c r="A418" s="94"/>
      <c r="B418" s="94"/>
      <c r="C418" s="94"/>
      <c r="D418" s="94"/>
      <c r="E418" s="94"/>
      <c r="F418" s="94"/>
      <c r="G418" s="94"/>
      <c r="H418" s="94"/>
      <c r="I418" s="86"/>
      <c r="J418" s="86"/>
      <c r="K418" s="86"/>
      <c r="L418" s="116"/>
      <c r="M418" s="116"/>
      <c r="N418" s="116"/>
      <c r="O418" s="116"/>
      <c r="P418" s="116"/>
      <c r="Q418" s="116"/>
      <c r="R418" s="257"/>
    </row>
    <row r="419" spans="1:18" ht="14.4">
      <c r="A419" s="94"/>
      <c r="B419" s="94"/>
      <c r="C419" s="94"/>
      <c r="D419" s="94"/>
      <c r="E419" s="94"/>
      <c r="F419" s="94"/>
      <c r="G419" s="94"/>
      <c r="H419" s="94"/>
      <c r="I419" s="86"/>
      <c r="J419" s="86"/>
      <c r="K419" s="86"/>
      <c r="L419" s="116"/>
      <c r="M419" s="116"/>
      <c r="N419" s="116"/>
      <c r="O419" s="116"/>
      <c r="P419" s="116"/>
      <c r="Q419" s="116"/>
      <c r="R419" s="257"/>
    </row>
    <row r="420" spans="1:18" ht="14.4">
      <c r="A420" s="94"/>
      <c r="B420" s="94"/>
      <c r="C420" s="94"/>
      <c r="D420" s="94"/>
      <c r="E420" s="94"/>
      <c r="F420" s="94"/>
      <c r="G420" s="94"/>
      <c r="H420" s="94"/>
      <c r="I420" s="86"/>
      <c r="J420" s="86"/>
      <c r="K420" s="86"/>
      <c r="L420" s="116"/>
      <c r="M420" s="116"/>
      <c r="N420" s="116"/>
      <c r="O420" s="116"/>
      <c r="P420" s="116"/>
      <c r="Q420" s="116"/>
      <c r="R420" s="257"/>
    </row>
    <row r="421" spans="1:18" ht="14.4">
      <c r="A421" s="94"/>
      <c r="B421" s="94"/>
      <c r="C421" s="94"/>
      <c r="D421" s="94"/>
      <c r="E421" s="94"/>
      <c r="F421" s="94"/>
      <c r="G421" s="94"/>
      <c r="H421" s="94"/>
      <c r="I421" s="86"/>
      <c r="J421" s="86"/>
      <c r="K421" s="86"/>
      <c r="L421" s="116"/>
      <c r="M421" s="116"/>
      <c r="N421" s="116"/>
      <c r="O421" s="116"/>
      <c r="P421" s="116"/>
      <c r="Q421" s="116"/>
      <c r="R421" s="257"/>
    </row>
    <row r="422" spans="1:18" ht="14.4">
      <c r="A422" s="94"/>
      <c r="B422" s="94"/>
      <c r="C422" s="94"/>
      <c r="D422" s="94"/>
      <c r="E422" s="94"/>
      <c r="F422" s="94"/>
      <c r="G422" s="94"/>
      <c r="H422" s="94"/>
      <c r="I422" s="86"/>
      <c r="J422" s="86"/>
      <c r="K422" s="86"/>
      <c r="L422" s="116"/>
      <c r="M422" s="116"/>
      <c r="N422" s="116"/>
      <c r="O422" s="116"/>
      <c r="P422" s="116"/>
      <c r="Q422" s="116"/>
      <c r="R422" s="257"/>
    </row>
    <row r="423" spans="1:18" ht="14.4">
      <c r="A423" s="94"/>
      <c r="B423" s="94"/>
      <c r="C423" s="94"/>
      <c r="D423" s="94"/>
      <c r="E423" s="94"/>
      <c r="F423" s="94"/>
      <c r="G423" s="94"/>
      <c r="H423" s="94"/>
      <c r="I423" s="86"/>
      <c r="J423" s="86"/>
      <c r="K423" s="86"/>
      <c r="L423" s="116"/>
      <c r="M423" s="116"/>
      <c r="N423" s="116"/>
      <c r="O423" s="116"/>
      <c r="P423" s="116"/>
      <c r="Q423" s="116"/>
      <c r="R423" s="257"/>
    </row>
    <row r="424" spans="1:18" ht="14.4">
      <c r="A424" s="94"/>
      <c r="B424" s="94"/>
      <c r="C424" s="94"/>
      <c r="D424" s="94"/>
      <c r="E424" s="94"/>
      <c r="F424" s="94"/>
      <c r="G424" s="94"/>
      <c r="H424" s="94"/>
      <c r="I424" s="86"/>
      <c r="J424" s="86"/>
      <c r="K424" s="86"/>
      <c r="L424" s="116"/>
      <c r="M424" s="116"/>
      <c r="N424" s="116"/>
      <c r="O424" s="116"/>
      <c r="P424" s="116"/>
      <c r="Q424" s="116"/>
      <c r="R424" s="257"/>
    </row>
    <row r="425" spans="1:18" ht="14.4">
      <c r="A425" s="94"/>
      <c r="B425" s="94"/>
      <c r="C425" s="94"/>
      <c r="D425" s="94"/>
      <c r="E425" s="94"/>
      <c r="F425" s="94"/>
      <c r="G425" s="94"/>
      <c r="H425" s="94"/>
      <c r="I425" s="86"/>
      <c r="J425" s="86"/>
      <c r="K425" s="86"/>
      <c r="L425" s="116"/>
      <c r="M425" s="116"/>
      <c r="N425" s="116"/>
      <c r="O425" s="116"/>
      <c r="P425" s="116"/>
      <c r="Q425" s="116"/>
      <c r="R425" s="257"/>
    </row>
    <row r="426" spans="1:18" ht="14.4">
      <c r="A426" s="94"/>
      <c r="B426" s="94"/>
      <c r="C426" s="94"/>
      <c r="D426" s="94"/>
      <c r="E426" s="94"/>
      <c r="F426" s="94"/>
      <c r="G426" s="94"/>
      <c r="H426" s="94"/>
      <c r="I426" s="86"/>
      <c r="J426" s="86"/>
      <c r="K426" s="86"/>
      <c r="L426" s="116"/>
      <c r="M426" s="116"/>
      <c r="N426" s="116"/>
      <c r="O426" s="116"/>
      <c r="P426" s="116"/>
      <c r="Q426" s="116"/>
      <c r="R426" s="257"/>
    </row>
    <row r="427" spans="1:18" ht="14.4">
      <c r="A427" s="94"/>
      <c r="B427" s="94"/>
      <c r="C427" s="94"/>
      <c r="D427" s="94"/>
      <c r="E427" s="94"/>
      <c r="F427" s="94"/>
      <c r="G427" s="94"/>
      <c r="H427" s="94"/>
      <c r="I427" s="86"/>
      <c r="J427" s="86"/>
      <c r="K427" s="86"/>
      <c r="L427" s="116"/>
      <c r="M427" s="116"/>
      <c r="N427" s="116"/>
      <c r="O427" s="116"/>
      <c r="P427" s="116"/>
      <c r="Q427" s="116"/>
      <c r="R427" s="257"/>
    </row>
    <row r="428" spans="1:18" ht="14.4">
      <c r="A428" s="94"/>
      <c r="B428" s="94"/>
      <c r="C428" s="94"/>
      <c r="D428" s="94"/>
      <c r="E428" s="94"/>
      <c r="F428" s="94"/>
      <c r="G428" s="94"/>
      <c r="H428" s="94"/>
      <c r="I428" s="86"/>
      <c r="J428" s="86"/>
      <c r="K428" s="86"/>
      <c r="L428" s="116"/>
      <c r="M428" s="116"/>
      <c r="N428" s="116"/>
      <c r="O428" s="116"/>
      <c r="P428" s="116"/>
      <c r="Q428" s="116"/>
      <c r="R428" s="257"/>
    </row>
    <row r="429" spans="1:18" ht="14.4">
      <c r="A429" s="94"/>
      <c r="B429" s="94"/>
      <c r="C429" s="94"/>
      <c r="D429" s="94"/>
      <c r="E429" s="94"/>
      <c r="F429" s="94"/>
      <c r="G429" s="94"/>
      <c r="H429" s="94"/>
      <c r="I429" s="86"/>
      <c r="J429" s="86"/>
      <c r="K429" s="86"/>
      <c r="L429" s="116"/>
      <c r="M429" s="116"/>
      <c r="N429" s="116"/>
      <c r="O429" s="116"/>
      <c r="P429" s="116"/>
      <c r="Q429" s="116"/>
      <c r="R429" s="257"/>
    </row>
    <row r="430" spans="1:18" ht="14.4">
      <c r="A430" s="94"/>
      <c r="B430" s="94"/>
      <c r="C430" s="94"/>
      <c r="D430" s="94"/>
      <c r="E430" s="94"/>
      <c r="F430" s="94"/>
      <c r="G430" s="94"/>
      <c r="H430" s="94"/>
      <c r="I430" s="86"/>
      <c r="J430" s="86"/>
      <c r="K430" s="86"/>
      <c r="L430" s="116"/>
      <c r="M430" s="116"/>
      <c r="N430" s="116"/>
      <c r="O430" s="116"/>
      <c r="P430" s="116"/>
      <c r="Q430" s="116"/>
      <c r="R430" s="257"/>
    </row>
    <row r="431" spans="1:18" ht="14.4">
      <c r="A431" s="94"/>
      <c r="B431" s="94"/>
      <c r="C431" s="94"/>
      <c r="D431" s="94"/>
      <c r="E431" s="94"/>
      <c r="F431" s="94"/>
      <c r="G431" s="94"/>
      <c r="H431" s="94"/>
      <c r="I431" s="86"/>
      <c r="J431" s="86"/>
      <c r="K431" s="86"/>
      <c r="L431" s="116"/>
      <c r="M431" s="116"/>
      <c r="N431" s="116"/>
      <c r="O431" s="116"/>
      <c r="P431" s="116"/>
      <c r="Q431" s="116"/>
      <c r="R431" s="257"/>
    </row>
    <row r="432" spans="1:18" ht="14.4">
      <c r="A432" s="94"/>
      <c r="B432" s="94"/>
      <c r="C432" s="94"/>
      <c r="D432" s="94"/>
      <c r="E432" s="94"/>
      <c r="F432" s="94"/>
      <c r="G432" s="94"/>
      <c r="H432" s="94"/>
      <c r="I432" s="86"/>
      <c r="J432" s="86"/>
      <c r="K432" s="86"/>
      <c r="L432" s="116"/>
      <c r="M432" s="116"/>
      <c r="N432" s="116"/>
      <c r="O432" s="116"/>
      <c r="P432" s="116"/>
      <c r="Q432" s="116"/>
      <c r="R432" s="257"/>
    </row>
    <row r="433" spans="1:18" ht="14.4">
      <c r="A433" s="94"/>
      <c r="B433" s="94"/>
      <c r="C433" s="94"/>
      <c r="D433" s="94"/>
      <c r="E433" s="94"/>
      <c r="F433" s="94"/>
      <c r="G433" s="94"/>
      <c r="H433" s="94"/>
      <c r="I433" s="86"/>
      <c r="J433" s="86"/>
      <c r="K433" s="86"/>
      <c r="L433" s="116"/>
      <c r="M433" s="116"/>
      <c r="N433" s="116"/>
      <c r="O433" s="116"/>
      <c r="P433" s="116"/>
      <c r="Q433" s="116"/>
      <c r="R433" s="257"/>
    </row>
    <row r="434" spans="1:18" ht="14.4">
      <c r="A434" s="94"/>
      <c r="B434" s="94"/>
      <c r="C434" s="94"/>
      <c r="D434" s="94"/>
      <c r="E434" s="94"/>
      <c r="F434" s="94"/>
      <c r="G434" s="94"/>
      <c r="H434" s="94"/>
      <c r="I434" s="86"/>
      <c r="J434" s="86"/>
      <c r="K434" s="86"/>
      <c r="L434" s="116"/>
      <c r="M434" s="116"/>
      <c r="N434" s="116"/>
      <c r="O434" s="116"/>
      <c r="P434" s="116"/>
      <c r="Q434" s="116"/>
      <c r="R434" s="257"/>
    </row>
    <row r="435" spans="1:18" ht="14.4">
      <c r="A435" s="94"/>
      <c r="B435" s="94"/>
      <c r="C435" s="94"/>
      <c r="D435" s="94"/>
      <c r="E435" s="94"/>
      <c r="F435" s="94"/>
      <c r="G435" s="94"/>
      <c r="H435" s="94"/>
      <c r="I435" s="86"/>
      <c r="J435" s="86"/>
      <c r="K435" s="86"/>
      <c r="L435" s="116"/>
      <c r="M435" s="116"/>
      <c r="N435" s="116"/>
      <c r="O435" s="116"/>
      <c r="P435" s="116"/>
      <c r="Q435" s="116"/>
      <c r="R435" s="257"/>
    </row>
    <row r="436" spans="1:18" ht="14.4">
      <c r="A436" s="94"/>
      <c r="B436" s="94"/>
      <c r="C436" s="94"/>
      <c r="D436" s="94"/>
      <c r="E436" s="94"/>
      <c r="F436" s="94"/>
      <c r="G436" s="94"/>
      <c r="H436" s="94"/>
      <c r="I436" s="86"/>
      <c r="J436" s="86"/>
      <c r="K436" s="86"/>
      <c r="L436" s="116"/>
      <c r="M436" s="116"/>
      <c r="N436" s="116"/>
      <c r="O436" s="116"/>
      <c r="P436" s="116"/>
      <c r="Q436" s="116"/>
      <c r="R436" s="257"/>
    </row>
    <row r="437" spans="1:18" ht="14.4">
      <c r="A437" s="94"/>
      <c r="B437" s="94"/>
      <c r="C437" s="94"/>
      <c r="D437" s="94"/>
      <c r="E437" s="94"/>
      <c r="F437" s="94"/>
      <c r="G437" s="94"/>
      <c r="H437" s="94"/>
      <c r="I437" s="86"/>
      <c r="J437" s="86"/>
      <c r="K437" s="86"/>
      <c r="L437" s="116"/>
      <c r="M437" s="116"/>
      <c r="N437" s="116"/>
      <c r="O437" s="116"/>
      <c r="P437" s="116"/>
      <c r="Q437" s="116"/>
      <c r="R437" s="257"/>
    </row>
    <row r="438" spans="1:18" ht="14.4">
      <c r="A438" s="94"/>
      <c r="B438" s="94"/>
      <c r="C438" s="94"/>
      <c r="D438" s="94"/>
      <c r="E438" s="94"/>
      <c r="F438" s="94"/>
      <c r="G438" s="94"/>
      <c r="H438" s="94"/>
      <c r="I438" s="86"/>
      <c r="J438" s="86"/>
      <c r="K438" s="86"/>
      <c r="L438" s="116"/>
      <c r="M438" s="116"/>
      <c r="N438" s="116"/>
      <c r="O438" s="116"/>
      <c r="P438" s="116"/>
      <c r="Q438" s="116"/>
      <c r="R438" s="257"/>
    </row>
    <row r="439" spans="1:18" ht="14.4">
      <c r="A439" s="94"/>
      <c r="B439" s="94"/>
      <c r="C439" s="94"/>
      <c r="D439" s="94"/>
      <c r="E439" s="94"/>
      <c r="F439" s="94"/>
      <c r="G439" s="94"/>
      <c r="H439" s="94"/>
      <c r="I439" s="86"/>
      <c r="J439" s="86"/>
      <c r="K439" s="86"/>
      <c r="L439" s="116"/>
      <c r="M439" s="116"/>
      <c r="N439" s="116"/>
      <c r="O439" s="116"/>
      <c r="P439" s="116"/>
      <c r="Q439" s="116"/>
      <c r="R439" s="257"/>
    </row>
    <row r="440" spans="1:18" ht="14.4">
      <c r="A440" s="94"/>
      <c r="B440" s="94"/>
      <c r="C440" s="94"/>
      <c r="D440" s="94"/>
      <c r="E440" s="94"/>
      <c r="F440" s="94"/>
      <c r="G440" s="94"/>
      <c r="H440" s="94"/>
      <c r="I440" s="86"/>
      <c r="J440" s="86"/>
      <c r="K440" s="86"/>
      <c r="L440" s="116"/>
      <c r="M440" s="116"/>
      <c r="N440" s="116"/>
      <c r="O440" s="116"/>
      <c r="P440" s="116"/>
      <c r="Q440" s="116"/>
      <c r="R440" s="257"/>
    </row>
    <row r="441" spans="1:18" ht="14.4">
      <c r="A441" s="94"/>
      <c r="B441" s="94"/>
      <c r="C441" s="94"/>
      <c r="D441" s="94"/>
      <c r="E441" s="94"/>
      <c r="F441" s="94"/>
      <c r="G441" s="94"/>
      <c r="H441" s="94"/>
      <c r="I441" s="86"/>
      <c r="J441" s="86"/>
      <c r="K441" s="86"/>
      <c r="L441" s="116"/>
      <c r="M441" s="116"/>
      <c r="N441" s="116"/>
      <c r="O441" s="116"/>
      <c r="P441" s="116"/>
      <c r="Q441" s="116"/>
      <c r="R441" s="257"/>
    </row>
    <row r="442" spans="1:18" ht="14.4">
      <c r="A442" s="94"/>
      <c r="B442" s="94"/>
      <c r="C442" s="94"/>
      <c r="D442" s="94"/>
      <c r="E442" s="94"/>
      <c r="F442" s="94"/>
      <c r="G442" s="94"/>
      <c r="H442" s="94"/>
      <c r="I442" s="86"/>
      <c r="J442" s="86"/>
      <c r="K442" s="86"/>
      <c r="L442" s="116"/>
      <c r="M442" s="116"/>
      <c r="N442" s="116"/>
      <c r="O442" s="116"/>
      <c r="P442" s="116"/>
      <c r="Q442" s="116"/>
      <c r="R442" s="257"/>
    </row>
    <row r="443" spans="1:18" ht="14.4">
      <c r="A443" s="94"/>
      <c r="B443" s="94"/>
      <c r="C443" s="94"/>
      <c r="D443" s="94"/>
      <c r="E443" s="94"/>
      <c r="F443" s="94"/>
      <c r="G443" s="94"/>
      <c r="H443" s="94"/>
      <c r="I443" s="86"/>
      <c r="J443" s="86"/>
      <c r="K443" s="86"/>
      <c r="L443" s="116"/>
      <c r="M443" s="116"/>
      <c r="N443" s="116"/>
      <c r="O443" s="116"/>
      <c r="P443" s="116"/>
      <c r="Q443" s="116"/>
      <c r="R443" s="257"/>
    </row>
    <row r="444" spans="1:18" ht="14.4">
      <c r="A444" s="94"/>
      <c r="B444" s="94"/>
      <c r="C444" s="94"/>
      <c r="D444" s="94"/>
      <c r="E444" s="94"/>
      <c r="F444" s="94"/>
      <c r="G444" s="94"/>
      <c r="H444" s="94"/>
      <c r="I444" s="86"/>
      <c r="J444" s="86"/>
      <c r="K444" s="86"/>
      <c r="L444" s="116"/>
      <c r="M444" s="116"/>
      <c r="N444" s="116"/>
      <c r="O444" s="116"/>
      <c r="P444" s="116"/>
      <c r="Q444" s="116"/>
      <c r="R444" s="257"/>
    </row>
    <row r="445" spans="1:18" ht="14.4">
      <c r="A445" s="94"/>
      <c r="B445" s="94"/>
      <c r="C445" s="94"/>
      <c r="D445" s="94"/>
      <c r="E445" s="94"/>
      <c r="F445" s="94"/>
      <c r="G445" s="94"/>
      <c r="H445" s="94"/>
      <c r="I445" s="86"/>
      <c r="J445" s="86"/>
      <c r="K445" s="86"/>
      <c r="L445" s="116"/>
      <c r="M445" s="116"/>
      <c r="N445" s="116"/>
      <c r="O445" s="116"/>
      <c r="P445" s="116"/>
      <c r="Q445" s="116"/>
      <c r="R445" s="257"/>
    </row>
    <row r="446" spans="1:18" ht="14.4">
      <c r="A446" s="94"/>
      <c r="B446" s="94"/>
      <c r="C446" s="94"/>
      <c r="D446" s="94"/>
      <c r="E446" s="94"/>
      <c r="F446" s="94"/>
      <c r="G446" s="94"/>
      <c r="H446" s="94"/>
      <c r="I446" s="86"/>
      <c r="J446" s="86"/>
      <c r="K446" s="86"/>
      <c r="L446" s="116"/>
      <c r="M446" s="116"/>
      <c r="N446" s="116"/>
      <c r="O446" s="116"/>
      <c r="P446" s="116"/>
      <c r="Q446" s="116"/>
      <c r="R446" s="257"/>
    </row>
    <row r="447" spans="1:18" ht="14.4">
      <c r="A447" s="94"/>
      <c r="B447" s="94"/>
      <c r="C447" s="94"/>
      <c r="D447" s="94"/>
      <c r="E447" s="94"/>
      <c r="F447" s="94"/>
      <c r="G447" s="94"/>
      <c r="H447" s="94"/>
      <c r="I447" s="86"/>
      <c r="J447" s="86"/>
      <c r="K447" s="86"/>
      <c r="L447" s="116"/>
      <c r="M447" s="116"/>
      <c r="N447" s="116"/>
      <c r="O447" s="116"/>
      <c r="P447" s="116"/>
      <c r="Q447" s="116"/>
      <c r="R447" s="257"/>
    </row>
    <row r="448" spans="1:18" ht="14.4">
      <c r="A448" s="94"/>
      <c r="B448" s="94"/>
      <c r="C448" s="94"/>
      <c r="D448" s="94"/>
      <c r="E448" s="94"/>
      <c r="F448" s="94"/>
      <c r="G448" s="94"/>
      <c r="H448" s="94"/>
      <c r="I448" s="86"/>
      <c r="J448" s="86"/>
      <c r="K448" s="86"/>
      <c r="L448" s="116"/>
      <c r="M448" s="116"/>
      <c r="N448" s="116"/>
      <c r="O448" s="116"/>
      <c r="P448" s="116"/>
      <c r="Q448" s="116"/>
      <c r="R448" s="257"/>
    </row>
    <row r="449" spans="1:18" ht="14.4">
      <c r="A449" s="94"/>
      <c r="B449" s="94"/>
      <c r="C449" s="94"/>
      <c r="D449" s="94"/>
      <c r="E449" s="94"/>
      <c r="F449" s="94"/>
      <c r="G449" s="94"/>
      <c r="H449" s="94"/>
      <c r="I449" s="86"/>
      <c r="J449" s="86"/>
      <c r="K449" s="86"/>
      <c r="L449" s="116"/>
      <c r="M449" s="116"/>
      <c r="N449" s="116"/>
      <c r="O449" s="116"/>
      <c r="P449" s="116"/>
      <c r="Q449" s="116"/>
      <c r="R449" s="257"/>
    </row>
    <row r="450" spans="1:18" ht="14.4">
      <c r="A450" s="94"/>
      <c r="B450" s="94"/>
      <c r="C450" s="94"/>
      <c r="D450" s="94"/>
      <c r="E450" s="94"/>
      <c r="F450" s="94"/>
      <c r="G450" s="94"/>
      <c r="H450" s="94"/>
      <c r="I450" s="86"/>
      <c r="J450" s="86"/>
      <c r="K450" s="86"/>
      <c r="L450" s="116"/>
      <c r="M450" s="116"/>
      <c r="N450" s="116"/>
      <c r="O450" s="116"/>
      <c r="P450" s="116"/>
      <c r="Q450" s="116"/>
      <c r="R450" s="257"/>
    </row>
    <row r="451" spans="1:18" ht="14.4">
      <c r="A451" s="94"/>
      <c r="B451" s="94"/>
      <c r="C451" s="94"/>
      <c r="D451" s="94"/>
      <c r="E451" s="94"/>
      <c r="F451" s="94"/>
      <c r="G451" s="94"/>
      <c r="H451" s="94"/>
      <c r="I451" s="86"/>
      <c r="J451" s="86"/>
      <c r="K451" s="86"/>
      <c r="L451" s="116"/>
      <c r="M451" s="116"/>
      <c r="N451" s="116"/>
      <c r="O451" s="116"/>
      <c r="P451" s="116"/>
      <c r="Q451" s="116"/>
      <c r="R451" s="257"/>
    </row>
    <row r="452" spans="1:18" ht="14.4">
      <c r="A452" s="94"/>
      <c r="B452" s="94"/>
      <c r="C452" s="94"/>
      <c r="D452" s="94"/>
      <c r="E452" s="94"/>
      <c r="F452" s="94"/>
      <c r="G452" s="94"/>
      <c r="H452" s="94"/>
      <c r="I452" s="86"/>
      <c r="J452" s="86"/>
      <c r="K452" s="86"/>
      <c r="L452" s="116"/>
      <c r="M452" s="116"/>
      <c r="N452" s="116"/>
      <c r="O452" s="116"/>
      <c r="P452" s="116"/>
      <c r="Q452" s="116"/>
      <c r="R452" s="257"/>
    </row>
    <row r="453" spans="1:18" ht="14.4">
      <c r="A453" s="94"/>
      <c r="B453" s="94"/>
      <c r="C453" s="94"/>
      <c r="D453" s="94"/>
      <c r="E453" s="94"/>
      <c r="F453" s="94"/>
      <c r="G453" s="94"/>
      <c r="H453" s="94"/>
      <c r="I453" s="86"/>
      <c r="J453" s="86"/>
      <c r="K453" s="86"/>
      <c r="L453" s="116"/>
      <c r="M453" s="116"/>
      <c r="N453" s="116"/>
      <c r="O453" s="116"/>
      <c r="P453" s="116"/>
      <c r="Q453" s="116"/>
      <c r="R453" s="257"/>
    </row>
    <row r="454" spans="1:18" ht="14.4">
      <c r="A454" s="94"/>
      <c r="B454" s="94"/>
      <c r="C454" s="94"/>
      <c r="D454" s="94"/>
      <c r="E454" s="94"/>
      <c r="F454" s="94"/>
      <c r="G454" s="94"/>
      <c r="H454" s="94"/>
      <c r="I454" s="86"/>
      <c r="J454" s="86"/>
      <c r="K454" s="86"/>
      <c r="L454" s="116"/>
      <c r="M454" s="116"/>
      <c r="N454" s="116"/>
      <c r="O454" s="116"/>
      <c r="P454" s="116"/>
      <c r="Q454" s="116"/>
      <c r="R454" s="257"/>
    </row>
    <row r="455" spans="1:18" ht="14.4">
      <c r="A455" s="94"/>
      <c r="B455" s="94"/>
      <c r="C455" s="94"/>
      <c r="D455" s="94"/>
      <c r="E455" s="94"/>
      <c r="F455" s="94"/>
      <c r="G455" s="94"/>
      <c r="H455" s="94"/>
      <c r="I455" s="86"/>
      <c r="J455" s="86"/>
      <c r="K455" s="86"/>
      <c r="L455" s="116"/>
      <c r="M455" s="116"/>
      <c r="N455" s="116"/>
      <c r="O455" s="116"/>
      <c r="P455" s="116"/>
      <c r="Q455" s="116"/>
      <c r="R455" s="257"/>
    </row>
    <row r="456" spans="1:18" ht="14.4">
      <c r="A456" s="94"/>
      <c r="B456" s="94"/>
      <c r="C456" s="94"/>
      <c r="D456" s="94"/>
      <c r="E456" s="94"/>
      <c r="F456" s="94"/>
      <c r="G456" s="94"/>
      <c r="H456" s="94"/>
      <c r="I456" s="86"/>
      <c r="J456" s="86"/>
      <c r="K456" s="86"/>
      <c r="L456" s="116"/>
      <c r="M456" s="116"/>
      <c r="N456" s="116"/>
      <c r="O456" s="116"/>
      <c r="P456" s="116"/>
      <c r="Q456" s="116"/>
      <c r="R456" s="257"/>
    </row>
    <row r="457" spans="1:18" ht="14.4">
      <c r="A457" s="94"/>
      <c r="B457" s="94"/>
      <c r="C457" s="94"/>
      <c r="D457" s="94"/>
      <c r="E457" s="94"/>
      <c r="F457" s="94"/>
      <c r="G457" s="94"/>
      <c r="H457" s="94"/>
      <c r="I457" s="86"/>
      <c r="J457" s="86"/>
      <c r="K457" s="86"/>
      <c r="L457" s="116"/>
      <c r="M457" s="116"/>
      <c r="N457" s="116"/>
      <c r="O457" s="116"/>
      <c r="P457" s="116"/>
      <c r="Q457" s="116"/>
      <c r="R457" s="257"/>
    </row>
    <row r="458" spans="1:18" ht="14.4">
      <c r="A458" s="94"/>
      <c r="B458" s="94"/>
      <c r="C458" s="94"/>
      <c r="D458" s="94"/>
      <c r="E458" s="94"/>
      <c r="F458" s="94"/>
      <c r="G458" s="94"/>
      <c r="H458" s="94"/>
      <c r="I458" s="86"/>
      <c r="J458" s="86"/>
      <c r="K458" s="86"/>
      <c r="L458" s="116"/>
      <c r="M458" s="116"/>
      <c r="N458" s="116"/>
      <c r="O458" s="116"/>
      <c r="P458" s="116"/>
      <c r="Q458" s="116"/>
      <c r="R458" s="257"/>
    </row>
    <row r="459" spans="1:18" ht="14.4">
      <c r="A459" s="94"/>
      <c r="B459" s="94"/>
      <c r="C459" s="94"/>
      <c r="D459" s="94"/>
      <c r="E459" s="94"/>
      <c r="F459" s="94"/>
      <c r="G459" s="94"/>
      <c r="H459" s="94"/>
      <c r="I459" s="86"/>
      <c r="J459" s="86"/>
      <c r="K459" s="86"/>
      <c r="L459" s="116"/>
      <c r="M459" s="116"/>
      <c r="N459" s="116"/>
      <c r="O459" s="116"/>
      <c r="P459" s="116"/>
      <c r="Q459" s="116"/>
      <c r="R459" s="257"/>
    </row>
    <row r="460" spans="1:18" ht="14.4">
      <c r="A460" s="94"/>
      <c r="B460" s="94"/>
      <c r="C460" s="94"/>
      <c r="D460" s="94"/>
      <c r="E460" s="94"/>
      <c r="F460" s="94"/>
      <c r="G460" s="94"/>
      <c r="H460" s="94"/>
      <c r="I460" s="86"/>
      <c r="J460" s="86"/>
      <c r="K460" s="86"/>
      <c r="L460" s="116"/>
      <c r="M460" s="116"/>
      <c r="N460" s="116"/>
      <c r="O460" s="116"/>
      <c r="P460" s="116"/>
      <c r="Q460" s="116"/>
      <c r="R460" s="257"/>
    </row>
    <row r="461" spans="1:18" ht="14.4">
      <c r="A461" s="94"/>
      <c r="B461" s="94"/>
      <c r="C461" s="94"/>
      <c r="D461" s="94"/>
      <c r="E461" s="94"/>
      <c r="F461" s="94"/>
      <c r="G461" s="94"/>
      <c r="H461" s="94"/>
      <c r="I461" s="86"/>
      <c r="J461" s="86"/>
      <c r="K461" s="86"/>
      <c r="L461" s="116"/>
      <c r="M461" s="116"/>
      <c r="N461" s="116"/>
      <c r="O461" s="116"/>
      <c r="P461" s="116"/>
      <c r="Q461" s="116"/>
      <c r="R461" s="257"/>
    </row>
    <row r="462" spans="1:18" ht="14.4">
      <c r="A462" s="94"/>
      <c r="B462" s="94"/>
      <c r="C462" s="94"/>
      <c r="D462" s="94"/>
      <c r="E462" s="94"/>
      <c r="F462" s="94"/>
      <c r="G462" s="94"/>
      <c r="H462" s="94"/>
      <c r="I462" s="86"/>
      <c r="J462" s="86"/>
      <c r="K462" s="86"/>
      <c r="L462" s="116"/>
      <c r="M462" s="116"/>
      <c r="N462" s="116"/>
      <c r="O462" s="116"/>
      <c r="P462" s="116"/>
      <c r="Q462" s="116"/>
      <c r="R462" s="257"/>
    </row>
    <row r="463" spans="1:18" ht="14.4">
      <c r="A463" s="94"/>
      <c r="B463" s="94"/>
      <c r="C463" s="94"/>
      <c r="D463" s="94"/>
      <c r="E463" s="94"/>
      <c r="F463" s="94"/>
      <c r="G463" s="94"/>
      <c r="H463" s="94"/>
      <c r="I463" s="86"/>
      <c r="J463" s="86"/>
      <c r="K463" s="86"/>
      <c r="L463" s="116"/>
      <c r="M463" s="116"/>
      <c r="N463" s="116"/>
      <c r="O463" s="116"/>
      <c r="P463" s="116"/>
      <c r="Q463" s="116"/>
      <c r="R463" s="257"/>
    </row>
    <row r="464" spans="1:18" ht="14.4">
      <c r="A464" s="94"/>
      <c r="B464" s="94"/>
      <c r="C464" s="94"/>
      <c r="D464" s="94"/>
      <c r="E464" s="94"/>
      <c r="F464" s="94"/>
      <c r="G464" s="94"/>
      <c r="H464" s="94"/>
      <c r="I464" s="86"/>
      <c r="J464" s="86"/>
      <c r="K464" s="86"/>
      <c r="L464" s="116"/>
      <c r="M464" s="116"/>
      <c r="N464" s="116"/>
      <c r="O464" s="116"/>
      <c r="P464" s="116"/>
      <c r="Q464" s="116"/>
      <c r="R464" s="257"/>
    </row>
    <row r="465" spans="1:18" ht="14.4">
      <c r="A465" s="94"/>
      <c r="B465" s="94"/>
      <c r="C465" s="94"/>
      <c r="D465" s="94"/>
      <c r="E465" s="94"/>
      <c r="F465" s="94"/>
      <c r="G465" s="94"/>
      <c r="H465" s="94"/>
      <c r="I465" s="86"/>
      <c r="J465" s="86"/>
      <c r="K465" s="86"/>
      <c r="L465" s="116"/>
      <c r="M465" s="116"/>
      <c r="N465" s="116"/>
      <c r="O465" s="116"/>
      <c r="P465" s="116"/>
      <c r="Q465" s="116"/>
      <c r="R465" s="257"/>
    </row>
    <row r="466" spans="1:18" ht="14.4">
      <c r="A466" s="94"/>
      <c r="B466" s="94"/>
      <c r="C466" s="94"/>
      <c r="D466" s="94"/>
      <c r="E466" s="94"/>
      <c r="F466" s="94"/>
      <c r="G466" s="94"/>
      <c r="H466" s="94"/>
      <c r="I466" s="86"/>
      <c r="J466" s="86"/>
      <c r="K466" s="86"/>
      <c r="L466" s="116"/>
      <c r="M466" s="116"/>
      <c r="N466" s="116"/>
      <c r="O466" s="116"/>
      <c r="P466" s="116"/>
      <c r="Q466" s="116"/>
      <c r="R466" s="257"/>
    </row>
    <row r="467" spans="1:18" ht="14.4">
      <c r="A467" s="94"/>
      <c r="B467" s="94"/>
      <c r="C467" s="94"/>
      <c r="D467" s="94"/>
      <c r="E467" s="94"/>
      <c r="F467" s="94"/>
      <c r="G467" s="94"/>
      <c r="H467" s="94"/>
      <c r="I467" s="86"/>
      <c r="J467" s="86"/>
      <c r="K467" s="86"/>
      <c r="L467" s="116"/>
      <c r="M467" s="116"/>
      <c r="N467" s="116"/>
      <c r="O467" s="116"/>
      <c r="P467" s="116"/>
      <c r="Q467" s="116"/>
      <c r="R467" s="257"/>
    </row>
    <row r="468" spans="1:18" ht="14.4">
      <c r="A468" s="94"/>
      <c r="B468" s="94"/>
      <c r="C468" s="94"/>
      <c r="D468" s="94"/>
      <c r="E468" s="94"/>
      <c r="F468" s="94"/>
      <c r="G468" s="94"/>
      <c r="H468" s="94"/>
      <c r="I468" s="86"/>
      <c r="J468" s="86"/>
      <c r="K468" s="86"/>
      <c r="L468" s="116"/>
      <c r="M468" s="116"/>
      <c r="N468" s="116"/>
      <c r="O468" s="116"/>
      <c r="P468" s="116"/>
      <c r="Q468" s="116"/>
      <c r="R468" s="257"/>
    </row>
    <row r="469" spans="1:18" ht="14.4">
      <c r="A469" s="94"/>
      <c r="B469" s="94"/>
      <c r="C469" s="94"/>
      <c r="D469" s="94"/>
      <c r="E469" s="94"/>
      <c r="F469" s="94"/>
      <c r="G469" s="94"/>
      <c r="H469" s="94"/>
      <c r="I469" s="86"/>
      <c r="J469" s="86"/>
      <c r="K469" s="86"/>
      <c r="L469" s="116"/>
      <c r="M469" s="116"/>
      <c r="N469" s="116"/>
      <c r="O469" s="116"/>
      <c r="P469" s="116"/>
      <c r="Q469" s="116"/>
      <c r="R469" s="257"/>
    </row>
    <row r="470" spans="1:18" ht="14.4">
      <c r="A470" s="94"/>
      <c r="B470" s="94"/>
      <c r="C470" s="94"/>
      <c r="D470" s="94"/>
      <c r="E470" s="94"/>
      <c r="F470" s="94"/>
      <c r="G470" s="94"/>
      <c r="H470" s="94"/>
      <c r="I470" s="86"/>
      <c r="J470" s="86"/>
      <c r="K470" s="86"/>
      <c r="L470" s="116"/>
      <c r="M470" s="116"/>
      <c r="N470" s="116"/>
      <c r="O470" s="116"/>
      <c r="P470" s="116"/>
      <c r="Q470" s="116"/>
      <c r="R470" s="257"/>
    </row>
    <row r="471" spans="1:18" ht="14.4">
      <c r="A471" s="94"/>
      <c r="B471" s="94"/>
      <c r="C471" s="94"/>
      <c r="D471" s="94"/>
      <c r="E471" s="94"/>
      <c r="F471" s="94"/>
      <c r="G471" s="94"/>
      <c r="H471" s="94"/>
      <c r="I471" s="86"/>
      <c r="J471" s="86"/>
      <c r="K471" s="86"/>
      <c r="L471" s="116"/>
      <c r="M471" s="116"/>
      <c r="N471" s="116"/>
      <c r="O471" s="116"/>
      <c r="P471" s="116"/>
      <c r="Q471" s="116"/>
      <c r="R471" s="257"/>
    </row>
    <row r="472" spans="1:18" ht="14.4">
      <c r="A472" s="94"/>
      <c r="B472" s="94"/>
      <c r="C472" s="94"/>
      <c r="D472" s="94"/>
      <c r="E472" s="94"/>
      <c r="F472" s="94"/>
      <c r="G472" s="94"/>
      <c r="H472" s="94"/>
      <c r="I472" s="86"/>
      <c r="J472" s="86"/>
      <c r="K472" s="86"/>
      <c r="L472" s="116"/>
      <c r="M472" s="116"/>
      <c r="N472" s="116"/>
      <c r="O472" s="116"/>
      <c r="P472" s="116"/>
      <c r="Q472" s="116"/>
      <c r="R472" s="257"/>
    </row>
    <row r="473" spans="1:18" ht="14.4">
      <c r="A473" s="94"/>
      <c r="B473" s="94"/>
      <c r="C473" s="94"/>
      <c r="D473" s="94"/>
      <c r="E473" s="94"/>
      <c r="F473" s="94"/>
      <c r="G473" s="94"/>
      <c r="H473" s="94"/>
      <c r="I473" s="86"/>
      <c r="J473" s="86"/>
      <c r="K473" s="86"/>
      <c r="L473" s="116"/>
      <c r="M473" s="116"/>
      <c r="N473" s="116"/>
      <c r="O473" s="116"/>
      <c r="P473" s="116"/>
      <c r="Q473" s="116"/>
      <c r="R473" s="257"/>
    </row>
    <row r="474" spans="1:18" ht="14.4">
      <c r="A474" s="94"/>
      <c r="B474" s="94"/>
      <c r="C474" s="94"/>
      <c r="D474" s="94"/>
      <c r="E474" s="94"/>
      <c r="F474" s="94"/>
      <c r="G474" s="94"/>
      <c r="H474" s="94"/>
      <c r="I474" s="86"/>
      <c r="J474" s="86"/>
      <c r="K474" s="86"/>
      <c r="L474" s="116"/>
      <c r="M474" s="116"/>
      <c r="N474" s="116"/>
      <c r="O474" s="116"/>
      <c r="P474" s="116"/>
      <c r="Q474" s="116"/>
      <c r="R474" s="257"/>
    </row>
    <row r="475" spans="1:18" ht="14.4">
      <c r="A475" s="94"/>
      <c r="B475" s="94"/>
      <c r="C475" s="94"/>
      <c r="D475" s="94"/>
      <c r="E475" s="94"/>
      <c r="F475" s="94"/>
      <c r="G475" s="94"/>
      <c r="H475" s="94"/>
      <c r="I475" s="86"/>
      <c r="J475" s="86"/>
      <c r="K475" s="86"/>
      <c r="L475" s="116"/>
      <c r="M475" s="116"/>
      <c r="N475" s="116"/>
      <c r="O475" s="116"/>
      <c r="P475" s="116"/>
      <c r="Q475" s="116"/>
      <c r="R475" s="257"/>
    </row>
    <row r="476" spans="1:18" ht="14.4">
      <c r="A476" s="94"/>
      <c r="B476" s="94"/>
      <c r="C476" s="94"/>
      <c r="D476" s="94"/>
      <c r="E476" s="94"/>
      <c r="F476" s="94"/>
      <c r="G476" s="94"/>
      <c r="H476" s="94"/>
      <c r="I476" s="86"/>
      <c r="J476" s="86"/>
      <c r="K476" s="86"/>
      <c r="L476" s="116"/>
      <c r="M476" s="116"/>
      <c r="N476" s="116"/>
      <c r="O476" s="116"/>
      <c r="P476" s="116"/>
      <c r="Q476" s="116"/>
      <c r="R476" s="257"/>
    </row>
    <row r="477" spans="1:18" ht="14.4">
      <c r="A477" s="94"/>
      <c r="B477" s="94"/>
      <c r="C477" s="94"/>
      <c r="D477" s="94"/>
      <c r="E477" s="94"/>
      <c r="F477" s="94"/>
      <c r="G477" s="94"/>
      <c r="H477" s="94"/>
      <c r="I477" s="86"/>
      <c r="J477" s="86"/>
      <c r="K477" s="86"/>
      <c r="L477" s="116"/>
      <c r="M477" s="116"/>
      <c r="N477" s="116"/>
      <c r="O477" s="116"/>
      <c r="P477" s="116"/>
      <c r="Q477" s="116"/>
      <c r="R477" s="257"/>
    </row>
    <row r="478" spans="1:18" ht="14.4">
      <c r="A478" s="94"/>
      <c r="B478" s="94"/>
      <c r="C478" s="94"/>
      <c r="D478" s="94"/>
      <c r="E478" s="94"/>
      <c r="F478" s="94"/>
      <c r="G478" s="94"/>
      <c r="H478" s="94"/>
      <c r="I478" s="86"/>
      <c r="J478" s="86"/>
      <c r="K478" s="86"/>
      <c r="L478" s="116"/>
      <c r="M478" s="116"/>
      <c r="N478" s="116"/>
      <c r="O478" s="116"/>
      <c r="P478" s="116"/>
      <c r="Q478" s="116"/>
      <c r="R478" s="257"/>
    </row>
    <row r="479" spans="1:18" ht="14.4">
      <c r="A479" s="94"/>
      <c r="B479" s="94"/>
      <c r="C479" s="94"/>
      <c r="D479" s="94"/>
      <c r="E479" s="94"/>
      <c r="F479" s="94"/>
      <c r="G479" s="94"/>
      <c r="H479" s="94"/>
      <c r="I479" s="86"/>
      <c r="J479" s="86"/>
      <c r="K479" s="86"/>
      <c r="L479" s="116"/>
      <c r="M479" s="116"/>
      <c r="N479" s="116"/>
      <c r="O479" s="116"/>
      <c r="P479" s="116"/>
      <c r="Q479" s="116"/>
      <c r="R479" s="257"/>
    </row>
    <row r="480" spans="1:18" ht="14.4">
      <c r="A480" s="94"/>
      <c r="B480" s="94"/>
      <c r="C480" s="94"/>
      <c r="D480" s="94"/>
      <c r="E480" s="94"/>
      <c r="F480" s="94"/>
      <c r="G480" s="94"/>
      <c r="H480" s="94"/>
      <c r="I480" s="86"/>
      <c r="J480" s="86"/>
      <c r="K480" s="86"/>
      <c r="L480" s="116"/>
      <c r="M480" s="116"/>
      <c r="N480" s="116"/>
      <c r="O480" s="116"/>
      <c r="P480" s="116"/>
      <c r="Q480" s="116"/>
      <c r="R480" s="257"/>
    </row>
    <row r="481" spans="1:18" ht="14.4">
      <c r="A481" s="94"/>
      <c r="B481" s="94"/>
      <c r="C481" s="94"/>
      <c r="D481" s="94"/>
      <c r="E481" s="94"/>
      <c r="F481" s="94"/>
      <c r="G481" s="94"/>
      <c r="H481" s="94"/>
      <c r="I481" s="86"/>
      <c r="J481" s="86"/>
      <c r="K481" s="86"/>
      <c r="L481" s="116"/>
      <c r="M481" s="116"/>
      <c r="N481" s="116"/>
      <c r="O481" s="116"/>
      <c r="P481" s="116"/>
      <c r="Q481" s="116"/>
      <c r="R481" s="257"/>
    </row>
    <row r="482" spans="1:18" ht="14.4">
      <c r="A482" s="94"/>
      <c r="B482" s="94"/>
      <c r="C482" s="94"/>
      <c r="D482" s="94"/>
      <c r="E482" s="94"/>
      <c r="F482" s="94"/>
      <c r="G482" s="94"/>
      <c r="H482" s="94"/>
      <c r="I482" s="86"/>
      <c r="J482" s="86"/>
      <c r="K482" s="86"/>
      <c r="L482" s="116"/>
      <c r="M482" s="116"/>
      <c r="N482" s="116"/>
      <c r="O482" s="116"/>
      <c r="P482" s="116"/>
      <c r="Q482" s="116"/>
      <c r="R482" s="257"/>
    </row>
    <row r="483" spans="1:18" ht="14.4">
      <c r="A483" s="94"/>
      <c r="B483" s="94"/>
      <c r="C483" s="94"/>
      <c r="D483" s="94"/>
      <c r="E483" s="94"/>
      <c r="F483" s="94"/>
      <c r="G483" s="94"/>
      <c r="H483" s="94"/>
      <c r="I483" s="86"/>
      <c r="J483" s="86"/>
      <c r="K483" s="86"/>
      <c r="L483" s="116"/>
      <c r="M483" s="116"/>
      <c r="N483" s="116"/>
      <c r="O483" s="116"/>
      <c r="P483" s="116"/>
      <c r="Q483" s="116"/>
      <c r="R483" s="257"/>
    </row>
    <row r="484" spans="1:18" ht="14.4">
      <c r="A484" s="94"/>
      <c r="B484" s="94"/>
      <c r="C484" s="94"/>
      <c r="D484" s="94"/>
      <c r="E484" s="94"/>
      <c r="F484" s="94"/>
      <c r="G484" s="94"/>
      <c r="H484" s="94"/>
      <c r="I484" s="86"/>
      <c r="J484" s="86"/>
      <c r="K484" s="86"/>
      <c r="L484" s="116"/>
      <c r="M484" s="116"/>
      <c r="N484" s="116"/>
      <c r="O484" s="116"/>
      <c r="P484" s="116"/>
      <c r="Q484" s="116"/>
      <c r="R484" s="257"/>
    </row>
    <row r="485" spans="1:18" ht="14.4">
      <c r="A485" s="94"/>
      <c r="B485" s="94"/>
      <c r="C485" s="94"/>
      <c r="D485" s="94"/>
      <c r="E485" s="94"/>
      <c r="F485" s="94"/>
      <c r="G485" s="94"/>
      <c r="H485" s="94"/>
      <c r="I485" s="86"/>
      <c r="J485" s="86"/>
      <c r="K485" s="86"/>
      <c r="L485" s="116"/>
      <c r="M485" s="116"/>
      <c r="N485" s="116"/>
      <c r="O485" s="116"/>
      <c r="P485" s="116"/>
      <c r="Q485" s="116"/>
      <c r="R485" s="257"/>
    </row>
    <row r="486" spans="1:18" ht="14.4">
      <c r="A486" s="94"/>
      <c r="B486" s="94"/>
      <c r="C486" s="94"/>
      <c r="D486" s="94"/>
      <c r="E486" s="94"/>
      <c r="F486" s="94"/>
      <c r="G486" s="94"/>
      <c r="H486" s="94"/>
      <c r="I486" s="86"/>
      <c r="J486" s="86"/>
      <c r="K486" s="86"/>
      <c r="L486" s="116"/>
      <c r="M486" s="116"/>
      <c r="N486" s="116"/>
      <c r="O486" s="116"/>
      <c r="P486" s="116"/>
      <c r="Q486" s="116"/>
      <c r="R486" s="257"/>
    </row>
    <row r="487" spans="1:18" ht="14.4">
      <c r="A487" s="94"/>
      <c r="B487" s="94"/>
      <c r="C487" s="94"/>
      <c r="D487" s="94"/>
      <c r="E487" s="94"/>
      <c r="F487" s="94"/>
      <c r="G487" s="94"/>
      <c r="H487" s="94"/>
      <c r="I487" s="86"/>
      <c r="J487" s="86"/>
      <c r="K487" s="86"/>
      <c r="L487" s="116"/>
      <c r="M487" s="116"/>
      <c r="N487" s="116"/>
      <c r="O487" s="116"/>
      <c r="P487" s="116"/>
      <c r="Q487" s="116"/>
      <c r="R487" s="257"/>
    </row>
    <row r="488" spans="1:18" ht="14.4">
      <c r="A488" s="94"/>
      <c r="B488" s="94"/>
      <c r="C488" s="94"/>
      <c r="D488" s="94"/>
      <c r="E488" s="94"/>
      <c r="F488" s="94"/>
      <c r="G488" s="94"/>
      <c r="H488" s="94"/>
      <c r="I488" s="86"/>
      <c r="J488" s="86"/>
      <c r="K488" s="86"/>
      <c r="L488" s="116"/>
      <c r="M488" s="116"/>
      <c r="N488" s="116"/>
      <c r="O488" s="116"/>
      <c r="P488" s="116"/>
      <c r="Q488" s="116"/>
      <c r="R488" s="257"/>
    </row>
    <row r="489" spans="1:18" ht="14.4">
      <c r="A489" s="94"/>
      <c r="B489" s="94"/>
      <c r="C489" s="94"/>
      <c r="D489" s="94"/>
      <c r="E489" s="94"/>
      <c r="F489" s="94"/>
      <c r="G489" s="94"/>
      <c r="H489" s="94"/>
      <c r="I489" s="86"/>
      <c r="J489" s="86"/>
      <c r="K489" s="86"/>
      <c r="L489" s="116"/>
      <c r="M489" s="116"/>
      <c r="N489" s="116"/>
      <c r="O489" s="116"/>
      <c r="P489" s="116"/>
      <c r="Q489" s="116"/>
      <c r="R489" s="257"/>
    </row>
    <row r="490" spans="1:18" ht="14.4">
      <c r="A490" s="94"/>
      <c r="B490" s="94"/>
      <c r="C490" s="94"/>
      <c r="D490" s="94"/>
      <c r="E490" s="94"/>
      <c r="F490" s="94"/>
      <c r="G490" s="94"/>
      <c r="H490" s="94"/>
      <c r="I490" s="86"/>
      <c r="J490" s="86"/>
      <c r="K490" s="86"/>
      <c r="L490" s="116"/>
      <c r="M490" s="116"/>
      <c r="N490" s="116"/>
      <c r="O490" s="116"/>
      <c r="P490" s="116"/>
      <c r="Q490" s="116"/>
      <c r="R490" s="257"/>
    </row>
    <row r="491" spans="1:18" ht="14.4">
      <c r="A491" s="94"/>
      <c r="B491" s="94"/>
      <c r="C491" s="94"/>
      <c r="D491" s="94"/>
      <c r="E491" s="94"/>
      <c r="F491" s="94"/>
      <c r="G491" s="94"/>
      <c r="H491" s="94"/>
      <c r="I491" s="86"/>
      <c r="J491" s="86"/>
      <c r="K491" s="86"/>
      <c r="L491" s="116"/>
      <c r="M491" s="116"/>
      <c r="N491" s="116"/>
      <c r="O491" s="116"/>
      <c r="P491" s="116"/>
      <c r="Q491" s="116"/>
      <c r="R491" s="257"/>
    </row>
    <row r="492" spans="1:18" ht="14.4">
      <c r="A492" s="94"/>
      <c r="B492" s="94"/>
      <c r="C492" s="94"/>
      <c r="D492" s="94"/>
      <c r="E492" s="94"/>
      <c r="F492" s="94"/>
      <c r="G492" s="94"/>
      <c r="H492" s="94"/>
      <c r="I492" s="86"/>
      <c r="J492" s="86"/>
      <c r="K492" s="86"/>
      <c r="L492" s="116"/>
      <c r="M492" s="116"/>
      <c r="N492" s="116"/>
      <c r="O492" s="116"/>
      <c r="P492" s="116"/>
      <c r="Q492" s="116"/>
      <c r="R492" s="257"/>
    </row>
    <row r="493" spans="1:18" ht="14.4">
      <c r="A493" s="94"/>
      <c r="B493" s="94"/>
      <c r="C493" s="94"/>
      <c r="D493" s="94"/>
      <c r="E493" s="94"/>
      <c r="F493" s="94"/>
      <c r="G493" s="94"/>
      <c r="H493" s="94"/>
      <c r="I493" s="86"/>
      <c r="J493" s="86"/>
      <c r="K493" s="86"/>
      <c r="L493" s="116"/>
      <c r="M493" s="116"/>
      <c r="N493" s="116"/>
      <c r="O493" s="116"/>
      <c r="P493" s="116"/>
      <c r="Q493" s="116"/>
      <c r="R493" s="257"/>
    </row>
    <row r="494" spans="1:18" ht="14.4">
      <c r="A494" s="94"/>
      <c r="B494" s="94"/>
      <c r="C494" s="94"/>
      <c r="D494" s="94"/>
      <c r="E494" s="94"/>
      <c r="F494" s="94"/>
      <c r="G494" s="94"/>
      <c r="H494" s="94"/>
      <c r="I494" s="86"/>
      <c r="J494" s="86"/>
      <c r="K494" s="86"/>
      <c r="L494" s="116"/>
      <c r="M494" s="116"/>
      <c r="N494" s="116"/>
      <c r="O494" s="116"/>
      <c r="P494" s="116"/>
      <c r="Q494" s="116"/>
      <c r="R494" s="257"/>
    </row>
    <row r="495" spans="1:18" ht="14.4">
      <c r="A495" s="94"/>
      <c r="B495" s="94"/>
      <c r="C495" s="94"/>
      <c r="D495" s="94"/>
      <c r="E495" s="94"/>
      <c r="F495" s="94"/>
      <c r="G495" s="94"/>
      <c r="H495" s="94"/>
      <c r="I495" s="86"/>
      <c r="J495" s="86"/>
      <c r="K495" s="86"/>
      <c r="L495" s="116"/>
      <c r="M495" s="116"/>
      <c r="N495" s="116"/>
      <c r="O495" s="116"/>
      <c r="P495" s="116"/>
      <c r="Q495" s="116"/>
      <c r="R495" s="257"/>
    </row>
    <row r="496" spans="1:18" ht="14.4">
      <c r="A496" s="94"/>
      <c r="B496" s="94"/>
      <c r="C496" s="94"/>
      <c r="D496" s="94"/>
      <c r="E496" s="94"/>
      <c r="F496" s="94"/>
      <c r="G496" s="94"/>
      <c r="H496" s="94"/>
      <c r="I496" s="86"/>
      <c r="J496" s="86"/>
      <c r="K496" s="86"/>
      <c r="L496" s="116"/>
      <c r="M496" s="116"/>
      <c r="N496" s="116"/>
      <c r="O496" s="116"/>
      <c r="P496" s="116"/>
      <c r="Q496" s="116"/>
      <c r="R496" s="257"/>
    </row>
    <row r="497" spans="1:18" ht="14.4">
      <c r="A497" s="94"/>
      <c r="B497" s="94"/>
      <c r="C497" s="94"/>
      <c r="D497" s="94"/>
      <c r="E497" s="94"/>
      <c r="F497" s="94"/>
      <c r="G497" s="94"/>
      <c r="H497" s="94"/>
      <c r="I497" s="86"/>
      <c r="J497" s="86"/>
      <c r="K497" s="86"/>
      <c r="L497" s="116"/>
      <c r="M497" s="116"/>
      <c r="N497" s="116"/>
      <c r="O497" s="116"/>
      <c r="P497" s="116"/>
      <c r="Q497" s="116"/>
      <c r="R497" s="257"/>
    </row>
    <row r="498" spans="1:18" ht="14.4">
      <c r="A498" s="94"/>
      <c r="B498" s="94"/>
      <c r="C498" s="94"/>
      <c r="D498" s="94"/>
      <c r="E498" s="94"/>
      <c r="F498" s="94"/>
      <c r="G498" s="94"/>
      <c r="H498" s="94"/>
      <c r="I498" s="86"/>
      <c r="J498" s="86"/>
      <c r="K498" s="86"/>
      <c r="L498" s="116"/>
      <c r="M498" s="116"/>
      <c r="N498" s="116"/>
      <c r="O498" s="116"/>
      <c r="P498" s="116"/>
      <c r="Q498" s="116"/>
      <c r="R498" s="257"/>
    </row>
    <row r="499" spans="1:18" ht="14.4">
      <c r="A499" s="94"/>
      <c r="B499" s="94"/>
      <c r="C499" s="94"/>
      <c r="D499" s="94"/>
      <c r="E499" s="94"/>
      <c r="F499" s="94"/>
      <c r="G499" s="94"/>
      <c r="H499" s="94"/>
      <c r="I499" s="86"/>
      <c r="J499" s="86"/>
      <c r="K499" s="86"/>
      <c r="L499" s="116"/>
      <c r="M499" s="116"/>
      <c r="N499" s="116"/>
      <c r="O499" s="116"/>
      <c r="P499" s="116"/>
      <c r="Q499" s="116"/>
      <c r="R499" s="257"/>
    </row>
    <row r="500" spans="1:18" ht="14.4">
      <c r="A500" s="94"/>
      <c r="B500" s="94"/>
      <c r="C500" s="94"/>
      <c r="D500" s="94"/>
      <c r="E500" s="94"/>
      <c r="F500" s="94"/>
      <c r="G500" s="94"/>
      <c r="H500" s="94"/>
      <c r="I500" s="86"/>
      <c r="J500" s="86"/>
      <c r="K500" s="86"/>
      <c r="L500" s="116"/>
      <c r="M500" s="116"/>
      <c r="N500" s="116"/>
      <c r="O500" s="116"/>
      <c r="P500" s="116"/>
      <c r="Q500" s="116"/>
      <c r="R500" s="257"/>
    </row>
    <row r="501" spans="1:18" ht="14.4">
      <c r="A501" s="94"/>
      <c r="B501" s="94"/>
      <c r="C501" s="94"/>
      <c r="D501" s="94"/>
      <c r="E501" s="94"/>
      <c r="F501" s="94"/>
      <c r="G501" s="94"/>
      <c r="H501" s="94"/>
      <c r="I501" s="86"/>
      <c r="J501" s="86"/>
      <c r="K501" s="86"/>
      <c r="L501" s="116"/>
      <c r="M501" s="116"/>
      <c r="N501" s="116"/>
      <c r="O501" s="116"/>
      <c r="P501" s="116"/>
      <c r="Q501" s="116"/>
      <c r="R501" s="257"/>
    </row>
    <row r="502" spans="1:18" ht="14.4">
      <c r="A502" s="94"/>
      <c r="B502" s="94"/>
      <c r="C502" s="94"/>
      <c r="D502" s="94"/>
      <c r="E502" s="94"/>
      <c r="F502" s="94"/>
      <c r="G502" s="94"/>
      <c r="H502" s="94"/>
      <c r="I502" s="86"/>
      <c r="J502" s="86"/>
      <c r="K502" s="86"/>
      <c r="L502" s="116"/>
      <c r="M502" s="116"/>
      <c r="N502" s="116"/>
      <c r="O502" s="116"/>
      <c r="P502" s="116"/>
      <c r="Q502" s="116"/>
      <c r="R502" s="257"/>
    </row>
    <row r="503" spans="1:18" ht="14.4">
      <c r="A503" s="94"/>
      <c r="B503" s="94"/>
      <c r="C503" s="94"/>
      <c r="D503" s="94"/>
      <c r="E503" s="94"/>
      <c r="F503" s="94"/>
      <c r="G503" s="94"/>
      <c r="H503" s="94"/>
      <c r="I503" s="86"/>
      <c r="J503" s="86"/>
      <c r="K503" s="86"/>
      <c r="L503" s="116"/>
      <c r="M503" s="116"/>
      <c r="N503" s="116"/>
      <c r="O503" s="116"/>
      <c r="P503" s="116"/>
      <c r="Q503" s="116"/>
      <c r="R503" s="257"/>
    </row>
    <row r="504" spans="1:18" ht="14.4">
      <c r="A504" s="94"/>
      <c r="B504" s="94"/>
      <c r="C504" s="94"/>
      <c r="D504" s="94"/>
      <c r="E504" s="94"/>
      <c r="F504" s="94"/>
      <c r="G504" s="94"/>
      <c r="H504" s="94"/>
      <c r="I504" s="86"/>
      <c r="J504" s="86"/>
      <c r="K504" s="86"/>
      <c r="L504" s="116"/>
      <c r="M504" s="116"/>
      <c r="N504" s="116"/>
      <c r="O504" s="116"/>
      <c r="P504" s="116"/>
      <c r="Q504" s="116"/>
      <c r="R504" s="257"/>
    </row>
    <row r="505" spans="1:18" ht="14.4">
      <c r="A505" s="94"/>
      <c r="B505" s="94"/>
      <c r="C505" s="94"/>
      <c r="D505" s="94"/>
      <c r="E505" s="94"/>
      <c r="F505" s="94"/>
      <c r="G505" s="94"/>
      <c r="H505" s="94"/>
      <c r="I505" s="86"/>
      <c r="J505" s="86"/>
      <c r="K505" s="86"/>
      <c r="L505" s="116"/>
      <c r="M505" s="116"/>
      <c r="N505" s="116"/>
      <c r="O505" s="116"/>
      <c r="P505" s="116"/>
      <c r="Q505" s="116"/>
      <c r="R505" s="257"/>
    </row>
    <row r="506" spans="1:18" ht="14.4">
      <c r="A506" s="94"/>
      <c r="B506" s="94"/>
      <c r="C506" s="94"/>
      <c r="D506" s="94"/>
      <c r="E506" s="94"/>
      <c r="F506" s="94"/>
      <c r="G506" s="94"/>
      <c r="H506" s="94"/>
      <c r="I506" s="86"/>
      <c r="J506" s="86"/>
      <c r="K506" s="86"/>
      <c r="L506" s="116"/>
      <c r="M506" s="116"/>
      <c r="N506" s="116"/>
      <c r="O506" s="116"/>
      <c r="P506" s="116"/>
      <c r="Q506" s="116"/>
      <c r="R506" s="257"/>
    </row>
    <row r="507" spans="1:18" ht="14.4">
      <c r="A507" s="94"/>
      <c r="B507" s="94"/>
      <c r="C507" s="94"/>
      <c r="D507" s="94"/>
      <c r="E507" s="94"/>
      <c r="F507" s="94"/>
      <c r="G507" s="94"/>
      <c r="H507" s="94"/>
      <c r="I507" s="86"/>
      <c r="J507" s="86"/>
      <c r="K507" s="86"/>
      <c r="L507" s="116"/>
      <c r="M507" s="116"/>
      <c r="N507" s="116"/>
      <c r="O507" s="116"/>
      <c r="P507" s="116"/>
      <c r="Q507" s="116"/>
      <c r="R507" s="257"/>
    </row>
    <row r="508" spans="1:18" ht="14.4">
      <c r="A508" s="94"/>
      <c r="B508" s="94"/>
      <c r="C508" s="94"/>
      <c r="D508" s="94"/>
      <c r="E508" s="94"/>
      <c r="F508" s="94"/>
      <c r="G508" s="94"/>
      <c r="H508" s="94"/>
      <c r="I508" s="86"/>
      <c r="J508" s="86"/>
      <c r="K508" s="86"/>
      <c r="L508" s="116"/>
      <c r="M508" s="116"/>
      <c r="N508" s="116"/>
      <c r="O508" s="116"/>
      <c r="P508" s="116"/>
      <c r="Q508" s="116"/>
      <c r="R508" s="257"/>
    </row>
    <row r="509" spans="1:18" ht="14.4">
      <c r="A509" s="94"/>
      <c r="B509" s="94"/>
      <c r="C509" s="94"/>
      <c r="D509" s="94"/>
      <c r="E509" s="94"/>
      <c r="F509" s="94"/>
      <c r="G509" s="94"/>
      <c r="H509" s="94"/>
      <c r="I509" s="86"/>
      <c r="J509" s="86"/>
      <c r="K509" s="86"/>
      <c r="L509" s="116"/>
      <c r="M509" s="116"/>
      <c r="N509" s="116"/>
      <c r="O509" s="116"/>
      <c r="P509" s="116"/>
      <c r="Q509" s="116"/>
      <c r="R509" s="257"/>
    </row>
    <row r="510" spans="1:18" ht="14.4">
      <c r="A510" s="94"/>
      <c r="B510" s="94"/>
      <c r="C510" s="94"/>
      <c r="D510" s="94"/>
      <c r="E510" s="94"/>
      <c r="F510" s="94"/>
      <c r="G510" s="94"/>
      <c r="H510" s="94"/>
      <c r="I510" s="86"/>
      <c r="J510" s="86"/>
      <c r="K510" s="86"/>
      <c r="L510" s="116"/>
      <c r="M510" s="116"/>
      <c r="N510" s="116"/>
      <c r="O510" s="116"/>
      <c r="P510" s="116"/>
      <c r="Q510" s="116"/>
      <c r="R510" s="257"/>
    </row>
    <row r="511" spans="1:18" ht="14.4">
      <c r="A511" s="94"/>
      <c r="B511" s="94"/>
      <c r="C511" s="94"/>
      <c r="D511" s="94"/>
      <c r="E511" s="94"/>
      <c r="F511" s="94"/>
      <c r="G511" s="94"/>
      <c r="H511" s="94"/>
      <c r="I511" s="86"/>
      <c r="J511" s="86"/>
      <c r="K511" s="86"/>
      <c r="L511" s="116"/>
      <c r="M511" s="116"/>
      <c r="N511" s="116"/>
      <c r="O511" s="116"/>
      <c r="P511" s="116"/>
      <c r="Q511" s="116"/>
      <c r="R511" s="257"/>
    </row>
    <row r="512" spans="1:18" ht="14.4">
      <c r="A512" s="94"/>
      <c r="B512" s="94"/>
      <c r="C512" s="94"/>
      <c r="D512" s="94"/>
      <c r="E512" s="94"/>
      <c r="F512" s="94"/>
      <c r="G512" s="94"/>
      <c r="H512" s="94"/>
      <c r="I512" s="86"/>
      <c r="J512" s="86"/>
      <c r="K512" s="86"/>
      <c r="L512" s="116"/>
      <c r="M512" s="116"/>
      <c r="N512" s="116"/>
      <c r="O512" s="116"/>
      <c r="P512" s="116"/>
      <c r="Q512" s="116"/>
      <c r="R512" s="257"/>
    </row>
    <row r="513" spans="1:18" ht="14.4">
      <c r="A513" s="94"/>
      <c r="B513" s="94"/>
      <c r="C513" s="94"/>
      <c r="D513" s="94"/>
      <c r="E513" s="94"/>
      <c r="F513" s="94"/>
      <c r="G513" s="94"/>
      <c r="H513" s="94"/>
      <c r="I513" s="86"/>
      <c r="J513" s="86"/>
      <c r="K513" s="86"/>
      <c r="L513" s="116"/>
      <c r="M513" s="116"/>
      <c r="N513" s="116"/>
      <c r="O513" s="116"/>
      <c r="P513" s="116"/>
      <c r="Q513" s="116"/>
      <c r="R513" s="257"/>
    </row>
    <row r="514" spans="1:18" ht="14.4">
      <c r="A514" s="94"/>
      <c r="B514" s="94"/>
      <c r="C514" s="94"/>
      <c r="D514" s="94"/>
      <c r="E514" s="94"/>
      <c r="F514" s="94"/>
      <c r="G514" s="94"/>
      <c r="H514" s="94"/>
      <c r="I514" s="86"/>
      <c r="J514" s="86"/>
      <c r="K514" s="86"/>
      <c r="L514" s="116"/>
      <c r="M514" s="116"/>
      <c r="N514" s="116"/>
      <c r="O514" s="116"/>
      <c r="P514" s="116"/>
      <c r="Q514" s="116"/>
      <c r="R514" s="257"/>
    </row>
    <row r="515" spans="1:18" ht="14.4">
      <c r="A515" s="94"/>
      <c r="B515" s="94"/>
      <c r="C515" s="94"/>
      <c r="D515" s="94"/>
      <c r="E515" s="94"/>
      <c r="F515" s="94"/>
      <c r="G515" s="94"/>
      <c r="H515" s="94"/>
      <c r="I515" s="86"/>
      <c r="J515" s="86"/>
      <c r="K515" s="86"/>
      <c r="L515" s="116"/>
      <c r="M515" s="116"/>
      <c r="N515" s="116"/>
      <c r="O515" s="116"/>
      <c r="P515" s="116"/>
      <c r="Q515" s="116"/>
      <c r="R515" s="257"/>
    </row>
    <row r="516" spans="1:18" ht="14.4">
      <c r="A516" s="94"/>
      <c r="B516" s="94"/>
      <c r="C516" s="94"/>
      <c r="D516" s="94"/>
      <c r="E516" s="94"/>
      <c r="F516" s="94"/>
      <c r="G516" s="94"/>
      <c r="H516" s="94"/>
      <c r="I516" s="86"/>
      <c r="J516" s="86"/>
      <c r="K516" s="86"/>
      <c r="L516" s="116"/>
      <c r="M516" s="116"/>
      <c r="N516" s="116"/>
      <c r="O516" s="116"/>
      <c r="P516" s="116"/>
      <c r="Q516" s="116"/>
      <c r="R516" s="257"/>
    </row>
    <row r="517" spans="1:18" ht="14.4">
      <c r="A517" s="94"/>
      <c r="B517" s="94"/>
      <c r="C517" s="94"/>
      <c r="D517" s="94"/>
      <c r="E517" s="94"/>
      <c r="F517" s="94"/>
      <c r="G517" s="94"/>
      <c r="H517" s="94"/>
      <c r="I517" s="86"/>
      <c r="J517" s="86"/>
      <c r="K517" s="86"/>
      <c r="L517" s="116"/>
      <c r="M517" s="116"/>
      <c r="N517" s="116"/>
      <c r="O517" s="116"/>
      <c r="P517" s="116"/>
      <c r="Q517" s="116"/>
      <c r="R517" s="257"/>
    </row>
    <row r="518" spans="1:18" ht="14.4">
      <c r="A518" s="94"/>
      <c r="B518" s="94"/>
      <c r="C518" s="94"/>
      <c r="D518" s="94"/>
      <c r="E518" s="94"/>
      <c r="F518" s="94"/>
      <c r="G518" s="94"/>
      <c r="H518" s="94"/>
      <c r="I518" s="86"/>
      <c r="J518" s="86"/>
      <c r="K518" s="86"/>
      <c r="L518" s="116"/>
      <c r="M518" s="116"/>
      <c r="N518" s="116"/>
      <c r="O518" s="116"/>
      <c r="P518" s="116"/>
      <c r="Q518" s="116"/>
      <c r="R518" s="257"/>
    </row>
    <row r="519" spans="1:18" ht="14.4">
      <c r="A519" s="94"/>
      <c r="B519" s="94"/>
      <c r="C519" s="94"/>
      <c r="D519" s="94"/>
      <c r="E519" s="94"/>
      <c r="F519" s="94"/>
      <c r="G519" s="94"/>
      <c r="H519" s="94"/>
      <c r="I519" s="86"/>
      <c r="J519" s="86"/>
      <c r="K519" s="86"/>
      <c r="L519" s="116"/>
      <c r="M519" s="116"/>
      <c r="N519" s="116"/>
      <c r="O519" s="116"/>
      <c r="P519" s="116"/>
      <c r="Q519" s="116"/>
      <c r="R519" s="257"/>
    </row>
    <row r="520" spans="1:18" ht="14.4">
      <c r="A520" s="94"/>
      <c r="B520" s="94"/>
      <c r="C520" s="94"/>
      <c r="D520" s="94"/>
      <c r="E520" s="94"/>
      <c r="F520" s="94"/>
      <c r="G520" s="94"/>
      <c r="H520" s="94"/>
      <c r="I520" s="86"/>
      <c r="J520" s="86"/>
      <c r="K520" s="86"/>
      <c r="L520" s="116"/>
      <c r="M520" s="116"/>
      <c r="N520" s="116"/>
      <c r="O520" s="116"/>
      <c r="P520" s="116"/>
      <c r="Q520" s="116"/>
      <c r="R520" s="257"/>
    </row>
    <row r="521" spans="1:18" ht="14.4">
      <c r="A521" s="94"/>
      <c r="B521" s="94"/>
      <c r="C521" s="94"/>
      <c r="D521" s="94"/>
      <c r="E521" s="94"/>
      <c r="F521" s="94"/>
      <c r="G521" s="94"/>
      <c r="H521" s="94"/>
      <c r="I521" s="86"/>
      <c r="J521" s="86"/>
      <c r="K521" s="86"/>
      <c r="L521" s="116"/>
      <c r="M521" s="116"/>
      <c r="N521" s="116"/>
      <c r="O521" s="116"/>
      <c r="P521" s="116"/>
      <c r="Q521" s="116"/>
      <c r="R521" s="257"/>
    </row>
    <row r="522" spans="1:18" ht="14.4">
      <c r="A522" s="94"/>
      <c r="B522" s="94"/>
      <c r="C522" s="94"/>
      <c r="D522" s="94"/>
      <c r="E522" s="94"/>
      <c r="F522" s="94"/>
      <c r="G522" s="94"/>
      <c r="H522" s="94"/>
      <c r="I522" s="86"/>
      <c r="J522" s="86"/>
      <c r="K522" s="86"/>
      <c r="L522" s="116"/>
      <c r="M522" s="116"/>
      <c r="N522" s="116"/>
      <c r="O522" s="116"/>
      <c r="P522" s="116"/>
      <c r="Q522" s="116"/>
      <c r="R522" s="257"/>
    </row>
    <row r="523" spans="1:18" ht="14.4">
      <c r="A523" s="94"/>
      <c r="B523" s="94"/>
      <c r="C523" s="94"/>
      <c r="D523" s="94"/>
      <c r="E523" s="94"/>
      <c r="F523" s="94"/>
      <c r="G523" s="94"/>
      <c r="H523" s="94"/>
      <c r="I523" s="86"/>
      <c r="J523" s="86"/>
      <c r="K523" s="86"/>
      <c r="L523" s="116"/>
      <c r="M523" s="116"/>
      <c r="N523" s="116"/>
      <c r="O523" s="116"/>
      <c r="P523" s="116"/>
      <c r="Q523" s="116"/>
      <c r="R523" s="257"/>
    </row>
    <row r="524" spans="1:18" ht="14.4">
      <c r="A524" s="94"/>
      <c r="B524" s="94"/>
      <c r="C524" s="94"/>
      <c r="D524" s="94"/>
      <c r="E524" s="94"/>
      <c r="F524" s="94"/>
      <c r="G524" s="94"/>
      <c r="H524" s="94"/>
      <c r="I524" s="86"/>
      <c r="J524" s="86"/>
      <c r="K524" s="86"/>
      <c r="L524" s="116"/>
      <c r="M524" s="116"/>
      <c r="N524" s="116"/>
      <c r="O524" s="116"/>
      <c r="P524" s="116"/>
      <c r="Q524" s="116"/>
      <c r="R524" s="257"/>
    </row>
    <row r="525" spans="1:18" ht="14.4">
      <c r="A525" s="94"/>
      <c r="B525" s="94"/>
      <c r="C525" s="94"/>
      <c r="D525" s="94"/>
      <c r="E525" s="94"/>
      <c r="F525" s="94"/>
      <c r="G525" s="94"/>
      <c r="H525" s="94"/>
      <c r="I525" s="86"/>
      <c r="J525" s="86"/>
      <c r="K525" s="86"/>
      <c r="L525" s="116"/>
      <c r="M525" s="116"/>
      <c r="N525" s="116"/>
      <c r="O525" s="116"/>
      <c r="P525" s="116"/>
      <c r="Q525" s="116"/>
      <c r="R525" s="257"/>
    </row>
    <row r="526" spans="1:18" ht="14.4">
      <c r="A526" s="94"/>
      <c r="B526" s="94"/>
      <c r="C526" s="94"/>
      <c r="D526" s="94"/>
      <c r="E526" s="94"/>
      <c r="F526" s="94"/>
      <c r="G526" s="94"/>
      <c r="H526" s="94"/>
      <c r="I526" s="86"/>
      <c r="J526" s="86"/>
      <c r="K526" s="86"/>
      <c r="L526" s="116"/>
      <c r="M526" s="116"/>
      <c r="N526" s="116"/>
      <c r="O526" s="116"/>
      <c r="P526" s="116"/>
      <c r="Q526" s="116"/>
      <c r="R526" s="257"/>
    </row>
    <row r="527" spans="1:18" ht="14.4">
      <c r="A527" s="94"/>
      <c r="B527" s="94"/>
      <c r="C527" s="94"/>
      <c r="D527" s="94"/>
      <c r="E527" s="94"/>
      <c r="F527" s="94"/>
      <c r="G527" s="94"/>
      <c r="H527" s="94"/>
      <c r="I527" s="86"/>
      <c r="J527" s="86"/>
      <c r="K527" s="86"/>
      <c r="L527" s="116"/>
      <c r="M527" s="116"/>
      <c r="N527" s="116"/>
      <c r="O527" s="116"/>
      <c r="P527" s="116"/>
      <c r="Q527" s="116"/>
      <c r="R527" s="257"/>
    </row>
    <row r="528" spans="1:18" ht="14.4">
      <c r="A528" s="94"/>
      <c r="B528" s="94"/>
      <c r="C528" s="94"/>
      <c r="D528" s="94"/>
      <c r="E528" s="94"/>
      <c r="F528" s="94"/>
      <c r="G528" s="94"/>
      <c r="H528" s="94"/>
      <c r="I528" s="86"/>
      <c r="J528" s="86"/>
      <c r="K528" s="86"/>
      <c r="L528" s="116"/>
      <c r="M528" s="116"/>
      <c r="N528" s="116"/>
      <c r="O528" s="116"/>
      <c r="P528" s="116"/>
      <c r="Q528" s="116"/>
      <c r="R528" s="257"/>
    </row>
    <row r="529" spans="1:18" ht="14.4">
      <c r="A529" s="94"/>
      <c r="B529" s="94"/>
      <c r="C529" s="94"/>
      <c r="D529" s="94"/>
      <c r="E529" s="94"/>
      <c r="F529" s="94"/>
      <c r="G529" s="94"/>
      <c r="H529" s="94"/>
      <c r="I529" s="86"/>
      <c r="J529" s="86"/>
      <c r="K529" s="86"/>
      <c r="L529" s="116"/>
      <c r="M529" s="116"/>
      <c r="N529" s="116"/>
      <c r="O529" s="116"/>
      <c r="P529" s="116"/>
      <c r="Q529" s="116"/>
      <c r="R529" s="257"/>
    </row>
    <row r="530" spans="1:18" ht="14.4">
      <c r="A530" s="94"/>
      <c r="B530" s="94"/>
      <c r="C530" s="94"/>
      <c r="D530" s="94"/>
      <c r="E530" s="94"/>
      <c r="F530" s="94"/>
      <c r="G530" s="94"/>
      <c r="H530" s="94"/>
      <c r="I530" s="86"/>
      <c r="J530" s="86"/>
      <c r="K530" s="86"/>
      <c r="L530" s="116"/>
      <c r="M530" s="116"/>
      <c r="N530" s="116"/>
      <c r="O530" s="116"/>
      <c r="P530" s="116"/>
      <c r="Q530" s="116"/>
      <c r="R530" s="257"/>
    </row>
    <row r="531" spans="1:18" ht="14.4">
      <c r="A531" s="94"/>
      <c r="B531" s="94"/>
      <c r="C531" s="94"/>
      <c r="D531" s="94"/>
      <c r="E531" s="94"/>
      <c r="F531" s="94"/>
      <c r="G531" s="94"/>
      <c r="H531" s="94"/>
      <c r="I531" s="86"/>
      <c r="J531" s="86"/>
      <c r="K531" s="86"/>
      <c r="L531" s="116"/>
      <c r="M531" s="116"/>
      <c r="N531" s="116"/>
      <c r="O531" s="116"/>
      <c r="P531" s="116"/>
      <c r="Q531" s="116"/>
      <c r="R531" s="257"/>
    </row>
    <row r="532" spans="1:18" ht="14.4">
      <c r="A532" s="94"/>
      <c r="B532" s="94"/>
      <c r="C532" s="94"/>
      <c r="D532" s="94"/>
      <c r="E532" s="94"/>
      <c r="F532" s="94"/>
      <c r="G532" s="94"/>
      <c r="H532" s="94"/>
      <c r="I532" s="86"/>
      <c r="J532" s="86"/>
      <c r="K532" s="86"/>
      <c r="L532" s="116"/>
      <c r="M532" s="116"/>
      <c r="N532" s="116"/>
      <c r="O532" s="116"/>
      <c r="P532" s="116"/>
      <c r="Q532" s="116"/>
      <c r="R532" s="257"/>
    </row>
    <row r="533" spans="1:18" ht="14.4">
      <c r="A533" s="94"/>
      <c r="B533" s="94"/>
      <c r="C533" s="94"/>
      <c r="D533" s="94"/>
      <c r="E533" s="94"/>
      <c r="F533" s="94"/>
      <c r="G533" s="94"/>
      <c r="H533" s="94"/>
      <c r="I533" s="86"/>
      <c r="J533" s="86"/>
      <c r="K533" s="86"/>
      <c r="L533" s="116"/>
      <c r="M533" s="116"/>
      <c r="N533" s="116"/>
      <c r="O533" s="116"/>
      <c r="P533" s="116"/>
      <c r="Q533" s="116"/>
      <c r="R533" s="257"/>
    </row>
    <row r="534" spans="1:18" ht="14.4">
      <c r="A534" s="94"/>
      <c r="B534" s="94"/>
      <c r="C534" s="94"/>
      <c r="D534" s="94"/>
      <c r="E534" s="94"/>
      <c r="F534" s="94"/>
      <c r="G534" s="94"/>
      <c r="H534" s="94"/>
      <c r="I534" s="86"/>
      <c r="J534" s="86"/>
      <c r="K534" s="86"/>
      <c r="L534" s="116"/>
      <c r="M534" s="116"/>
      <c r="N534" s="116"/>
      <c r="O534" s="116"/>
      <c r="P534" s="116"/>
      <c r="Q534" s="116"/>
      <c r="R534" s="257"/>
    </row>
    <row r="535" spans="1:18" ht="14.4">
      <c r="A535" s="94"/>
      <c r="B535" s="94"/>
      <c r="C535" s="94"/>
      <c r="D535" s="94"/>
      <c r="E535" s="94"/>
      <c r="F535" s="94"/>
      <c r="G535" s="94"/>
      <c r="H535" s="94"/>
      <c r="I535" s="86"/>
      <c r="J535" s="86"/>
      <c r="K535" s="86"/>
      <c r="L535" s="116"/>
      <c r="M535" s="116"/>
      <c r="N535" s="116"/>
      <c r="O535" s="116"/>
      <c r="P535" s="116"/>
      <c r="Q535" s="116"/>
      <c r="R535" s="257"/>
    </row>
    <row r="536" spans="1:18" ht="14.4">
      <c r="A536" s="94"/>
      <c r="B536" s="94"/>
      <c r="C536" s="94"/>
      <c r="D536" s="94"/>
      <c r="E536" s="94"/>
      <c r="F536" s="94"/>
      <c r="G536" s="94"/>
      <c r="H536" s="94"/>
      <c r="I536" s="86"/>
      <c r="J536" s="86"/>
      <c r="K536" s="86"/>
      <c r="L536" s="116"/>
      <c r="M536" s="116"/>
      <c r="N536" s="116"/>
      <c r="O536" s="116"/>
      <c r="P536" s="116"/>
      <c r="Q536" s="116"/>
      <c r="R536" s="257"/>
    </row>
    <row r="537" spans="1:18" ht="14.4">
      <c r="A537" s="94"/>
      <c r="B537" s="94"/>
      <c r="C537" s="94"/>
      <c r="D537" s="94"/>
      <c r="E537" s="94"/>
      <c r="F537" s="94"/>
      <c r="G537" s="94"/>
      <c r="H537" s="94"/>
      <c r="I537" s="86"/>
      <c r="J537" s="86"/>
      <c r="K537" s="86"/>
      <c r="L537" s="116"/>
      <c r="M537" s="116"/>
      <c r="N537" s="116"/>
      <c r="O537" s="116"/>
      <c r="P537" s="116"/>
      <c r="Q537" s="116"/>
      <c r="R537" s="257"/>
    </row>
    <row r="538" spans="1:18" ht="14.4">
      <c r="A538" s="94"/>
      <c r="B538" s="94"/>
      <c r="C538" s="94"/>
      <c r="D538" s="94"/>
      <c r="E538" s="94"/>
      <c r="F538" s="94"/>
      <c r="G538" s="94"/>
      <c r="H538" s="94"/>
      <c r="I538" s="86"/>
      <c r="J538" s="86"/>
      <c r="K538" s="86"/>
      <c r="L538" s="116"/>
      <c r="M538" s="116"/>
      <c r="N538" s="116"/>
      <c r="O538" s="116"/>
      <c r="P538" s="116"/>
      <c r="Q538" s="116"/>
      <c r="R538" s="257"/>
    </row>
    <row r="539" spans="1:18" ht="14.4">
      <c r="A539" s="94"/>
      <c r="B539" s="94"/>
      <c r="C539" s="94"/>
      <c r="D539" s="94"/>
      <c r="E539" s="94"/>
      <c r="F539" s="94"/>
      <c r="G539" s="94"/>
      <c r="H539" s="94"/>
      <c r="I539" s="86"/>
      <c r="J539" s="86"/>
      <c r="K539" s="86"/>
      <c r="L539" s="116"/>
      <c r="M539" s="116"/>
      <c r="N539" s="116"/>
      <c r="O539" s="116"/>
      <c r="P539" s="116"/>
      <c r="Q539" s="116"/>
      <c r="R539" s="257"/>
    </row>
    <row r="540" spans="1:18" ht="14.4">
      <c r="A540" s="94"/>
      <c r="B540" s="94"/>
      <c r="C540" s="94"/>
      <c r="D540" s="94"/>
      <c r="E540" s="94"/>
      <c r="F540" s="94"/>
      <c r="G540" s="94"/>
      <c r="H540" s="94"/>
      <c r="I540" s="86"/>
      <c r="J540" s="86"/>
      <c r="K540" s="86"/>
      <c r="L540" s="116"/>
      <c r="M540" s="116"/>
      <c r="N540" s="116"/>
      <c r="O540" s="116"/>
      <c r="P540" s="116"/>
      <c r="Q540" s="116"/>
      <c r="R540" s="257"/>
    </row>
    <row r="541" spans="1:18" ht="14.4">
      <c r="A541" s="94"/>
      <c r="B541" s="94"/>
      <c r="C541" s="94"/>
      <c r="D541" s="94"/>
      <c r="E541" s="94"/>
      <c r="F541" s="94"/>
      <c r="G541" s="94"/>
      <c r="H541" s="94"/>
      <c r="I541" s="86"/>
      <c r="J541" s="86"/>
      <c r="K541" s="86"/>
      <c r="L541" s="116"/>
      <c r="M541" s="116"/>
      <c r="N541" s="116"/>
      <c r="O541" s="116"/>
      <c r="P541" s="116"/>
      <c r="Q541" s="116"/>
      <c r="R541" s="257"/>
    </row>
    <row r="542" spans="1:18" ht="14.4">
      <c r="A542" s="94"/>
      <c r="B542" s="94"/>
      <c r="C542" s="94"/>
      <c r="D542" s="94"/>
      <c r="E542" s="94"/>
      <c r="F542" s="94"/>
      <c r="G542" s="94"/>
      <c r="H542" s="94"/>
      <c r="I542" s="86"/>
      <c r="J542" s="86"/>
      <c r="K542" s="86"/>
      <c r="L542" s="116"/>
      <c r="M542" s="116"/>
      <c r="N542" s="116"/>
      <c r="O542" s="116"/>
      <c r="P542" s="116"/>
      <c r="Q542" s="116"/>
      <c r="R542" s="257"/>
    </row>
    <row r="543" spans="1:18" ht="14.4">
      <c r="A543" s="94"/>
      <c r="B543" s="94"/>
      <c r="C543" s="94"/>
      <c r="D543" s="94"/>
      <c r="E543" s="94"/>
      <c r="F543" s="94"/>
      <c r="G543" s="94"/>
      <c r="H543" s="94"/>
      <c r="I543" s="86"/>
      <c r="J543" s="86"/>
      <c r="K543" s="86"/>
      <c r="L543" s="116"/>
      <c r="M543" s="116"/>
      <c r="N543" s="116"/>
      <c r="O543" s="116"/>
      <c r="P543" s="116"/>
      <c r="Q543" s="116"/>
      <c r="R543" s="257"/>
    </row>
    <row r="544" spans="1:18" ht="14.4">
      <c r="A544" s="94"/>
      <c r="B544" s="94"/>
      <c r="C544" s="94"/>
      <c r="D544" s="94"/>
      <c r="E544" s="94"/>
      <c r="F544" s="94"/>
      <c r="G544" s="94"/>
      <c r="H544" s="94"/>
      <c r="I544" s="86"/>
      <c r="J544" s="86"/>
      <c r="K544" s="86"/>
      <c r="L544" s="116"/>
      <c r="M544" s="116"/>
      <c r="N544" s="116"/>
      <c r="O544" s="116"/>
      <c r="P544" s="116"/>
      <c r="Q544" s="116"/>
      <c r="R544" s="257"/>
    </row>
    <row r="545" spans="1:18" ht="14.4">
      <c r="A545" s="94"/>
      <c r="B545" s="94"/>
      <c r="C545" s="94"/>
      <c r="D545" s="94"/>
      <c r="E545" s="94"/>
      <c r="F545" s="94"/>
      <c r="G545" s="94"/>
      <c r="H545" s="94"/>
      <c r="I545" s="86"/>
      <c r="J545" s="86"/>
      <c r="K545" s="86"/>
      <c r="L545" s="116"/>
      <c r="M545" s="116"/>
      <c r="N545" s="116"/>
      <c r="O545" s="116"/>
      <c r="P545" s="116"/>
      <c r="Q545" s="116"/>
      <c r="R545" s="257"/>
    </row>
    <row r="546" spans="1:18" ht="14.4">
      <c r="A546" s="94"/>
      <c r="B546" s="94"/>
      <c r="C546" s="94"/>
      <c r="D546" s="94"/>
      <c r="E546" s="94"/>
      <c r="F546" s="94"/>
      <c r="G546" s="94"/>
      <c r="H546" s="94"/>
      <c r="I546" s="86"/>
      <c r="J546" s="86"/>
      <c r="K546" s="86"/>
      <c r="L546" s="116"/>
      <c r="M546" s="116"/>
      <c r="N546" s="116"/>
      <c r="O546" s="116"/>
      <c r="P546" s="116"/>
      <c r="Q546" s="116"/>
      <c r="R546" s="257"/>
    </row>
    <row r="547" spans="1:18" ht="14.4">
      <c r="A547" s="94"/>
      <c r="B547" s="94"/>
      <c r="C547" s="94"/>
      <c r="D547" s="94"/>
      <c r="E547" s="94"/>
      <c r="F547" s="94"/>
      <c r="G547" s="94"/>
      <c r="H547" s="94"/>
      <c r="I547" s="86"/>
      <c r="J547" s="86"/>
      <c r="K547" s="86"/>
      <c r="L547" s="116"/>
      <c r="M547" s="116"/>
      <c r="N547" s="116"/>
      <c r="O547" s="116"/>
      <c r="P547" s="116"/>
      <c r="Q547" s="116"/>
      <c r="R547" s="257"/>
    </row>
    <row r="548" spans="1:18" ht="14.4">
      <c r="A548" s="94"/>
      <c r="B548" s="94"/>
      <c r="C548" s="94"/>
      <c r="D548" s="94"/>
      <c r="E548" s="94"/>
      <c r="F548" s="94"/>
      <c r="G548" s="94"/>
      <c r="H548" s="94"/>
      <c r="I548" s="86"/>
      <c r="J548" s="86"/>
      <c r="K548" s="86"/>
      <c r="L548" s="116"/>
      <c r="M548" s="116"/>
      <c r="N548" s="116"/>
      <c r="O548" s="116"/>
      <c r="P548" s="116"/>
      <c r="Q548" s="116"/>
      <c r="R548" s="257"/>
    </row>
    <row r="549" spans="1:18" ht="14.4">
      <c r="A549" s="94"/>
      <c r="B549" s="94"/>
      <c r="C549" s="94"/>
      <c r="D549" s="94"/>
      <c r="E549" s="94"/>
      <c r="F549" s="94"/>
      <c r="G549" s="94"/>
      <c r="H549" s="94"/>
      <c r="I549" s="86"/>
      <c r="J549" s="86"/>
      <c r="K549" s="86"/>
      <c r="L549" s="116"/>
      <c r="M549" s="116"/>
      <c r="N549" s="116"/>
      <c r="O549" s="116"/>
      <c r="P549" s="116"/>
      <c r="Q549" s="116"/>
      <c r="R549" s="257"/>
    </row>
    <row r="550" spans="1:18" ht="14.4">
      <c r="A550" s="94"/>
      <c r="B550" s="94"/>
      <c r="C550" s="94"/>
      <c r="D550" s="94"/>
      <c r="E550" s="94"/>
      <c r="F550" s="94"/>
      <c r="G550" s="94"/>
      <c r="H550" s="94"/>
      <c r="I550" s="86"/>
      <c r="J550" s="86"/>
      <c r="K550" s="86"/>
      <c r="L550" s="116"/>
      <c r="M550" s="116"/>
      <c r="N550" s="116"/>
      <c r="O550" s="116"/>
      <c r="P550" s="116"/>
      <c r="Q550" s="116"/>
      <c r="R550" s="257"/>
    </row>
    <row r="551" spans="1:18" ht="14.4">
      <c r="A551" s="94"/>
      <c r="B551" s="94"/>
      <c r="C551" s="94"/>
      <c r="D551" s="94"/>
      <c r="E551" s="94"/>
      <c r="F551" s="94"/>
      <c r="G551" s="94"/>
      <c r="H551" s="94"/>
      <c r="I551" s="86"/>
      <c r="J551" s="86"/>
      <c r="K551" s="86"/>
      <c r="L551" s="116"/>
      <c r="M551" s="116"/>
      <c r="N551" s="116"/>
      <c r="O551" s="116"/>
      <c r="P551" s="116"/>
      <c r="Q551" s="116"/>
      <c r="R551" s="257"/>
    </row>
    <row r="552" spans="1:18" ht="14.4">
      <c r="A552" s="94"/>
      <c r="B552" s="94"/>
      <c r="C552" s="94"/>
      <c r="D552" s="94"/>
      <c r="E552" s="94"/>
      <c r="F552" s="94"/>
      <c r="G552" s="94"/>
      <c r="H552" s="94"/>
      <c r="I552" s="86"/>
      <c r="J552" s="86"/>
      <c r="K552" s="86"/>
      <c r="L552" s="116"/>
      <c r="M552" s="116"/>
      <c r="N552" s="116"/>
      <c r="O552" s="116"/>
      <c r="P552" s="116"/>
      <c r="Q552" s="116"/>
      <c r="R552" s="257"/>
    </row>
    <row r="553" spans="1:18" ht="14.4">
      <c r="A553" s="94"/>
      <c r="B553" s="94"/>
      <c r="C553" s="94"/>
      <c r="D553" s="94"/>
      <c r="E553" s="94"/>
      <c r="F553" s="94"/>
      <c r="G553" s="94"/>
      <c r="H553" s="94"/>
      <c r="I553" s="86"/>
      <c r="J553" s="86"/>
      <c r="K553" s="86"/>
      <c r="L553" s="116"/>
      <c r="M553" s="116"/>
      <c r="N553" s="116"/>
      <c r="O553" s="116"/>
      <c r="P553" s="116"/>
      <c r="Q553" s="116"/>
      <c r="R553" s="257"/>
    </row>
    <row r="554" spans="1:18" ht="14.4">
      <c r="A554" s="94"/>
      <c r="B554" s="94"/>
      <c r="C554" s="94"/>
      <c r="D554" s="94"/>
      <c r="E554" s="94"/>
      <c r="F554" s="94"/>
      <c r="G554" s="94"/>
      <c r="H554" s="94"/>
      <c r="I554" s="86"/>
      <c r="J554" s="86"/>
      <c r="K554" s="86"/>
      <c r="L554" s="116"/>
      <c r="M554" s="116"/>
      <c r="N554" s="116"/>
      <c r="O554" s="116"/>
      <c r="P554" s="116"/>
      <c r="Q554" s="116"/>
      <c r="R554" s="257"/>
    </row>
    <row r="555" spans="1:18" ht="14.4">
      <c r="A555" s="94"/>
      <c r="B555" s="94"/>
      <c r="C555" s="94"/>
      <c r="D555" s="94"/>
      <c r="E555" s="94"/>
      <c r="F555" s="94"/>
      <c r="G555" s="94"/>
      <c r="H555" s="94"/>
      <c r="I555" s="86"/>
      <c r="J555" s="86"/>
      <c r="K555" s="86"/>
      <c r="L555" s="116"/>
      <c r="M555" s="116"/>
      <c r="N555" s="116"/>
      <c r="O555" s="116"/>
      <c r="P555" s="116"/>
      <c r="Q555" s="116"/>
      <c r="R555" s="257"/>
    </row>
    <row r="556" spans="1:18" ht="14.4">
      <c r="A556" s="94"/>
      <c r="B556" s="94"/>
      <c r="C556" s="94"/>
      <c r="D556" s="94"/>
      <c r="E556" s="94"/>
      <c r="F556" s="94"/>
      <c r="G556" s="94"/>
      <c r="H556" s="94"/>
      <c r="I556" s="86"/>
      <c r="J556" s="86"/>
      <c r="K556" s="86"/>
      <c r="L556" s="116"/>
      <c r="M556" s="116"/>
      <c r="N556" s="116"/>
      <c r="O556" s="116"/>
      <c r="P556" s="116"/>
      <c r="Q556" s="116"/>
      <c r="R556" s="257"/>
    </row>
    <row r="557" spans="1:18" ht="14.4">
      <c r="A557" s="94"/>
      <c r="B557" s="94"/>
      <c r="C557" s="94"/>
      <c r="D557" s="94"/>
      <c r="E557" s="94"/>
      <c r="F557" s="94"/>
      <c r="G557" s="94"/>
      <c r="H557" s="94"/>
      <c r="I557" s="86"/>
      <c r="J557" s="86"/>
      <c r="K557" s="86"/>
      <c r="L557" s="116"/>
      <c r="M557" s="116"/>
      <c r="N557" s="116"/>
      <c r="O557" s="116"/>
      <c r="P557" s="116"/>
      <c r="Q557" s="116"/>
      <c r="R557" s="257"/>
    </row>
    <row r="558" spans="1:18" ht="14.4">
      <c r="A558" s="94"/>
      <c r="B558" s="94"/>
      <c r="C558" s="94"/>
      <c r="D558" s="94"/>
      <c r="E558" s="94"/>
      <c r="F558" s="94"/>
      <c r="G558" s="94"/>
      <c r="H558" s="94"/>
      <c r="I558" s="86"/>
      <c r="J558" s="86"/>
      <c r="K558" s="86"/>
      <c r="L558" s="116"/>
      <c r="M558" s="116"/>
      <c r="N558" s="116"/>
      <c r="O558" s="116"/>
      <c r="P558" s="116"/>
      <c r="Q558" s="116"/>
      <c r="R558" s="257"/>
    </row>
    <row r="559" spans="1:18" ht="14.4">
      <c r="A559" s="94"/>
      <c r="B559" s="94"/>
      <c r="C559" s="94"/>
      <c r="D559" s="94"/>
      <c r="E559" s="94"/>
      <c r="F559" s="94"/>
      <c r="G559" s="94"/>
      <c r="H559" s="94"/>
      <c r="I559" s="86"/>
      <c r="J559" s="86"/>
      <c r="K559" s="86"/>
      <c r="L559" s="116"/>
      <c r="M559" s="116"/>
      <c r="N559" s="116"/>
      <c r="O559" s="116"/>
      <c r="P559" s="116"/>
      <c r="Q559" s="116"/>
      <c r="R559" s="257"/>
    </row>
    <row r="560" spans="1:18" ht="14.4">
      <c r="A560" s="94"/>
      <c r="B560" s="94"/>
      <c r="C560" s="94"/>
      <c r="D560" s="94"/>
      <c r="E560" s="94"/>
      <c r="F560" s="94"/>
      <c r="G560" s="94"/>
      <c r="H560" s="94"/>
      <c r="I560" s="86"/>
      <c r="J560" s="86"/>
      <c r="K560" s="86"/>
      <c r="L560" s="116"/>
      <c r="M560" s="116"/>
      <c r="N560" s="116"/>
      <c r="O560" s="116"/>
      <c r="P560" s="116"/>
      <c r="Q560" s="116"/>
      <c r="R560" s="257"/>
    </row>
    <row r="561" spans="1:18" ht="14.4">
      <c r="A561" s="94"/>
      <c r="B561" s="94"/>
      <c r="C561" s="94"/>
      <c r="D561" s="94"/>
      <c r="E561" s="94"/>
      <c r="F561" s="94"/>
      <c r="G561" s="94"/>
      <c r="H561" s="94"/>
      <c r="I561" s="86"/>
      <c r="J561" s="86"/>
      <c r="K561" s="86"/>
      <c r="L561" s="116"/>
      <c r="M561" s="116"/>
      <c r="N561" s="116"/>
      <c r="O561" s="116"/>
      <c r="P561" s="116"/>
      <c r="Q561" s="116"/>
      <c r="R561" s="257"/>
    </row>
    <row r="562" spans="1:18" ht="14.4">
      <c r="A562" s="94"/>
      <c r="B562" s="94"/>
      <c r="C562" s="94"/>
      <c r="D562" s="94"/>
      <c r="E562" s="94"/>
      <c r="F562" s="94"/>
      <c r="G562" s="94"/>
      <c r="H562" s="94"/>
      <c r="I562" s="86"/>
      <c r="J562" s="86"/>
      <c r="K562" s="86"/>
      <c r="L562" s="116"/>
      <c r="M562" s="116"/>
      <c r="N562" s="116"/>
      <c r="O562" s="116"/>
      <c r="P562" s="116"/>
      <c r="Q562" s="116"/>
      <c r="R562" s="257"/>
    </row>
    <row r="563" spans="1:18" ht="14.4">
      <c r="A563" s="94"/>
      <c r="B563" s="94"/>
      <c r="C563" s="94"/>
      <c r="D563" s="94"/>
      <c r="E563" s="94"/>
      <c r="F563" s="94"/>
      <c r="G563" s="94"/>
      <c r="H563" s="94"/>
      <c r="I563" s="86"/>
      <c r="J563" s="86"/>
      <c r="K563" s="86"/>
      <c r="L563" s="116"/>
      <c r="M563" s="116"/>
      <c r="N563" s="116"/>
      <c r="O563" s="116"/>
      <c r="P563" s="116"/>
      <c r="Q563" s="116"/>
      <c r="R563" s="257"/>
    </row>
    <row r="564" spans="1:18" ht="14.4">
      <c r="A564" s="94"/>
      <c r="B564" s="94"/>
      <c r="C564" s="94"/>
      <c r="D564" s="94"/>
      <c r="E564" s="94"/>
      <c r="F564" s="94"/>
      <c r="G564" s="94"/>
      <c r="H564" s="94"/>
      <c r="I564" s="86"/>
      <c r="J564" s="86"/>
      <c r="K564" s="86"/>
      <c r="L564" s="116"/>
      <c r="M564" s="116"/>
      <c r="N564" s="116"/>
      <c r="O564" s="116"/>
      <c r="P564" s="116"/>
      <c r="Q564" s="116"/>
      <c r="R564" s="257"/>
    </row>
    <row r="565" spans="1:18" ht="14.4">
      <c r="A565" s="94"/>
      <c r="B565" s="94"/>
      <c r="C565" s="94"/>
      <c r="D565" s="94"/>
      <c r="E565" s="94"/>
      <c r="F565" s="94"/>
      <c r="G565" s="94"/>
      <c r="H565" s="94"/>
      <c r="I565" s="86"/>
      <c r="J565" s="86"/>
      <c r="K565" s="86"/>
      <c r="L565" s="116"/>
      <c r="M565" s="116"/>
      <c r="N565" s="116"/>
      <c r="O565" s="116"/>
      <c r="P565" s="116"/>
      <c r="Q565" s="116"/>
      <c r="R565" s="257"/>
    </row>
    <row r="566" spans="1:18" ht="14.4">
      <c r="A566" s="94"/>
      <c r="B566" s="94"/>
      <c r="C566" s="94"/>
      <c r="D566" s="94"/>
      <c r="E566" s="94"/>
      <c r="F566" s="94"/>
      <c r="G566" s="94"/>
      <c r="H566" s="94"/>
      <c r="I566" s="86"/>
      <c r="J566" s="86"/>
      <c r="K566" s="86"/>
      <c r="L566" s="116"/>
      <c r="M566" s="116"/>
      <c r="N566" s="116"/>
      <c r="O566" s="116"/>
      <c r="P566" s="116"/>
      <c r="Q566" s="116"/>
      <c r="R566" s="257"/>
    </row>
    <row r="567" spans="1:18" ht="14.4">
      <c r="A567" s="94"/>
      <c r="B567" s="94"/>
      <c r="C567" s="94"/>
      <c r="D567" s="94"/>
      <c r="E567" s="94"/>
      <c r="F567" s="94"/>
      <c r="G567" s="94"/>
      <c r="H567" s="94"/>
      <c r="I567" s="86"/>
      <c r="J567" s="86"/>
      <c r="K567" s="86"/>
      <c r="L567" s="116"/>
      <c r="M567" s="116"/>
      <c r="N567" s="116"/>
      <c r="O567" s="116"/>
      <c r="P567" s="116"/>
      <c r="Q567" s="116"/>
      <c r="R567" s="257"/>
    </row>
    <row r="568" spans="1:18" ht="14.4">
      <c r="A568" s="94"/>
      <c r="B568" s="94"/>
      <c r="C568" s="94"/>
      <c r="D568" s="94"/>
      <c r="E568" s="94"/>
      <c r="F568" s="94"/>
      <c r="G568" s="94"/>
      <c r="H568" s="94"/>
      <c r="I568" s="86"/>
      <c r="J568" s="86"/>
      <c r="K568" s="86"/>
      <c r="L568" s="116"/>
      <c r="M568" s="116"/>
      <c r="N568" s="116"/>
      <c r="O568" s="116"/>
      <c r="P568" s="116"/>
      <c r="Q568" s="116"/>
      <c r="R568" s="257"/>
    </row>
    <row r="569" spans="1:18" ht="14.4">
      <c r="A569" s="94"/>
      <c r="B569" s="94"/>
      <c r="C569" s="94"/>
      <c r="D569" s="94"/>
      <c r="E569" s="94"/>
      <c r="F569" s="94"/>
      <c r="G569" s="94"/>
      <c r="H569" s="94"/>
      <c r="I569" s="86"/>
      <c r="J569" s="86"/>
      <c r="K569" s="86"/>
      <c r="L569" s="116"/>
      <c r="M569" s="116"/>
      <c r="N569" s="116"/>
      <c r="O569" s="116"/>
      <c r="P569" s="116"/>
      <c r="Q569" s="116"/>
      <c r="R569" s="257"/>
    </row>
    <row r="570" spans="1:18" ht="14.4">
      <c r="A570" s="94"/>
      <c r="B570" s="94"/>
      <c r="C570" s="94"/>
      <c r="D570" s="94"/>
      <c r="E570" s="94"/>
      <c r="F570" s="94"/>
      <c r="G570" s="94"/>
      <c r="H570" s="94"/>
      <c r="I570" s="86"/>
      <c r="J570" s="86"/>
      <c r="K570" s="86"/>
      <c r="L570" s="116"/>
      <c r="M570" s="116"/>
      <c r="N570" s="116"/>
      <c r="O570" s="116"/>
      <c r="P570" s="116"/>
      <c r="Q570" s="116"/>
      <c r="R570" s="257"/>
    </row>
    <row r="571" spans="1:18" ht="14.4">
      <c r="A571" s="94"/>
      <c r="B571" s="94"/>
      <c r="C571" s="94"/>
      <c r="D571" s="94"/>
      <c r="E571" s="94"/>
      <c r="F571" s="94"/>
      <c r="G571" s="94"/>
      <c r="H571" s="94"/>
      <c r="I571" s="86"/>
      <c r="J571" s="86"/>
      <c r="K571" s="86"/>
      <c r="L571" s="116"/>
      <c r="M571" s="116"/>
      <c r="N571" s="116"/>
      <c r="O571" s="116"/>
      <c r="P571" s="116"/>
      <c r="Q571" s="116"/>
      <c r="R571" s="257"/>
    </row>
    <row r="572" spans="1:18" ht="14.4">
      <c r="A572" s="94"/>
      <c r="B572" s="94"/>
      <c r="C572" s="94"/>
      <c r="D572" s="94"/>
      <c r="E572" s="94"/>
      <c r="F572" s="94"/>
      <c r="G572" s="94"/>
      <c r="H572" s="94"/>
      <c r="I572" s="86"/>
      <c r="J572" s="86"/>
      <c r="K572" s="86"/>
      <c r="L572" s="116"/>
      <c r="M572" s="116"/>
      <c r="N572" s="116"/>
      <c r="O572" s="116"/>
      <c r="P572" s="116"/>
      <c r="Q572" s="116"/>
      <c r="R572" s="257"/>
    </row>
    <row r="573" spans="1:18" ht="14.4">
      <c r="A573" s="94"/>
      <c r="B573" s="94"/>
      <c r="C573" s="94"/>
      <c r="D573" s="94"/>
      <c r="E573" s="94"/>
      <c r="F573" s="94"/>
      <c r="G573" s="94"/>
      <c r="H573" s="94"/>
      <c r="I573" s="86"/>
      <c r="J573" s="86"/>
      <c r="K573" s="86"/>
      <c r="L573" s="116"/>
      <c r="M573" s="116"/>
      <c r="N573" s="116"/>
      <c r="O573" s="116"/>
      <c r="P573" s="116"/>
      <c r="Q573" s="116"/>
      <c r="R573" s="257"/>
    </row>
    <row r="574" spans="1:18" ht="14.4">
      <c r="A574" s="94"/>
      <c r="B574" s="94"/>
      <c r="C574" s="94"/>
      <c r="D574" s="94"/>
      <c r="E574" s="94"/>
      <c r="F574" s="94"/>
      <c r="G574" s="94"/>
      <c r="H574" s="94"/>
      <c r="I574" s="86"/>
      <c r="J574" s="86"/>
      <c r="K574" s="86"/>
      <c r="L574" s="116"/>
      <c r="M574" s="116"/>
      <c r="N574" s="116"/>
      <c r="O574" s="116"/>
      <c r="P574" s="116"/>
      <c r="Q574" s="116"/>
      <c r="R574" s="257"/>
    </row>
    <row r="575" spans="1:18" ht="14.4">
      <c r="A575" s="94"/>
      <c r="B575" s="94"/>
      <c r="C575" s="94"/>
      <c r="D575" s="94"/>
      <c r="E575" s="94"/>
      <c r="F575" s="94"/>
      <c r="G575" s="94"/>
      <c r="H575" s="94"/>
      <c r="I575" s="86"/>
      <c r="J575" s="86"/>
      <c r="K575" s="86"/>
      <c r="L575" s="116"/>
      <c r="M575" s="116"/>
      <c r="N575" s="116"/>
      <c r="O575" s="116"/>
      <c r="P575" s="116"/>
      <c r="Q575" s="116"/>
      <c r="R575" s="257"/>
    </row>
    <row r="576" spans="1:18" ht="14.4">
      <c r="A576" s="94"/>
      <c r="B576" s="94"/>
      <c r="C576" s="94"/>
      <c r="D576" s="94"/>
      <c r="E576" s="94"/>
      <c r="F576" s="94"/>
      <c r="G576" s="94"/>
      <c r="H576" s="94"/>
      <c r="I576" s="86"/>
      <c r="J576" s="86"/>
      <c r="K576" s="86"/>
      <c r="L576" s="116"/>
      <c r="M576" s="116"/>
      <c r="N576" s="116"/>
      <c r="O576" s="116"/>
      <c r="P576" s="116"/>
      <c r="Q576" s="116"/>
      <c r="R576" s="257"/>
    </row>
    <row r="577" spans="1:18" ht="14.4">
      <c r="A577" s="94"/>
      <c r="B577" s="94"/>
      <c r="C577" s="94"/>
      <c r="D577" s="94"/>
      <c r="E577" s="94"/>
      <c r="F577" s="94"/>
      <c r="G577" s="94"/>
      <c r="H577" s="94"/>
      <c r="I577" s="86"/>
      <c r="J577" s="86"/>
      <c r="K577" s="86"/>
      <c r="L577" s="116"/>
      <c r="M577" s="116"/>
      <c r="N577" s="116"/>
      <c r="O577" s="116"/>
      <c r="P577" s="116"/>
      <c r="Q577" s="116"/>
      <c r="R577" s="257"/>
    </row>
    <row r="578" spans="1:18" ht="14.4">
      <c r="A578" s="94"/>
      <c r="B578" s="94"/>
      <c r="C578" s="94"/>
      <c r="D578" s="94"/>
      <c r="E578" s="94"/>
      <c r="F578" s="94"/>
      <c r="G578" s="94"/>
      <c r="H578" s="94"/>
      <c r="I578" s="86"/>
      <c r="J578" s="86"/>
      <c r="K578" s="86"/>
      <c r="L578" s="116"/>
      <c r="M578" s="116"/>
      <c r="N578" s="116"/>
      <c r="O578" s="116"/>
      <c r="P578" s="116"/>
      <c r="Q578" s="116"/>
      <c r="R578" s="257"/>
    </row>
    <row r="579" spans="1:18" ht="14.4">
      <c r="A579" s="94"/>
      <c r="B579" s="94"/>
      <c r="C579" s="94"/>
      <c r="D579" s="94"/>
      <c r="E579" s="94"/>
      <c r="F579" s="94"/>
      <c r="G579" s="94"/>
      <c r="H579" s="94"/>
      <c r="I579" s="86"/>
      <c r="J579" s="86"/>
      <c r="K579" s="86"/>
      <c r="L579" s="116"/>
      <c r="M579" s="116"/>
      <c r="N579" s="116"/>
      <c r="O579" s="116"/>
      <c r="P579" s="116"/>
      <c r="Q579" s="116"/>
      <c r="R579" s="257"/>
    </row>
    <row r="580" spans="1:18" ht="14.4">
      <c r="A580" s="94"/>
      <c r="B580" s="94"/>
      <c r="C580" s="94"/>
      <c r="D580" s="94"/>
      <c r="E580" s="94"/>
      <c r="F580" s="94"/>
      <c r="G580" s="94"/>
      <c r="H580" s="94"/>
      <c r="I580" s="86"/>
      <c r="J580" s="86"/>
      <c r="K580" s="86"/>
      <c r="L580" s="116"/>
      <c r="M580" s="116"/>
      <c r="N580" s="116"/>
      <c r="O580" s="116"/>
      <c r="P580" s="116"/>
      <c r="Q580" s="116"/>
      <c r="R580" s="257"/>
    </row>
    <row r="581" spans="1:18" ht="14.4">
      <c r="A581" s="94"/>
      <c r="B581" s="94"/>
      <c r="C581" s="94"/>
      <c r="D581" s="94"/>
      <c r="E581" s="94"/>
      <c r="F581" s="94"/>
      <c r="G581" s="94"/>
      <c r="H581" s="94"/>
      <c r="I581" s="86"/>
      <c r="J581" s="86"/>
      <c r="K581" s="86"/>
      <c r="L581" s="116"/>
      <c r="M581" s="116"/>
      <c r="N581" s="116"/>
      <c r="O581" s="116"/>
      <c r="P581" s="116"/>
      <c r="Q581" s="116"/>
      <c r="R581" s="257"/>
    </row>
    <row r="582" spans="1:18" ht="14.4">
      <c r="A582" s="94"/>
      <c r="B582" s="94"/>
      <c r="C582" s="94"/>
      <c r="D582" s="94"/>
      <c r="E582" s="94"/>
      <c r="F582" s="94"/>
      <c r="G582" s="94"/>
      <c r="H582" s="94"/>
      <c r="I582" s="86"/>
      <c r="J582" s="86"/>
      <c r="K582" s="86"/>
      <c r="L582" s="116"/>
      <c r="M582" s="116"/>
      <c r="N582" s="116"/>
      <c r="O582" s="116"/>
      <c r="P582" s="116"/>
      <c r="Q582" s="116"/>
      <c r="R582" s="257"/>
    </row>
    <row r="583" spans="1:18" ht="14.4">
      <c r="A583" s="94"/>
      <c r="B583" s="94"/>
      <c r="C583" s="94"/>
      <c r="D583" s="94"/>
      <c r="E583" s="94"/>
      <c r="F583" s="94"/>
      <c r="G583" s="94"/>
      <c r="H583" s="94"/>
      <c r="I583" s="86"/>
      <c r="J583" s="86"/>
      <c r="K583" s="86"/>
      <c r="L583" s="116"/>
      <c r="M583" s="116"/>
      <c r="N583" s="116"/>
      <c r="O583" s="116"/>
      <c r="P583" s="116"/>
      <c r="Q583" s="116"/>
      <c r="R583" s="257"/>
    </row>
    <row r="584" spans="1:18" ht="14.4">
      <c r="A584" s="94"/>
      <c r="B584" s="94"/>
      <c r="C584" s="94"/>
      <c r="D584" s="94"/>
      <c r="E584" s="94"/>
      <c r="F584" s="94"/>
      <c r="G584" s="94"/>
      <c r="H584" s="94"/>
      <c r="I584" s="86"/>
      <c r="J584" s="86"/>
      <c r="K584" s="86"/>
      <c r="L584" s="116"/>
      <c r="M584" s="116"/>
      <c r="N584" s="116"/>
      <c r="O584" s="116"/>
      <c r="P584" s="116"/>
      <c r="Q584" s="116"/>
      <c r="R584" s="257"/>
    </row>
    <row r="585" spans="1:18" ht="14.4">
      <c r="A585" s="94"/>
      <c r="B585" s="94"/>
      <c r="C585" s="94"/>
      <c r="D585" s="94"/>
      <c r="E585" s="94"/>
      <c r="F585" s="94"/>
      <c r="G585" s="94"/>
      <c r="H585" s="94"/>
      <c r="I585" s="86"/>
      <c r="J585" s="86"/>
      <c r="K585" s="86"/>
      <c r="L585" s="116"/>
      <c r="M585" s="116"/>
      <c r="N585" s="116"/>
      <c r="O585" s="116"/>
      <c r="P585" s="116"/>
      <c r="Q585" s="116"/>
      <c r="R585" s="257"/>
    </row>
    <row r="586" spans="1:18" ht="14.4">
      <c r="A586" s="94"/>
      <c r="B586" s="94"/>
      <c r="C586" s="94"/>
      <c r="D586" s="94"/>
      <c r="E586" s="94"/>
      <c r="F586" s="94"/>
      <c r="G586" s="94"/>
      <c r="H586" s="94"/>
      <c r="I586" s="86"/>
      <c r="J586" s="86"/>
      <c r="K586" s="86"/>
      <c r="L586" s="116"/>
      <c r="M586" s="116"/>
      <c r="N586" s="116"/>
      <c r="O586" s="116"/>
      <c r="P586" s="116"/>
      <c r="Q586" s="116"/>
      <c r="R586" s="257"/>
    </row>
    <row r="587" spans="1:18" ht="14.4">
      <c r="A587" s="94"/>
      <c r="B587" s="94"/>
      <c r="C587" s="94"/>
      <c r="D587" s="94"/>
      <c r="E587" s="94"/>
      <c r="F587" s="94"/>
      <c r="G587" s="94"/>
      <c r="H587" s="94"/>
      <c r="I587" s="86"/>
      <c r="J587" s="86"/>
      <c r="K587" s="86"/>
      <c r="L587" s="116"/>
      <c r="M587" s="116"/>
      <c r="N587" s="116"/>
      <c r="O587" s="116"/>
      <c r="P587" s="116"/>
      <c r="Q587" s="116"/>
      <c r="R587" s="257"/>
    </row>
    <row r="588" spans="1:18" ht="14.4">
      <c r="A588" s="94"/>
      <c r="B588" s="94"/>
      <c r="C588" s="94"/>
      <c r="D588" s="94"/>
      <c r="E588" s="94"/>
      <c r="F588" s="94"/>
      <c r="G588" s="94"/>
      <c r="H588" s="94"/>
      <c r="I588" s="86"/>
      <c r="J588" s="86"/>
      <c r="K588" s="86"/>
      <c r="L588" s="116"/>
      <c r="M588" s="116"/>
      <c r="N588" s="116"/>
      <c r="O588" s="116"/>
      <c r="P588" s="116"/>
      <c r="Q588" s="116"/>
      <c r="R588" s="257"/>
    </row>
    <row r="589" spans="1:18" ht="14.4">
      <c r="A589" s="94"/>
      <c r="B589" s="94"/>
      <c r="C589" s="94"/>
      <c r="D589" s="94"/>
      <c r="E589" s="94"/>
      <c r="F589" s="94"/>
      <c r="G589" s="94"/>
      <c r="H589" s="94"/>
      <c r="I589" s="86"/>
      <c r="J589" s="86"/>
      <c r="K589" s="86"/>
      <c r="L589" s="116"/>
      <c r="M589" s="116"/>
      <c r="N589" s="116"/>
      <c r="O589" s="116"/>
      <c r="P589" s="116"/>
      <c r="Q589" s="116"/>
      <c r="R589" s="257"/>
    </row>
    <row r="590" spans="1:18" ht="14.4">
      <c r="A590" s="94"/>
      <c r="B590" s="94"/>
      <c r="C590" s="94"/>
      <c r="D590" s="94"/>
      <c r="E590" s="94"/>
      <c r="F590" s="94"/>
      <c r="G590" s="94"/>
      <c r="H590" s="94"/>
      <c r="I590" s="86"/>
      <c r="J590" s="86"/>
      <c r="K590" s="86"/>
      <c r="L590" s="116"/>
      <c r="M590" s="116"/>
      <c r="N590" s="116"/>
      <c r="O590" s="116"/>
      <c r="P590" s="116"/>
      <c r="Q590" s="116"/>
      <c r="R590" s="257"/>
    </row>
    <row r="591" spans="1:18" ht="14.4">
      <c r="A591" s="94"/>
      <c r="B591" s="94"/>
      <c r="C591" s="94"/>
      <c r="D591" s="94"/>
      <c r="E591" s="94"/>
      <c r="F591" s="94"/>
      <c r="G591" s="94"/>
      <c r="H591" s="94"/>
      <c r="I591" s="86"/>
      <c r="J591" s="86"/>
      <c r="K591" s="86"/>
      <c r="L591" s="116"/>
      <c r="M591" s="116"/>
      <c r="N591" s="116"/>
      <c r="O591" s="116"/>
      <c r="P591" s="116"/>
      <c r="Q591" s="116"/>
      <c r="R591" s="257"/>
    </row>
    <row r="592" spans="1:18" ht="14.4">
      <c r="A592" s="94"/>
      <c r="B592" s="94"/>
      <c r="C592" s="94"/>
      <c r="D592" s="94"/>
      <c r="E592" s="94"/>
      <c r="F592" s="94"/>
      <c r="G592" s="94"/>
      <c r="H592" s="94"/>
      <c r="I592" s="86"/>
      <c r="J592" s="86"/>
      <c r="K592" s="86"/>
      <c r="L592" s="116"/>
      <c r="M592" s="116"/>
      <c r="N592" s="116"/>
      <c r="O592" s="116"/>
      <c r="P592" s="116"/>
      <c r="Q592" s="116"/>
      <c r="R592" s="257"/>
    </row>
    <row r="593" spans="1:18" ht="14.4">
      <c r="A593" s="94"/>
      <c r="B593" s="94"/>
      <c r="C593" s="94"/>
      <c r="D593" s="94"/>
      <c r="E593" s="94"/>
      <c r="F593" s="94"/>
      <c r="G593" s="94"/>
      <c r="H593" s="94"/>
      <c r="I593" s="86"/>
      <c r="J593" s="86"/>
      <c r="K593" s="86"/>
      <c r="L593" s="116"/>
      <c r="M593" s="116"/>
      <c r="N593" s="116"/>
      <c r="O593" s="116"/>
      <c r="P593" s="116"/>
      <c r="Q593" s="116"/>
      <c r="R593" s="257"/>
    </row>
    <row r="594" spans="1:18" ht="14.4">
      <c r="A594" s="94"/>
      <c r="B594" s="94"/>
      <c r="C594" s="94"/>
      <c r="D594" s="94"/>
      <c r="E594" s="94"/>
      <c r="F594" s="94"/>
      <c r="G594" s="94"/>
      <c r="H594" s="94"/>
      <c r="I594" s="86"/>
      <c r="J594" s="86"/>
      <c r="K594" s="86"/>
      <c r="L594" s="116"/>
      <c r="M594" s="116"/>
      <c r="N594" s="116"/>
      <c r="O594" s="116"/>
      <c r="P594" s="116"/>
      <c r="Q594" s="116"/>
      <c r="R594" s="257"/>
    </row>
    <row r="595" spans="1:18" ht="14.4">
      <c r="A595" s="94"/>
      <c r="B595" s="94"/>
      <c r="C595" s="94"/>
      <c r="D595" s="94"/>
      <c r="E595" s="94"/>
      <c r="F595" s="94"/>
      <c r="G595" s="94"/>
      <c r="H595" s="94"/>
      <c r="I595" s="86"/>
      <c r="J595" s="86"/>
      <c r="K595" s="86"/>
      <c r="L595" s="116"/>
      <c r="M595" s="116"/>
      <c r="N595" s="116"/>
      <c r="O595" s="116"/>
      <c r="P595" s="116"/>
      <c r="Q595" s="116"/>
      <c r="R595" s="257"/>
    </row>
    <row r="596" spans="1:18" ht="14.4">
      <c r="A596" s="94"/>
      <c r="B596" s="94"/>
      <c r="C596" s="94"/>
      <c r="D596" s="94"/>
      <c r="E596" s="94"/>
      <c r="F596" s="94"/>
      <c r="G596" s="94"/>
      <c r="H596" s="94"/>
      <c r="I596" s="86"/>
      <c r="J596" s="86"/>
      <c r="K596" s="86"/>
      <c r="L596" s="116"/>
      <c r="M596" s="116"/>
      <c r="N596" s="116"/>
      <c r="O596" s="116"/>
      <c r="P596" s="116"/>
      <c r="Q596" s="116"/>
      <c r="R596" s="257"/>
    </row>
    <row r="597" spans="1:18" ht="14.4">
      <c r="A597" s="94"/>
      <c r="B597" s="94"/>
      <c r="C597" s="94"/>
      <c r="D597" s="94"/>
      <c r="E597" s="94"/>
      <c r="F597" s="94"/>
      <c r="G597" s="94"/>
      <c r="H597" s="94"/>
      <c r="I597" s="86"/>
      <c r="J597" s="86"/>
      <c r="K597" s="86"/>
      <c r="L597" s="116"/>
      <c r="M597" s="116"/>
      <c r="N597" s="116"/>
      <c r="O597" s="116"/>
      <c r="P597" s="116"/>
      <c r="Q597" s="116"/>
      <c r="R597" s="257"/>
    </row>
    <row r="598" spans="1:18" ht="14.4">
      <c r="A598" s="94"/>
      <c r="B598" s="94"/>
      <c r="C598" s="94"/>
      <c r="D598" s="94"/>
      <c r="E598" s="94"/>
      <c r="F598" s="94"/>
      <c r="G598" s="94"/>
      <c r="H598" s="94"/>
      <c r="I598" s="86"/>
      <c r="J598" s="86"/>
      <c r="K598" s="86"/>
      <c r="L598" s="116"/>
      <c r="M598" s="116"/>
      <c r="N598" s="116"/>
      <c r="O598" s="116"/>
      <c r="P598" s="116"/>
      <c r="Q598" s="116"/>
      <c r="R598" s="257"/>
    </row>
    <row r="599" spans="1:18" ht="14.4">
      <c r="A599" s="94"/>
      <c r="B599" s="94"/>
      <c r="C599" s="94"/>
      <c r="D599" s="94"/>
      <c r="E599" s="94"/>
      <c r="F599" s="94"/>
      <c r="G599" s="94"/>
      <c r="H599" s="94"/>
      <c r="I599" s="86"/>
      <c r="J599" s="86"/>
      <c r="K599" s="86"/>
      <c r="L599" s="116"/>
      <c r="M599" s="116"/>
      <c r="N599" s="116"/>
      <c r="O599" s="116"/>
      <c r="P599" s="116"/>
      <c r="Q599" s="116"/>
      <c r="R599" s="257"/>
    </row>
    <row r="600" spans="1:18" ht="14.4">
      <c r="A600" s="94"/>
      <c r="B600" s="94"/>
      <c r="C600" s="94"/>
      <c r="D600" s="94"/>
      <c r="E600" s="94"/>
      <c r="F600" s="94"/>
      <c r="G600" s="94"/>
      <c r="H600" s="94"/>
      <c r="I600" s="86"/>
      <c r="J600" s="86"/>
      <c r="K600" s="86"/>
      <c r="L600" s="116"/>
      <c r="M600" s="116"/>
      <c r="N600" s="116"/>
      <c r="O600" s="116"/>
      <c r="P600" s="116"/>
      <c r="Q600" s="116"/>
      <c r="R600" s="257"/>
    </row>
    <row r="601" spans="1:18" ht="14.4">
      <c r="A601" s="94"/>
      <c r="B601" s="94"/>
      <c r="C601" s="94"/>
      <c r="D601" s="94"/>
      <c r="E601" s="94"/>
      <c r="F601" s="94"/>
      <c r="G601" s="94"/>
      <c r="H601" s="94"/>
      <c r="I601" s="86"/>
      <c r="J601" s="86"/>
      <c r="K601" s="86"/>
      <c r="L601" s="116"/>
      <c r="M601" s="116"/>
      <c r="N601" s="116"/>
      <c r="O601" s="116"/>
      <c r="P601" s="116"/>
      <c r="Q601" s="116"/>
      <c r="R601" s="257"/>
    </row>
    <row r="602" spans="1:18" ht="14.4">
      <c r="A602" s="94"/>
      <c r="B602" s="94"/>
      <c r="C602" s="94"/>
      <c r="D602" s="94"/>
      <c r="E602" s="94"/>
      <c r="F602" s="94"/>
      <c r="G602" s="94"/>
      <c r="H602" s="94"/>
      <c r="I602" s="86"/>
      <c r="J602" s="86"/>
      <c r="K602" s="86"/>
      <c r="L602" s="116"/>
      <c r="M602" s="116"/>
      <c r="N602" s="116"/>
      <c r="O602" s="116"/>
      <c r="P602" s="116"/>
      <c r="Q602" s="116"/>
      <c r="R602" s="257"/>
    </row>
    <row r="603" spans="1:18" ht="14.4">
      <c r="A603" s="94"/>
      <c r="B603" s="94"/>
      <c r="C603" s="94"/>
      <c r="D603" s="94"/>
      <c r="E603" s="94"/>
      <c r="F603" s="94"/>
      <c r="G603" s="94"/>
      <c r="H603" s="94"/>
      <c r="I603" s="86"/>
      <c r="J603" s="86"/>
      <c r="K603" s="86"/>
      <c r="L603" s="116"/>
      <c r="M603" s="116"/>
      <c r="N603" s="116"/>
      <c r="O603" s="116"/>
      <c r="P603" s="116"/>
      <c r="Q603" s="116"/>
      <c r="R603" s="257"/>
    </row>
    <row r="604" spans="1:18" ht="14.4">
      <c r="A604" s="94"/>
      <c r="B604" s="94"/>
      <c r="C604" s="94"/>
      <c r="D604" s="94"/>
      <c r="E604" s="94"/>
      <c r="F604" s="94"/>
      <c r="G604" s="94"/>
      <c r="H604" s="94"/>
      <c r="I604" s="86"/>
      <c r="J604" s="86"/>
      <c r="K604" s="86"/>
      <c r="L604" s="116"/>
      <c r="M604" s="116"/>
      <c r="N604" s="116"/>
      <c r="O604" s="116"/>
      <c r="P604" s="116"/>
      <c r="Q604" s="116"/>
      <c r="R604" s="257"/>
    </row>
    <row r="605" spans="1:18" ht="14.4">
      <c r="A605" s="94"/>
      <c r="B605" s="94"/>
      <c r="C605" s="94"/>
      <c r="D605" s="94"/>
      <c r="E605" s="94"/>
      <c r="F605" s="94"/>
      <c r="G605" s="94"/>
      <c r="H605" s="94"/>
      <c r="I605" s="86"/>
      <c r="J605" s="86"/>
      <c r="K605" s="86"/>
      <c r="L605" s="116"/>
      <c r="M605" s="116"/>
      <c r="N605" s="116"/>
      <c r="O605" s="116"/>
      <c r="P605" s="116"/>
      <c r="Q605" s="116"/>
      <c r="R605" s="257"/>
    </row>
    <row r="606" spans="1:18" ht="14.4">
      <c r="A606" s="94"/>
      <c r="B606" s="94"/>
      <c r="C606" s="94"/>
      <c r="D606" s="94"/>
      <c r="E606" s="94"/>
      <c r="F606" s="94"/>
      <c r="G606" s="94"/>
      <c r="H606" s="94"/>
      <c r="I606" s="86"/>
      <c r="J606" s="86"/>
      <c r="K606" s="86"/>
      <c r="L606" s="116"/>
      <c r="M606" s="116"/>
      <c r="N606" s="116"/>
      <c r="O606" s="116"/>
      <c r="P606" s="116"/>
      <c r="Q606" s="116"/>
      <c r="R606" s="257"/>
    </row>
    <row r="607" spans="1:18" ht="14.4">
      <c r="A607" s="94"/>
      <c r="B607" s="94"/>
      <c r="C607" s="94"/>
      <c r="D607" s="94"/>
      <c r="E607" s="94"/>
      <c r="F607" s="94"/>
      <c r="G607" s="94"/>
      <c r="H607" s="94"/>
      <c r="I607" s="86"/>
      <c r="J607" s="86"/>
      <c r="K607" s="86"/>
      <c r="L607" s="116"/>
      <c r="M607" s="116"/>
      <c r="N607" s="116"/>
      <c r="O607" s="116"/>
      <c r="P607" s="116"/>
      <c r="Q607" s="116"/>
      <c r="R607" s="257"/>
    </row>
    <row r="608" spans="1:18" ht="14.4">
      <c r="A608" s="94"/>
      <c r="B608" s="94"/>
      <c r="C608" s="94"/>
      <c r="D608" s="94"/>
      <c r="E608" s="94"/>
      <c r="F608" s="94"/>
      <c r="G608" s="94"/>
      <c r="H608" s="94"/>
      <c r="I608" s="86"/>
      <c r="J608" s="86"/>
      <c r="K608" s="86"/>
      <c r="L608" s="116"/>
      <c r="M608" s="116"/>
      <c r="N608" s="116"/>
      <c r="O608" s="116"/>
      <c r="P608" s="116"/>
      <c r="Q608" s="116"/>
      <c r="R608" s="257"/>
    </row>
    <row r="609" spans="1:18" ht="14.4">
      <c r="A609" s="94"/>
      <c r="B609" s="94"/>
      <c r="C609" s="94"/>
      <c r="D609" s="94"/>
      <c r="E609" s="94"/>
      <c r="F609" s="94"/>
      <c r="G609" s="94"/>
      <c r="H609" s="94"/>
      <c r="I609" s="86"/>
      <c r="J609" s="86"/>
      <c r="K609" s="86"/>
      <c r="L609" s="116"/>
      <c r="M609" s="116"/>
      <c r="N609" s="116"/>
      <c r="O609" s="116"/>
      <c r="P609" s="116"/>
      <c r="Q609" s="116"/>
      <c r="R609" s="257"/>
    </row>
    <row r="610" spans="1:18" ht="14.4">
      <c r="A610" s="94"/>
      <c r="B610" s="94"/>
      <c r="C610" s="94"/>
      <c r="D610" s="94"/>
      <c r="E610" s="94"/>
      <c r="F610" s="94"/>
      <c r="G610" s="94"/>
      <c r="H610" s="94"/>
      <c r="I610" s="86"/>
      <c r="J610" s="86"/>
      <c r="K610" s="86"/>
      <c r="L610" s="116"/>
      <c r="M610" s="116"/>
      <c r="N610" s="116"/>
      <c r="O610" s="116"/>
      <c r="P610" s="116"/>
      <c r="Q610" s="116"/>
      <c r="R610" s="257"/>
    </row>
    <row r="611" spans="1:18" ht="14.4">
      <c r="A611" s="94"/>
      <c r="B611" s="94"/>
      <c r="C611" s="94"/>
      <c r="D611" s="94"/>
      <c r="E611" s="94"/>
      <c r="F611" s="94"/>
      <c r="G611" s="94"/>
      <c r="H611" s="94"/>
      <c r="I611" s="86"/>
      <c r="J611" s="86"/>
      <c r="K611" s="86"/>
      <c r="L611" s="116"/>
      <c r="M611" s="116"/>
      <c r="N611" s="116"/>
      <c r="O611" s="116"/>
      <c r="P611" s="116"/>
      <c r="Q611" s="116"/>
      <c r="R611" s="257"/>
    </row>
    <row r="612" spans="1:18" ht="14.4">
      <c r="A612" s="94"/>
      <c r="B612" s="94"/>
      <c r="C612" s="94"/>
      <c r="D612" s="94"/>
      <c r="E612" s="94"/>
      <c r="F612" s="94"/>
      <c r="G612" s="94"/>
      <c r="H612" s="94"/>
      <c r="I612" s="86"/>
      <c r="J612" s="86"/>
      <c r="K612" s="86"/>
      <c r="L612" s="116"/>
      <c r="M612" s="116"/>
      <c r="N612" s="116"/>
      <c r="O612" s="116"/>
      <c r="P612" s="116"/>
      <c r="Q612" s="116"/>
      <c r="R612" s="257"/>
    </row>
    <row r="613" spans="1:18" ht="14.4">
      <c r="A613" s="94"/>
      <c r="B613" s="94"/>
      <c r="C613" s="94"/>
      <c r="D613" s="94"/>
      <c r="E613" s="94"/>
      <c r="F613" s="94"/>
      <c r="G613" s="94"/>
      <c r="H613" s="94"/>
      <c r="I613" s="86"/>
      <c r="J613" s="86"/>
      <c r="K613" s="86"/>
      <c r="L613" s="116"/>
      <c r="M613" s="116"/>
      <c r="N613" s="116"/>
      <c r="O613" s="116"/>
      <c r="P613" s="116"/>
      <c r="Q613" s="116"/>
      <c r="R613" s="257"/>
    </row>
    <row r="614" spans="1:18" ht="14.4">
      <c r="A614" s="94"/>
      <c r="B614" s="94"/>
      <c r="C614" s="94"/>
      <c r="D614" s="94"/>
      <c r="E614" s="94"/>
      <c r="F614" s="94"/>
      <c r="G614" s="94"/>
      <c r="H614" s="94"/>
      <c r="I614" s="86"/>
      <c r="J614" s="86"/>
      <c r="K614" s="86"/>
      <c r="L614" s="116"/>
      <c r="M614" s="116"/>
      <c r="N614" s="116"/>
      <c r="O614" s="116"/>
      <c r="P614" s="116"/>
      <c r="Q614" s="116"/>
      <c r="R614" s="257"/>
    </row>
    <row r="615" spans="1:18" ht="14.4">
      <c r="A615" s="94"/>
      <c r="B615" s="94"/>
      <c r="C615" s="94"/>
      <c r="D615" s="94"/>
      <c r="E615" s="94"/>
      <c r="F615" s="94"/>
      <c r="G615" s="94"/>
      <c r="H615" s="94"/>
      <c r="I615" s="86"/>
      <c r="J615" s="86"/>
      <c r="K615" s="86"/>
      <c r="L615" s="116"/>
      <c r="M615" s="116"/>
      <c r="N615" s="116"/>
      <c r="O615" s="116"/>
      <c r="P615" s="116"/>
      <c r="Q615" s="116"/>
      <c r="R615" s="257"/>
    </row>
    <row r="616" spans="1:18" ht="14.4">
      <c r="A616" s="94"/>
      <c r="B616" s="94"/>
      <c r="C616" s="94"/>
      <c r="D616" s="94"/>
      <c r="E616" s="94"/>
      <c r="F616" s="94"/>
      <c r="G616" s="94"/>
      <c r="H616" s="94"/>
      <c r="I616" s="86"/>
      <c r="J616" s="86"/>
      <c r="K616" s="86"/>
      <c r="L616" s="116"/>
      <c r="M616" s="116"/>
      <c r="N616" s="116"/>
      <c r="O616" s="116"/>
      <c r="P616" s="116"/>
      <c r="Q616" s="116"/>
      <c r="R616" s="257"/>
    </row>
    <row r="617" spans="1:18" ht="14.4">
      <c r="A617" s="94"/>
      <c r="B617" s="94"/>
      <c r="C617" s="94"/>
      <c r="D617" s="94"/>
      <c r="E617" s="94"/>
      <c r="F617" s="94"/>
      <c r="G617" s="94"/>
      <c r="H617" s="94"/>
      <c r="I617" s="86"/>
      <c r="J617" s="86"/>
      <c r="K617" s="86"/>
      <c r="L617" s="116"/>
      <c r="M617" s="116"/>
      <c r="N617" s="116"/>
      <c r="O617" s="116"/>
      <c r="P617" s="116"/>
      <c r="Q617" s="116"/>
      <c r="R617" s="257"/>
    </row>
    <row r="618" spans="1:18" ht="14.4">
      <c r="A618" s="94"/>
      <c r="B618" s="94"/>
      <c r="C618" s="94"/>
      <c r="D618" s="94"/>
      <c r="E618" s="94"/>
      <c r="F618" s="94"/>
      <c r="G618" s="94"/>
      <c r="H618" s="94"/>
      <c r="I618" s="86"/>
      <c r="J618" s="86"/>
      <c r="K618" s="86"/>
      <c r="L618" s="116"/>
      <c r="M618" s="116"/>
      <c r="N618" s="116"/>
      <c r="O618" s="116"/>
      <c r="P618" s="116"/>
      <c r="Q618" s="116"/>
      <c r="R618" s="257"/>
    </row>
    <row r="619" spans="1:18" ht="14.4">
      <c r="A619" s="94"/>
      <c r="B619" s="94"/>
      <c r="C619" s="94"/>
      <c r="D619" s="94"/>
      <c r="E619" s="94"/>
      <c r="F619" s="94"/>
      <c r="G619" s="94"/>
      <c r="H619" s="94"/>
      <c r="I619" s="86"/>
      <c r="J619" s="86"/>
      <c r="K619" s="86"/>
      <c r="L619" s="116"/>
      <c r="M619" s="116"/>
      <c r="N619" s="116"/>
      <c r="O619" s="116"/>
      <c r="P619" s="116"/>
      <c r="Q619" s="116"/>
      <c r="R619" s="257"/>
    </row>
    <row r="620" spans="1:18" ht="14.4">
      <c r="A620" s="94"/>
      <c r="B620" s="94"/>
      <c r="C620" s="94"/>
      <c r="D620" s="94"/>
      <c r="E620" s="94"/>
      <c r="F620" s="94"/>
      <c r="G620" s="94"/>
      <c r="H620" s="94"/>
      <c r="I620" s="86"/>
      <c r="J620" s="86"/>
      <c r="K620" s="86"/>
      <c r="L620" s="116"/>
      <c r="M620" s="116"/>
      <c r="N620" s="116"/>
      <c r="O620" s="116"/>
      <c r="P620" s="116"/>
      <c r="Q620" s="116"/>
      <c r="R620" s="257"/>
    </row>
    <row r="621" spans="1:18" ht="14.4">
      <c r="A621" s="94"/>
      <c r="B621" s="94"/>
      <c r="C621" s="94"/>
      <c r="D621" s="94"/>
      <c r="E621" s="94"/>
      <c r="F621" s="94"/>
      <c r="G621" s="94"/>
      <c r="H621" s="94"/>
      <c r="I621" s="86"/>
      <c r="J621" s="86"/>
      <c r="K621" s="86"/>
      <c r="L621" s="116"/>
      <c r="M621" s="116"/>
      <c r="N621" s="116"/>
      <c r="O621" s="116"/>
      <c r="P621" s="116"/>
      <c r="Q621" s="116"/>
      <c r="R621" s="257"/>
    </row>
    <row r="622" spans="1:18" ht="14.4">
      <c r="A622" s="94"/>
      <c r="B622" s="94"/>
      <c r="C622" s="94"/>
      <c r="D622" s="94"/>
      <c r="E622" s="94"/>
      <c r="F622" s="94"/>
      <c r="G622" s="94"/>
      <c r="H622" s="94"/>
      <c r="I622" s="86"/>
      <c r="J622" s="86"/>
      <c r="K622" s="86"/>
      <c r="L622" s="116"/>
      <c r="M622" s="116"/>
      <c r="N622" s="116"/>
      <c r="O622" s="116"/>
      <c r="P622" s="116"/>
      <c r="Q622" s="116"/>
      <c r="R622" s="257"/>
    </row>
    <row r="623" spans="1:18" ht="14.4">
      <c r="A623" s="94"/>
      <c r="B623" s="94"/>
      <c r="C623" s="94"/>
      <c r="D623" s="94"/>
      <c r="E623" s="94"/>
      <c r="F623" s="94"/>
      <c r="G623" s="94"/>
      <c r="H623" s="94"/>
      <c r="I623" s="86"/>
      <c r="J623" s="86"/>
      <c r="K623" s="86"/>
      <c r="L623" s="116"/>
      <c r="M623" s="116"/>
      <c r="N623" s="116"/>
      <c r="O623" s="116"/>
      <c r="P623" s="116"/>
      <c r="Q623" s="116"/>
      <c r="R623" s="257"/>
    </row>
    <row r="624" spans="1:18" ht="14.4">
      <c r="A624" s="94"/>
      <c r="B624" s="94"/>
      <c r="C624" s="94"/>
      <c r="D624" s="94"/>
      <c r="E624" s="94"/>
      <c r="F624" s="94"/>
      <c r="G624" s="94"/>
      <c r="H624" s="94"/>
      <c r="I624" s="86"/>
      <c r="J624" s="86"/>
      <c r="K624" s="86"/>
      <c r="L624" s="116"/>
      <c r="M624" s="116"/>
      <c r="N624" s="116"/>
      <c r="O624" s="116"/>
      <c r="P624" s="116"/>
      <c r="Q624" s="116"/>
      <c r="R624" s="257"/>
    </row>
    <row r="625" spans="1:18" ht="14.4">
      <c r="A625" s="94"/>
      <c r="B625" s="94"/>
      <c r="C625" s="94"/>
      <c r="D625" s="94"/>
      <c r="E625" s="94"/>
      <c r="F625" s="94"/>
      <c r="G625" s="94"/>
      <c r="H625" s="94"/>
      <c r="I625" s="86"/>
      <c r="J625" s="86"/>
      <c r="K625" s="86"/>
      <c r="L625" s="116"/>
      <c r="M625" s="116"/>
      <c r="N625" s="116"/>
      <c r="O625" s="116"/>
      <c r="P625" s="116"/>
      <c r="Q625" s="116"/>
      <c r="R625" s="257"/>
    </row>
    <row r="626" spans="1:18" ht="14.4">
      <c r="A626" s="94"/>
      <c r="B626" s="94"/>
      <c r="C626" s="94"/>
      <c r="D626" s="94"/>
      <c r="E626" s="94"/>
      <c r="F626" s="94"/>
      <c r="G626" s="94"/>
      <c r="H626" s="94"/>
      <c r="I626" s="86"/>
      <c r="J626" s="86"/>
      <c r="K626" s="86"/>
      <c r="L626" s="116"/>
      <c r="M626" s="116"/>
      <c r="N626" s="116"/>
      <c r="O626" s="116"/>
      <c r="P626" s="116"/>
      <c r="Q626" s="116"/>
      <c r="R626" s="257"/>
    </row>
    <row r="627" spans="1:18" ht="14.4">
      <c r="A627" s="94"/>
      <c r="B627" s="94"/>
      <c r="C627" s="94"/>
      <c r="D627" s="94"/>
      <c r="E627" s="94"/>
      <c r="F627" s="94"/>
      <c r="G627" s="94"/>
      <c r="H627" s="94"/>
      <c r="I627" s="86"/>
      <c r="J627" s="86"/>
      <c r="K627" s="86"/>
      <c r="L627" s="116"/>
      <c r="M627" s="116"/>
      <c r="N627" s="116"/>
      <c r="O627" s="116"/>
      <c r="P627" s="116"/>
      <c r="Q627" s="116"/>
      <c r="R627" s="257"/>
    </row>
    <row r="628" spans="1:18" ht="14.4">
      <c r="A628" s="94"/>
      <c r="B628" s="94"/>
      <c r="C628" s="94"/>
      <c r="D628" s="94"/>
      <c r="E628" s="94"/>
      <c r="F628" s="94"/>
      <c r="G628" s="94"/>
      <c r="H628" s="94"/>
      <c r="I628" s="86"/>
      <c r="J628" s="86"/>
      <c r="K628" s="86"/>
      <c r="L628" s="116"/>
      <c r="M628" s="116"/>
      <c r="N628" s="116"/>
      <c r="O628" s="116"/>
      <c r="P628" s="116"/>
      <c r="Q628" s="116"/>
      <c r="R628" s="257"/>
    </row>
    <row r="629" spans="1:18" ht="14.4">
      <c r="A629" s="94"/>
      <c r="B629" s="94"/>
      <c r="C629" s="94"/>
      <c r="D629" s="94"/>
      <c r="E629" s="94"/>
      <c r="F629" s="94"/>
      <c r="G629" s="94"/>
      <c r="H629" s="94"/>
      <c r="I629" s="86"/>
      <c r="J629" s="86"/>
      <c r="K629" s="86"/>
      <c r="L629" s="116"/>
      <c r="M629" s="116"/>
      <c r="N629" s="116"/>
      <c r="O629" s="116"/>
      <c r="P629" s="116"/>
      <c r="Q629" s="116"/>
      <c r="R629" s="257"/>
    </row>
    <row r="630" spans="1:18" ht="14.4">
      <c r="A630" s="94"/>
      <c r="B630" s="94"/>
      <c r="C630" s="94"/>
      <c r="D630" s="94"/>
      <c r="E630" s="94"/>
      <c r="F630" s="94"/>
      <c r="G630" s="94"/>
      <c r="H630" s="94"/>
      <c r="I630" s="86"/>
      <c r="J630" s="86"/>
      <c r="K630" s="86"/>
      <c r="L630" s="116"/>
      <c r="M630" s="116"/>
      <c r="N630" s="116"/>
      <c r="O630" s="116"/>
      <c r="P630" s="116"/>
      <c r="Q630" s="116"/>
      <c r="R630" s="257"/>
    </row>
    <row r="631" spans="1:18" ht="14.4">
      <c r="A631" s="94"/>
      <c r="B631" s="94"/>
      <c r="C631" s="94"/>
      <c r="D631" s="94"/>
      <c r="E631" s="94"/>
      <c r="F631" s="94"/>
      <c r="G631" s="94"/>
      <c r="H631" s="94"/>
      <c r="I631" s="86"/>
      <c r="J631" s="86"/>
      <c r="K631" s="86"/>
      <c r="L631" s="116"/>
      <c r="M631" s="116"/>
      <c r="N631" s="116"/>
      <c r="O631" s="116"/>
      <c r="P631" s="116"/>
      <c r="Q631" s="116"/>
      <c r="R631" s="257"/>
    </row>
    <row r="632" spans="1:18" ht="14.4">
      <c r="A632" s="94"/>
      <c r="B632" s="94"/>
      <c r="C632" s="94"/>
      <c r="D632" s="94"/>
      <c r="E632" s="94"/>
      <c r="F632" s="94"/>
      <c r="G632" s="94"/>
      <c r="H632" s="94"/>
      <c r="I632" s="86"/>
      <c r="J632" s="86"/>
      <c r="K632" s="86"/>
      <c r="L632" s="116"/>
      <c r="M632" s="116"/>
      <c r="N632" s="116"/>
      <c r="O632" s="116"/>
      <c r="P632" s="116"/>
      <c r="Q632" s="116"/>
      <c r="R632" s="257"/>
    </row>
    <row r="633" spans="1:18" ht="14.4">
      <c r="A633" s="94"/>
      <c r="B633" s="94"/>
      <c r="C633" s="94"/>
      <c r="D633" s="94"/>
      <c r="E633" s="94"/>
      <c r="F633" s="94"/>
      <c r="G633" s="94"/>
      <c r="H633" s="94"/>
      <c r="I633" s="86"/>
      <c r="J633" s="86"/>
      <c r="K633" s="86"/>
      <c r="L633" s="116"/>
      <c r="M633" s="116"/>
      <c r="N633" s="116"/>
      <c r="O633" s="116"/>
      <c r="P633" s="116"/>
      <c r="Q633" s="116"/>
      <c r="R633" s="257"/>
    </row>
    <row r="634" spans="1:18" ht="14.4">
      <c r="A634" s="94"/>
      <c r="B634" s="94"/>
      <c r="C634" s="94"/>
      <c r="D634" s="94"/>
      <c r="E634" s="94"/>
      <c r="F634" s="94"/>
      <c r="G634" s="94"/>
      <c r="H634" s="94"/>
      <c r="I634" s="86"/>
      <c r="J634" s="86"/>
      <c r="K634" s="86"/>
      <c r="L634" s="116"/>
      <c r="M634" s="116"/>
      <c r="N634" s="116"/>
      <c r="O634" s="116"/>
      <c r="P634" s="116"/>
      <c r="Q634" s="116"/>
      <c r="R634" s="257"/>
    </row>
    <row r="635" spans="1:18" ht="14.4">
      <c r="A635" s="94"/>
      <c r="B635" s="94"/>
      <c r="C635" s="94"/>
      <c r="D635" s="94"/>
      <c r="E635" s="94"/>
      <c r="F635" s="94"/>
      <c r="G635" s="94"/>
      <c r="H635" s="94"/>
      <c r="I635" s="86"/>
      <c r="J635" s="86"/>
      <c r="K635" s="86"/>
      <c r="L635" s="116"/>
      <c r="M635" s="116"/>
      <c r="N635" s="116"/>
      <c r="O635" s="116"/>
      <c r="P635" s="116"/>
      <c r="Q635" s="116"/>
      <c r="R635" s="257"/>
    </row>
    <row r="636" spans="1:18" ht="14.4">
      <c r="A636" s="94"/>
      <c r="B636" s="94"/>
      <c r="C636" s="94"/>
      <c r="D636" s="94"/>
      <c r="E636" s="94"/>
      <c r="F636" s="94"/>
      <c r="G636" s="94"/>
      <c r="H636" s="94"/>
      <c r="I636" s="86"/>
      <c r="J636" s="86"/>
      <c r="K636" s="86"/>
      <c r="L636" s="116"/>
      <c r="M636" s="116"/>
      <c r="N636" s="116"/>
      <c r="O636" s="116"/>
      <c r="P636" s="116"/>
      <c r="Q636" s="116"/>
      <c r="R636" s="257"/>
    </row>
    <row r="637" spans="1:18" ht="14.4">
      <c r="A637" s="94"/>
      <c r="B637" s="94"/>
      <c r="C637" s="94"/>
      <c r="D637" s="94"/>
      <c r="E637" s="94"/>
      <c r="F637" s="94"/>
      <c r="G637" s="94"/>
      <c r="H637" s="94"/>
      <c r="I637" s="86"/>
      <c r="J637" s="86"/>
      <c r="K637" s="86"/>
      <c r="L637" s="116"/>
      <c r="M637" s="116"/>
      <c r="N637" s="116"/>
      <c r="O637" s="116"/>
      <c r="P637" s="116"/>
      <c r="Q637" s="116"/>
      <c r="R637" s="257"/>
    </row>
    <row r="638" spans="1:18" ht="14.4">
      <c r="A638" s="94"/>
      <c r="B638" s="94"/>
      <c r="C638" s="94"/>
      <c r="D638" s="94"/>
      <c r="E638" s="94"/>
      <c r="F638" s="94"/>
      <c r="G638" s="94"/>
      <c r="H638" s="94"/>
      <c r="I638" s="86"/>
      <c r="J638" s="86"/>
      <c r="K638" s="86"/>
      <c r="L638" s="116"/>
      <c r="M638" s="116"/>
      <c r="N638" s="116"/>
      <c r="O638" s="116"/>
      <c r="P638" s="116"/>
      <c r="Q638" s="116"/>
      <c r="R638" s="257"/>
    </row>
    <row r="639" spans="1:18" ht="14.4">
      <c r="A639" s="94"/>
      <c r="B639" s="94"/>
      <c r="C639" s="94"/>
      <c r="D639" s="94"/>
      <c r="E639" s="94"/>
      <c r="F639" s="94"/>
      <c r="G639" s="94"/>
      <c r="H639" s="94"/>
      <c r="I639" s="86"/>
      <c r="J639" s="86"/>
      <c r="K639" s="86"/>
      <c r="L639" s="116"/>
      <c r="M639" s="116"/>
      <c r="N639" s="116"/>
      <c r="O639" s="116"/>
      <c r="P639" s="116"/>
      <c r="Q639" s="116"/>
      <c r="R639" s="257"/>
    </row>
    <row r="640" spans="1:18" ht="14.4">
      <c r="A640" s="94"/>
      <c r="B640" s="94"/>
      <c r="C640" s="94"/>
      <c r="D640" s="94"/>
      <c r="E640" s="94"/>
      <c r="F640" s="94"/>
      <c r="G640" s="94"/>
      <c r="H640" s="94"/>
      <c r="I640" s="86"/>
      <c r="J640" s="86"/>
      <c r="K640" s="86"/>
      <c r="L640" s="116"/>
      <c r="M640" s="116"/>
      <c r="N640" s="116"/>
      <c r="O640" s="116"/>
      <c r="P640" s="116"/>
      <c r="Q640" s="116"/>
      <c r="R640" s="257"/>
    </row>
    <row r="641" spans="1:18" ht="14.4">
      <c r="A641" s="94"/>
      <c r="B641" s="94"/>
      <c r="C641" s="94"/>
      <c r="D641" s="94"/>
      <c r="E641" s="94"/>
      <c r="F641" s="94"/>
      <c r="G641" s="94"/>
      <c r="H641" s="94"/>
      <c r="I641" s="86"/>
      <c r="J641" s="86"/>
      <c r="K641" s="86"/>
      <c r="L641" s="116"/>
      <c r="M641" s="116"/>
      <c r="N641" s="116"/>
      <c r="O641" s="116"/>
      <c r="P641" s="116"/>
      <c r="Q641" s="116"/>
      <c r="R641" s="257"/>
    </row>
    <row r="642" spans="1:18" ht="14.4">
      <c r="A642" s="94"/>
      <c r="B642" s="94"/>
      <c r="C642" s="94"/>
      <c r="D642" s="94"/>
      <c r="E642" s="94"/>
      <c r="F642" s="94"/>
      <c r="G642" s="94"/>
      <c r="H642" s="94"/>
      <c r="I642" s="86"/>
      <c r="J642" s="86"/>
      <c r="K642" s="86"/>
      <c r="L642" s="116"/>
      <c r="M642" s="116"/>
      <c r="N642" s="116"/>
      <c r="O642" s="116"/>
      <c r="P642" s="116"/>
      <c r="Q642" s="116"/>
      <c r="R642" s="257"/>
    </row>
    <row r="643" spans="1:18" ht="14.4">
      <c r="A643" s="94"/>
      <c r="B643" s="94"/>
      <c r="C643" s="94"/>
      <c r="D643" s="94"/>
      <c r="E643" s="94"/>
      <c r="F643" s="94"/>
      <c r="G643" s="94"/>
      <c r="H643" s="94"/>
      <c r="I643" s="86"/>
      <c r="J643" s="86"/>
      <c r="K643" s="86"/>
      <c r="L643" s="116"/>
      <c r="M643" s="116"/>
      <c r="N643" s="116"/>
      <c r="O643" s="116"/>
      <c r="P643" s="116"/>
      <c r="Q643" s="116"/>
      <c r="R643" s="257"/>
    </row>
    <row r="644" spans="1:18" ht="14.4">
      <c r="A644" s="94"/>
      <c r="B644" s="94"/>
      <c r="C644" s="94"/>
      <c r="D644" s="94"/>
      <c r="E644" s="94"/>
      <c r="F644" s="94"/>
      <c r="G644" s="94"/>
      <c r="H644" s="94"/>
      <c r="I644" s="86"/>
      <c r="J644" s="86"/>
      <c r="K644" s="86"/>
      <c r="L644" s="116"/>
      <c r="M644" s="116"/>
      <c r="N644" s="116"/>
      <c r="O644" s="116"/>
      <c r="P644" s="116"/>
      <c r="Q644" s="116"/>
      <c r="R644" s="257"/>
    </row>
    <row r="645" spans="1:18" ht="14.4">
      <c r="A645" s="94"/>
      <c r="B645" s="94"/>
      <c r="C645" s="94"/>
      <c r="D645" s="94"/>
      <c r="E645" s="94"/>
      <c r="F645" s="94"/>
      <c r="G645" s="94"/>
      <c r="H645" s="94"/>
      <c r="I645" s="86"/>
      <c r="J645" s="86"/>
      <c r="K645" s="86"/>
      <c r="L645" s="116"/>
      <c r="M645" s="116"/>
      <c r="N645" s="116"/>
      <c r="O645" s="116"/>
      <c r="P645" s="116"/>
      <c r="Q645" s="116"/>
      <c r="R645" s="257"/>
    </row>
    <row r="646" spans="1:18" ht="14.4">
      <c r="A646" s="94"/>
      <c r="B646" s="94"/>
      <c r="C646" s="94"/>
      <c r="D646" s="94"/>
      <c r="E646" s="94"/>
      <c r="F646" s="94"/>
      <c r="G646" s="94"/>
      <c r="H646" s="94"/>
      <c r="I646" s="86"/>
      <c r="J646" s="86"/>
      <c r="K646" s="86"/>
      <c r="L646" s="116"/>
      <c r="M646" s="116"/>
      <c r="N646" s="116"/>
      <c r="O646" s="116"/>
      <c r="P646" s="116"/>
      <c r="Q646" s="116"/>
      <c r="R646" s="257"/>
    </row>
    <row r="647" spans="1:18" ht="14.4">
      <c r="A647" s="94"/>
      <c r="B647" s="94"/>
      <c r="C647" s="94"/>
      <c r="D647" s="94"/>
      <c r="E647" s="94"/>
      <c r="F647" s="94"/>
      <c r="G647" s="94"/>
      <c r="H647" s="94"/>
      <c r="I647" s="86"/>
      <c r="J647" s="86"/>
      <c r="K647" s="86"/>
      <c r="L647" s="116"/>
      <c r="M647" s="116"/>
      <c r="N647" s="116"/>
      <c r="O647" s="116"/>
      <c r="P647" s="116"/>
      <c r="Q647" s="116"/>
      <c r="R647" s="257"/>
    </row>
    <row r="648" spans="1:18" ht="14.4">
      <c r="A648" s="94"/>
      <c r="B648" s="94"/>
      <c r="C648" s="94"/>
      <c r="D648" s="94"/>
      <c r="E648" s="94"/>
      <c r="F648" s="94"/>
      <c r="G648" s="94"/>
      <c r="H648" s="94"/>
      <c r="I648" s="86"/>
      <c r="J648" s="86"/>
      <c r="K648" s="86"/>
      <c r="L648" s="116"/>
      <c r="M648" s="116"/>
      <c r="N648" s="116"/>
      <c r="O648" s="116"/>
      <c r="P648" s="116"/>
      <c r="Q648" s="116"/>
      <c r="R648" s="257"/>
    </row>
    <row r="649" spans="1:18" ht="14.4">
      <c r="A649" s="94"/>
      <c r="B649" s="94"/>
      <c r="C649" s="94"/>
      <c r="D649" s="94"/>
      <c r="E649" s="94"/>
      <c r="F649" s="94"/>
      <c r="G649" s="94"/>
      <c r="H649" s="94"/>
      <c r="I649" s="86"/>
      <c r="J649" s="86"/>
      <c r="K649" s="86"/>
      <c r="L649" s="116"/>
      <c r="M649" s="116"/>
      <c r="N649" s="116"/>
      <c r="O649" s="116"/>
      <c r="P649" s="116"/>
      <c r="Q649" s="116"/>
      <c r="R649" s="257"/>
    </row>
    <row r="650" spans="1:18" ht="14.4">
      <c r="A650" s="94"/>
      <c r="B650" s="94"/>
      <c r="C650" s="94"/>
      <c r="D650" s="94"/>
      <c r="E650" s="94"/>
      <c r="F650" s="94"/>
      <c r="G650" s="94"/>
      <c r="H650" s="94"/>
      <c r="I650" s="86"/>
      <c r="J650" s="86"/>
      <c r="K650" s="86"/>
      <c r="L650" s="116"/>
      <c r="M650" s="116"/>
      <c r="N650" s="116"/>
      <c r="O650" s="116"/>
      <c r="P650" s="116"/>
      <c r="Q650" s="116"/>
      <c r="R650" s="257"/>
    </row>
    <row r="651" spans="1:18" ht="14.4">
      <c r="A651" s="94"/>
      <c r="B651" s="94"/>
      <c r="C651" s="94"/>
      <c r="D651" s="94"/>
      <c r="E651" s="94"/>
      <c r="F651" s="94"/>
      <c r="G651" s="94"/>
      <c r="H651" s="94"/>
      <c r="I651" s="86"/>
      <c r="J651" s="86"/>
      <c r="K651" s="86"/>
      <c r="L651" s="116"/>
      <c r="M651" s="116"/>
      <c r="N651" s="116"/>
      <c r="O651" s="116"/>
      <c r="P651" s="116"/>
      <c r="Q651" s="116"/>
      <c r="R651" s="257"/>
    </row>
    <row r="652" spans="1:18" ht="14.4">
      <c r="A652" s="94"/>
      <c r="B652" s="94"/>
      <c r="C652" s="94"/>
      <c r="D652" s="94"/>
      <c r="E652" s="94"/>
      <c r="F652" s="94"/>
      <c r="G652" s="94"/>
      <c r="H652" s="94"/>
      <c r="I652" s="86"/>
      <c r="J652" s="86"/>
      <c r="K652" s="86"/>
      <c r="L652" s="116"/>
      <c r="M652" s="116"/>
      <c r="N652" s="116"/>
      <c r="O652" s="116"/>
      <c r="P652" s="116"/>
      <c r="Q652" s="116"/>
      <c r="R652" s="257"/>
    </row>
    <row r="653" spans="1:18" ht="14.4">
      <c r="A653" s="94"/>
      <c r="B653" s="94"/>
      <c r="C653" s="94"/>
      <c r="D653" s="94"/>
      <c r="E653" s="94"/>
      <c r="F653" s="94"/>
      <c r="G653" s="94"/>
      <c r="H653" s="94"/>
      <c r="I653" s="86"/>
      <c r="J653" s="86"/>
      <c r="K653" s="86"/>
      <c r="L653" s="116"/>
      <c r="M653" s="116"/>
      <c r="N653" s="116"/>
      <c r="O653" s="116"/>
      <c r="P653" s="116"/>
      <c r="Q653" s="116"/>
      <c r="R653" s="257"/>
    </row>
    <row r="654" spans="1:18" ht="14.4">
      <c r="A654" s="94"/>
      <c r="B654" s="94"/>
      <c r="C654" s="94"/>
      <c r="D654" s="94"/>
      <c r="E654" s="94"/>
      <c r="F654" s="94"/>
      <c r="G654" s="94"/>
      <c r="H654" s="94"/>
      <c r="I654" s="86"/>
      <c r="J654" s="86"/>
      <c r="K654" s="86"/>
      <c r="L654" s="116"/>
      <c r="M654" s="116"/>
      <c r="N654" s="116"/>
      <c r="O654" s="116"/>
      <c r="P654" s="116"/>
      <c r="Q654" s="116"/>
      <c r="R654" s="257"/>
    </row>
    <row r="655" spans="1:18" ht="14.4">
      <c r="A655" s="94"/>
      <c r="B655" s="94"/>
      <c r="C655" s="94"/>
      <c r="D655" s="94"/>
      <c r="E655" s="94"/>
      <c r="F655" s="94"/>
      <c r="G655" s="94"/>
      <c r="H655" s="94"/>
      <c r="I655" s="86"/>
      <c r="J655" s="86"/>
      <c r="K655" s="86"/>
      <c r="L655" s="116"/>
      <c r="M655" s="116"/>
      <c r="N655" s="116"/>
      <c r="O655" s="116"/>
      <c r="P655" s="116"/>
      <c r="Q655" s="116"/>
      <c r="R655" s="257"/>
    </row>
    <row r="656" spans="1:18" ht="14.4">
      <c r="A656" s="94"/>
      <c r="B656" s="94"/>
      <c r="C656" s="94"/>
      <c r="D656" s="94"/>
      <c r="E656" s="94"/>
      <c r="F656" s="94"/>
      <c r="G656" s="94"/>
      <c r="H656" s="94"/>
      <c r="I656" s="86"/>
      <c r="J656" s="86"/>
      <c r="K656" s="86"/>
      <c r="L656" s="116"/>
      <c r="M656" s="116"/>
      <c r="N656" s="116"/>
      <c r="O656" s="116"/>
      <c r="P656" s="116"/>
      <c r="Q656" s="116"/>
      <c r="R656" s="257"/>
    </row>
    <row r="657" spans="1:18" ht="14.4">
      <c r="A657" s="94"/>
      <c r="B657" s="94"/>
      <c r="C657" s="94"/>
      <c r="D657" s="94"/>
      <c r="E657" s="94"/>
      <c r="F657" s="94"/>
      <c r="G657" s="94"/>
      <c r="H657" s="94"/>
      <c r="I657" s="86"/>
      <c r="J657" s="86"/>
      <c r="K657" s="86"/>
      <c r="L657" s="116"/>
      <c r="M657" s="116"/>
      <c r="N657" s="116"/>
      <c r="O657" s="116"/>
      <c r="P657" s="116"/>
      <c r="Q657" s="116"/>
      <c r="R657" s="257"/>
    </row>
    <row r="658" spans="1:18" ht="14.4">
      <c r="A658" s="94"/>
      <c r="B658" s="94"/>
      <c r="C658" s="94"/>
      <c r="D658" s="94"/>
      <c r="E658" s="94"/>
      <c r="F658" s="94"/>
      <c r="G658" s="94"/>
      <c r="H658" s="94"/>
      <c r="I658" s="86"/>
      <c r="J658" s="86"/>
      <c r="K658" s="86"/>
      <c r="L658" s="116"/>
      <c r="M658" s="116"/>
      <c r="N658" s="116"/>
      <c r="O658" s="116"/>
      <c r="P658" s="116"/>
      <c r="Q658" s="116"/>
      <c r="R658" s="257"/>
    </row>
    <row r="659" spans="1:18" ht="14.4">
      <c r="A659" s="94"/>
      <c r="B659" s="94"/>
      <c r="C659" s="94"/>
      <c r="D659" s="94"/>
      <c r="E659" s="94"/>
      <c r="F659" s="94"/>
      <c r="G659" s="94"/>
      <c r="H659" s="94"/>
      <c r="I659" s="86"/>
      <c r="J659" s="86"/>
      <c r="K659" s="86"/>
      <c r="L659" s="116"/>
      <c r="M659" s="116"/>
      <c r="N659" s="116"/>
      <c r="O659" s="116"/>
      <c r="P659" s="116"/>
      <c r="Q659" s="116"/>
      <c r="R659" s="257"/>
    </row>
    <row r="660" spans="1:18" ht="14.4">
      <c r="A660" s="94"/>
      <c r="B660" s="94"/>
      <c r="C660" s="94"/>
      <c r="D660" s="94"/>
      <c r="E660" s="94"/>
      <c r="F660" s="94"/>
      <c r="G660" s="94"/>
      <c r="H660" s="94"/>
      <c r="I660" s="86"/>
      <c r="J660" s="86"/>
      <c r="K660" s="86"/>
      <c r="L660" s="116"/>
      <c r="M660" s="116"/>
      <c r="N660" s="116"/>
      <c r="O660" s="116"/>
      <c r="P660" s="116"/>
      <c r="Q660" s="116"/>
      <c r="R660" s="257"/>
    </row>
    <row r="661" spans="1:18" ht="14.4">
      <c r="A661" s="94"/>
      <c r="B661" s="94"/>
      <c r="C661" s="94"/>
      <c r="D661" s="94"/>
      <c r="E661" s="94"/>
      <c r="F661" s="94"/>
      <c r="G661" s="94"/>
      <c r="H661" s="94"/>
      <c r="I661" s="86"/>
      <c r="J661" s="86"/>
      <c r="K661" s="86"/>
      <c r="L661" s="116"/>
      <c r="M661" s="116"/>
      <c r="N661" s="116"/>
      <c r="O661" s="116"/>
      <c r="P661" s="116"/>
      <c r="Q661" s="116"/>
      <c r="R661" s="257"/>
    </row>
    <row r="662" spans="1:18" ht="14.4">
      <c r="A662" s="94"/>
      <c r="B662" s="94"/>
      <c r="C662" s="94"/>
      <c r="D662" s="94"/>
      <c r="E662" s="94"/>
      <c r="F662" s="94"/>
      <c r="G662" s="94"/>
      <c r="H662" s="94"/>
      <c r="I662" s="86"/>
      <c r="J662" s="86"/>
      <c r="K662" s="86"/>
      <c r="L662" s="116"/>
      <c r="M662" s="116"/>
      <c r="N662" s="116"/>
      <c r="O662" s="116"/>
      <c r="P662" s="116"/>
      <c r="Q662" s="116"/>
      <c r="R662" s="257"/>
    </row>
    <row r="663" spans="1:18" ht="14.4">
      <c r="A663" s="94"/>
      <c r="B663" s="94"/>
      <c r="C663" s="94"/>
      <c r="D663" s="94"/>
      <c r="E663" s="94"/>
      <c r="F663" s="94"/>
      <c r="G663" s="94"/>
      <c r="H663" s="94"/>
      <c r="I663" s="86"/>
      <c r="J663" s="86"/>
      <c r="K663" s="86"/>
      <c r="L663" s="116"/>
      <c r="M663" s="116"/>
      <c r="N663" s="116"/>
      <c r="O663" s="116"/>
      <c r="P663" s="116"/>
      <c r="Q663" s="116"/>
      <c r="R663" s="257"/>
    </row>
    <row r="664" spans="1:18" ht="14.4">
      <c r="A664" s="94"/>
      <c r="B664" s="94"/>
      <c r="C664" s="94"/>
      <c r="D664" s="94"/>
      <c r="E664" s="94"/>
      <c r="F664" s="94"/>
      <c r="G664" s="94"/>
      <c r="H664" s="94"/>
      <c r="I664" s="86"/>
      <c r="J664" s="86"/>
      <c r="K664" s="86"/>
      <c r="L664" s="116"/>
      <c r="M664" s="116"/>
      <c r="N664" s="116"/>
      <c r="O664" s="116"/>
      <c r="P664" s="116"/>
      <c r="Q664" s="116"/>
      <c r="R664" s="257"/>
    </row>
    <row r="665" spans="1:18" ht="14.4">
      <c r="A665" s="94"/>
      <c r="B665" s="94"/>
      <c r="C665" s="94"/>
      <c r="D665" s="94"/>
      <c r="E665" s="94"/>
      <c r="F665" s="94"/>
      <c r="G665" s="94"/>
      <c r="H665" s="94"/>
      <c r="I665" s="86"/>
      <c r="J665" s="86"/>
      <c r="K665" s="86"/>
      <c r="L665" s="116"/>
      <c r="M665" s="116"/>
      <c r="N665" s="116"/>
      <c r="O665" s="116"/>
      <c r="P665" s="116"/>
      <c r="Q665" s="116"/>
      <c r="R665" s="257"/>
    </row>
    <row r="666" spans="1:18" ht="14.4">
      <c r="A666" s="94"/>
      <c r="B666" s="94"/>
      <c r="C666" s="94"/>
      <c r="D666" s="94"/>
      <c r="E666" s="94"/>
      <c r="F666" s="94"/>
      <c r="G666" s="94"/>
      <c r="H666" s="94"/>
      <c r="I666" s="86"/>
      <c r="J666" s="86"/>
      <c r="K666" s="86"/>
      <c r="L666" s="116"/>
      <c r="M666" s="116"/>
      <c r="N666" s="116"/>
      <c r="O666" s="116"/>
      <c r="P666" s="116"/>
      <c r="Q666" s="116"/>
      <c r="R666" s="257"/>
    </row>
    <row r="667" spans="1:18" ht="14.4">
      <c r="A667" s="94"/>
      <c r="B667" s="94"/>
      <c r="C667" s="94"/>
      <c r="D667" s="94"/>
      <c r="E667" s="94"/>
      <c r="F667" s="94"/>
      <c r="G667" s="94"/>
      <c r="H667" s="94"/>
      <c r="I667" s="86"/>
      <c r="J667" s="86"/>
      <c r="K667" s="86"/>
      <c r="L667" s="116"/>
      <c r="M667" s="116"/>
      <c r="N667" s="116"/>
      <c r="O667" s="116"/>
      <c r="P667" s="116"/>
      <c r="Q667" s="116"/>
      <c r="R667" s="257"/>
    </row>
    <row r="668" spans="1:18" ht="14.4">
      <c r="A668" s="94"/>
      <c r="B668" s="94"/>
      <c r="C668" s="94"/>
      <c r="D668" s="94"/>
      <c r="E668" s="94"/>
      <c r="F668" s="94"/>
      <c r="G668" s="94"/>
      <c r="H668" s="94"/>
      <c r="I668" s="86"/>
      <c r="J668" s="86"/>
      <c r="K668" s="86"/>
      <c r="L668" s="116"/>
      <c r="M668" s="116"/>
      <c r="N668" s="116"/>
      <c r="O668" s="116"/>
      <c r="P668" s="116"/>
      <c r="Q668" s="116"/>
      <c r="R668" s="257"/>
    </row>
    <row r="669" spans="1:18" ht="14.4">
      <c r="A669" s="94"/>
      <c r="B669" s="94"/>
      <c r="C669" s="94"/>
      <c r="D669" s="94"/>
      <c r="E669" s="94"/>
      <c r="F669" s="94"/>
      <c r="G669" s="94"/>
      <c r="H669" s="94"/>
      <c r="I669" s="86"/>
      <c r="J669" s="86"/>
      <c r="K669" s="86"/>
      <c r="L669" s="116"/>
      <c r="M669" s="116"/>
      <c r="N669" s="116"/>
      <c r="O669" s="116"/>
      <c r="P669" s="116"/>
      <c r="Q669" s="116"/>
      <c r="R669" s="257"/>
    </row>
    <row r="670" spans="1:18" ht="14.4">
      <c r="A670" s="94"/>
      <c r="B670" s="94"/>
      <c r="C670" s="94"/>
      <c r="D670" s="94"/>
      <c r="E670" s="94"/>
      <c r="F670" s="94"/>
      <c r="G670" s="94"/>
      <c r="H670" s="94"/>
      <c r="I670" s="86"/>
      <c r="J670" s="86"/>
      <c r="K670" s="86"/>
      <c r="L670" s="116"/>
      <c r="M670" s="116"/>
      <c r="N670" s="116"/>
      <c r="O670" s="116"/>
      <c r="P670" s="116"/>
      <c r="Q670" s="116"/>
      <c r="R670" s="257"/>
    </row>
    <row r="671" spans="1:18" ht="14.4">
      <c r="A671" s="94"/>
      <c r="B671" s="94"/>
      <c r="C671" s="94"/>
      <c r="D671" s="94"/>
      <c r="E671" s="94"/>
      <c r="F671" s="94"/>
      <c r="G671" s="94"/>
      <c r="H671" s="94"/>
      <c r="I671" s="86"/>
      <c r="J671" s="86"/>
      <c r="K671" s="86"/>
      <c r="L671" s="116"/>
      <c r="M671" s="116"/>
      <c r="N671" s="116"/>
      <c r="O671" s="116"/>
      <c r="P671" s="116"/>
      <c r="Q671" s="116"/>
      <c r="R671" s="257"/>
    </row>
    <row r="672" spans="1:18" ht="14.4">
      <c r="A672" s="94"/>
      <c r="B672" s="94"/>
      <c r="C672" s="94"/>
      <c r="D672" s="94"/>
      <c r="E672" s="94"/>
      <c r="F672" s="94"/>
      <c r="G672" s="94"/>
      <c r="H672" s="94"/>
      <c r="I672" s="86"/>
      <c r="J672" s="86"/>
      <c r="K672" s="86"/>
      <c r="L672" s="116"/>
      <c r="M672" s="116"/>
      <c r="N672" s="116"/>
      <c r="O672" s="116"/>
      <c r="P672" s="116"/>
      <c r="Q672" s="116"/>
      <c r="R672" s="257"/>
    </row>
    <row r="673" spans="1:18" ht="14.4">
      <c r="A673" s="94"/>
      <c r="B673" s="94"/>
      <c r="C673" s="94"/>
      <c r="D673" s="94"/>
      <c r="E673" s="94"/>
      <c r="F673" s="94"/>
      <c r="G673" s="94"/>
      <c r="H673" s="94"/>
      <c r="I673" s="86"/>
      <c r="J673" s="86"/>
      <c r="K673" s="86"/>
      <c r="L673" s="116"/>
      <c r="M673" s="116"/>
      <c r="N673" s="116"/>
      <c r="O673" s="116"/>
      <c r="P673" s="116"/>
      <c r="Q673" s="116"/>
      <c r="R673" s="257"/>
    </row>
    <row r="674" spans="1:18" ht="14.4">
      <c r="A674" s="94"/>
      <c r="B674" s="94"/>
      <c r="C674" s="94"/>
      <c r="D674" s="94"/>
      <c r="E674" s="94"/>
      <c r="F674" s="94"/>
      <c r="G674" s="94"/>
      <c r="H674" s="94"/>
      <c r="I674" s="86"/>
      <c r="J674" s="86"/>
      <c r="K674" s="86"/>
      <c r="L674" s="116"/>
      <c r="M674" s="116"/>
      <c r="N674" s="116"/>
      <c r="O674" s="116"/>
      <c r="P674" s="116"/>
      <c r="Q674" s="116"/>
      <c r="R674" s="257"/>
    </row>
    <row r="675" spans="1:18" ht="14.4">
      <c r="A675" s="94"/>
      <c r="B675" s="94"/>
      <c r="C675" s="94"/>
      <c r="D675" s="94"/>
      <c r="E675" s="94"/>
      <c r="F675" s="94"/>
      <c r="G675" s="94"/>
      <c r="H675" s="94"/>
      <c r="I675" s="86"/>
      <c r="J675" s="86"/>
      <c r="K675" s="86"/>
      <c r="L675" s="116"/>
      <c r="M675" s="116"/>
      <c r="N675" s="116"/>
      <c r="O675" s="116"/>
      <c r="P675" s="116"/>
      <c r="Q675" s="116"/>
      <c r="R675" s="257"/>
    </row>
    <row r="676" spans="1:18" ht="14.4">
      <c r="A676" s="94"/>
      <c r="B676" s="94"/>
      <c r="C676" s="94"/>
      <c r="D676" s="94"/>
      <c r="E676" s="94"/>
      <c r="F676" s="94"/>
      <c r="G676" s="94"/>
      <c r="H676" s="94"/>
      <c r="I676" s="86"/>
      <c r="J676" s="86"/>
      <c r="K676" s="86"/>
      <c r="L676" s="116"/>
      <c r="M676" s="116"/>
      <c r="N676" s="116"/>
      <c r="O676" s="116"/>
      <c r="P676" s="116"/>
      <c r="Q676" s="116"/>
      <c r="R676" s="257"/>
    </row>
    <row r="677" spans="1:18" ht="14.4">
      <c r="A677" s="94"/>
      <c r="B677" s="94"/>
      <c r="C677" s="94"/>
      <c r="D677" s="94"/>
      <c r="E677" s="94"/>
      <c r="F677" s="94"/>
      <c r="G677" s="94"/>
      <c r="H677" s="94"/>
      <c r="I677" s="86"/>
      <c r="J677" s="86"/>
      <c r="K677" s="86"/>
      <c r="L677" s="116"/>
      <c r="M677" s="116"/>
      <c r="N677" s="116"/>
      <c r="O677" s="116"/>
      <c r="P677" s="116"/>
      <c r="Q677" s="116"/>
      <c r="R677" s="257"/>
    </row>
    <row r="678" spans="1:18" ht="14.4">
      <c r="A678" s="94"/>
      <c r="B678" s="94"/>
      <c r="C678" s="94"/>
      <c r="D678" s="94"/>
      <c r="E678" s="94"/>
      <c r="F678" s="94"/>
      <c r="G678" s="94"/>
      <c r="H678" s="94"/>
      <c r="I678" s="86"/>
      <c r="J678" s="86"/>
      <c r="K678" s="86"/>
      <c r="L678" s="116"/>
      <c r="M678" s="116"/>
      <c r="N678" s="116"/>
      <c r="O678" s="116"/>
      <c r="P678" s="116"/>
      <c r="Q678" s="116"/>
      <c r="R678" s="257"/>
    </row>
    <row r="679" spans="1:18" ht="14.4">
      <c r="A679" s="94"/>
      <c r="B679" s="94"/>
      <c r="C679" s="94"/>
      <c r="D679" s="94"/>
      <c r="E679" s="94"/>
      <c r="F679" s="94"/>
      <c r="G679" s="94"/>
      <c r="H679" s="94"/>
      <c r="I679" s="86"/>
      <c r="J679" s="86"/>
      <c r="K679" s="86"/>
      <c r="L679" s="116"/>
      <c r="M679" s="116"/>
      <c r="N679" s="116"/>
      <c r="O679" s="116"/>
      <c r="P679" s="116"/>
      <c r="Q679" s="116"/>
      <c r="R679" s="257"/>
    </row>
    <row r="680" spans="1:18" ht="14.4">
      <c r="A680" s="94"/>
      <c r="B680" s="94"/>
      <c r="C680" s="94"/>
      <c r="D680" s="94"/>
      <c r="E680" s="94"/>
      <c r="F680" s="94"/>
      <c r="G680" s="94"/>
      <c r="H680" s="94"/>
      <c r="I680" s="86"/>
      <c r="J680" s="86"/>
      <c r="K680" s="86"/>
      <c r="L680" s="116"/>
      <c r="M680" s="116"/>
      <c r="N680" s="116"/>
      <c r="O680" s="116"/>
      <c r="P680" s="116"/>
      <c r="Q680" s="116"/>
      <c r="R680" s="257"/>
    </row>
    <row r="681" spans="1:18" ht="14.4">
      <c r="A681" s="94"/>
      <c r="B681" s="94"/>
      <c r="C681" s="94"/>
      <c r="D681" s="94"/>
      <c r="E681" s="94"/>
      <c r="F681" s="94"/>
      <c r="G681" s="94"/>
      <c r="H681" s="94"/>
      <c r="I681" s="86"/>
      <c r="J681" s="86"/>
      <c r="K681" s="86"/>
      <c r="L681" s="116"/>
      <c r="M681" s="116"/>
      <c r="N681" s="116"/>
      <c r="O681" s="116"/>
      <c r="P681" s="116"/>
      <c r="Q681" s="116"/>
      <c r="R681" s="257"/>
    </row>
    <row r="682" spans="1:18" ht="14.4">
      <c r="A682" s="94"/>
      <c r="B682" s="94"/>
      <c r="C682" s="94"/>
      <c r="D682" s="94"/>
      <c r="E682" s="94"/>
      <c r="F682" s="94"/>
      <c r="G682" s="94"/>
      <c r="H682" s="94"/>
      <c r="I682" s="86"/>
      <c r="J682" s="86"/>
      <c r="K682" s="86"/>
      <c r="L682" s="116"/>
      <c r="M682" s="116"/>
      <c r="N682" s="116"/>
      <c r="O682" s="116"/>
      <c r="P682" s="116"/>
      <c r="Q682" s="116"/>
      <c r="R682" s="257"/>
    </row>
    <row r="683" spans="1:18" ht="14.4">
      <c r="A683" s="94"/>
      <c r="B683" s="94"/>
      <c r="C683" s="94"/>
      <c r="D683" s="94"/>
      <c r="E683" s="94"/>
      <c r="F683" s="94"/>
      <c r="G683" s="94"/>
      <c r="H683" s="94"/>
      <c r="I683" s="86"/>
      <c r="J683" s="86"/>
      <c r="K683" s="86"/>
      <c r="L683" s="116"/>
      <c r="M683" s="116"/>
      <c r="N683" s="116"/>
      <c r="O683" s="116"/>
      <c r="P683" s="116"/>
      <c r="Q683" s="116"/>
      <c r="R683" s="257"/>
    </row>
    <row r="684" spans="1:18" ht="14.4">
      <c r="A684" s="94"/>
      <c r="B684" s="94"/>
      <c r="C684" s="94"/>
      <c r="D684" s="94"/>
      <c r="E684" s="94"/>
      <c r="F684" s="94"/>
      <c r="G684" s="94"/>
      <c r="H684" s="94"/>
      <c r="I684" s="86"/>
      <c r="J684" s="86"/>
      <c r="K684" s="86"/>
      <c r="L684" s="116"/>
      <c r="M684" s="116"/>
      <c r="N684" s="116"/>
      <c r="O684" s="116"/>
      <c r="P684" s="116"/>
      <c r="Q684" s="116"/>
      <c r="R684" s="257"/>
    </row>
    <row r="685" spans="1:18" ht="14.4">
      <c r="A685" s="94"/>
      <c r="B685" s="94"/>
      <c r="C685" s="94"/>
      <c r="D685" s="94"/>
      <c r="E685" s="94"/>
      <c r="F685" s="94"/>
      <c r="G685" s="94"/>
      <c r="H685" s="94"/>
      <c r="I685" s="86"/>
      <c r="J685" s="86"/>
      <c r="K685" s="86"/>
      <c r="L685" s="116"/>
      <c r="M685" s="116"/>
      <c r="N685" s="116"/>
      <c r="O685" s="116"/>
      <c r="P685" s="116"/>
      <c r="Q685" s="116"/>
      <c r="R685" s="257"/>
    </row>
    <row r="686" spans="1:18" ht="14.4">
      <c r="A686" s="94"/>
      <c r="B686" s="94"/>
      <c r="C686" s="94"/>
      <c r="D686" s="94"/>
      <c r="E686" s="94"/>
      <c r="F686" s="94"/>
      <c r="G686" s="94"/>
      <c r="H686" s="94"/>
      <c r="I686" s="86"/>
      <c r="J686" s="86"/>
      <c r="K686" s="86"/>
      <c r="L686" s="116"/>
      <c r="M686" s="116"/>
      <c r="N686" s="116"/>
      <c r="O686" s="116"/>
      <c r="P686" s="116"/>
      <c r="Q686" s="116"/>
      <c r="R686" s="257"/>
    </row>
    <row r="687" spans="1:18" ht="14.4">
      <c r="A687" s="94"/>
      <c r="B687" s="94"/>
      <c r="C687" s="94"/>
      <c r="D687" s="94"/>
      <c r="E687" s="94"/>
      <c r="F687" s="94"/>
      <c r="G687" s="94"/>
      <c r="H687" s="94"/>
      <c r="I687" s="86"/>
      <c r="J687" s="86"/>
      <c r="K687" s="86"/>
      <c r="L687" s="116"/>
      <c r="M687" s="116"/>
      <c r="N687" s="116"/>
      <c r="O687" s="116"/>
      <c r="P687" s="116"/>
      <c r="Q687" s="116"/>
      <c r="R687" s="257"/>
    </row>
    <row r="688" spans="1:18" ht="14.4">
      <c r="A688" s="94"/>
      <c r="B688" s="94"/>
      <c r="C688" s="94"/>
      <c r="D688" s="94"/>
      <c r="E688" s="94"/>
      <c r="F688" s="94"/>
      <c r="G688" s="94"/>
      <c r="H688" s="94"/>
      <c r="I688" s="86"/>
      <c r="J688" s="86"/>
      <c r="K688" s="86"/>
      <c r="L688" s="116"/>
      <c r="M688" s="116"/>
      <c r="N688" s="116"/>
      <c r="O688" s="116"/>
      <c r="P688" s="116"/>
      <c r="Q688" s="116"/>
      <c r="R688" s="257"/>
    </row>
    <row r="689" spans="1:18" ht="14.4">
      <c r="A689" s="94"/>
      <c r="B689" s="94"/>
      <c r="C689" s="94"/>
      <c r="D689" s="94"/>
      <c r="E689" s="94"/>
      <c r="F689" s="94"/>
      <c r="G689" s="94"/>
      <c r="H689" s="94"/>
      <c r="I689" s="86"/>
      <c r="J689" s="86"/>
      <c r="K689" s="86"/>
      <c r="L689" s="116"/>
      <c r="M689" s="116"/>
      <c r="N689" s="116"/>
      <c r="O689" s="116"/>
      <c r="P689" s="116"/>
      <c r="Q689" s="116"/>
      <c r="R689" s="257"/>
    </row>
    <row r="690" spans="1:18" ht="14.4">
      <c r="A690" s="94"/>
      <c r="B690" s="94"/>
      <c r="C690" s="94"/>
      <c r="D690" s="94"/>
      <c r="E690" s="94"/>
      <c r="F690" s="94"/>
      <c r="G690" s="94"/>
      <c r="H690" s="94"/>
      <c r="I690" s="86"/>
      <c r="J690" s="86"/>
      <c r="K690" s="86"/>
      <c r="L690" s="116"/>
      <c r="M690" s="116"/>
      <c r="N690" s="116"/>
      <c r="O690" s="116"/>
      <c r="P690" s="116"/>
      <c r="Q690" s="116"/>
      <c r="R690" s="257"/>
    </row>
    <row r="691" spans="1:18" ht="14.4">
      <c r="A691" s="94"/>
      <c r="B691" s="94"/>
      <c r="C691" s="94"/>
      <c r="D691" s="94"/>
      <c r="E691" s="94"/>
      <c r="F691" s="94"/>
      <c r="G691" s="94"/>
      <c r="H691" s="94"/>
      <c r="I691" s="86"/>
      <c r="J691" s="86"/>
      <c r="K691" s="86"/>
      <c r="L691" s="116"/>
      <c r="M691" s="116"/>
      <c r="N691" s="116"/>
      <c r="O691" s="116"/>
      <c r="P691" s="116"/>
      <c r="Q691" s="116"/>
      <c r="R691" s="257"/>
    </row>
    <row r="692" spans="1:18" ht="14.4">
      <c r="A692" s="94"/>
      <c r="B692" s="94"/>
      <c r="C692" s="94"/>
      <c r="D692" s="94"/>
      <c r="E692" s="94"/>
      <c r="F692" s="94"/>
      <c r="G692" s="94"/>
      <c r="H692" s="94"/>
      <c r="I692" s="86"/>
      <c r="J692" s="86"/>
      <c r="K692" s="86"/>
      <c r="L692" s="116"/>
      <c r="M692" s="116"/>
      <c r="N692" s="116"/>
      <c r="O692" s="116"/>
      <c r="P692" s="116"/>
      <c r="Q692" s="116"/>
      <c r="R692" s="257"/>
    </row>
    <row r="693" spans="1:18" ht="14.4">
      <c r="A693" s="94"/>
      <c r="B693" s="94"/>
      <c r="C693" s="94"/>
      <c r="D693" s="94"/>
      <c r="E693" s="94"/>
      <c r="F693" s="94"/>
      <c r="G693" s="94"/>
      <c r="H693" s="94"/>
      <c r="I693" s="86"/>
      <c r="J693" s="86"/>
      <c r="K693" s="86"/>
      <c r="L693" s="116"/>
      <c r="M693" s="116"/>
      <c r="N693" s="116"/>
      <c r="O693" s="116"/>
      <c r="P693" s="116"/>
      <c r="Q693" s="116"/>
      <c r="R693" s="257"/>
    </row>
    <row r="694" spans="1:18" ht="14.4">
      <c r="A694" s="94"/>
      <c r="B694" s="94"/>
      <c r="C694" s="94"/>
      <c r="D694" s="94"/>
      <c r="E694" s="94"/>
      <c r="F694" s="94"/>
      <c r="G694" s="94"/>
      <c r="H694" s="94"/>
      <c r="I694" s="86"/>
      <c r="J694" s="86"/>
      <c r="K694" s="86"/>
      <c r="L694" s="116"/>
      <c r="M694" s="116"/>
      <c r="N694" s="116"/>
      <c r="O694" s="116"/>
      <c r="P694" s="116"/>
      <c r="Q694" s="116"/>
      <c r="R694" s="257"/>
    </row>
    <row r="695" spans="1:18" ht="14.4">
      <c r="A695" s="94"/>
      <c r="B695" s="94"/>
      <c r="C695" s="94"/>
      <c r="D695" s="94"/>
      <c r="E695" s="94"/>
      <c r="F695" s="94"/>
      <c r="G695" s="94"/>
      <c r="H695" s="94"/>
      <c r="I695" s="86"/>
      <c r="J695" s="86"/>
      <c r="K695" s="86"/>
      <c r="L695" s="116"/>
      <c r="M695" s="116"/>
      <c r="N695" s="116"/>
      <c r="O695" s="116"/>
      <c r="P695" s="116"/>
      <c r="Q695" s="116"/>
      <c r="R695" s="257"/>
    </row>
    <row r="696" spans="1:18" ht="14.4">
      <c r="A696" s="94"/>
      <c r="B696" s="94"/>
      <c r="C696" s="94"/>
      <c r="D696" s="94"/>
      <c r="E696" s="94"/>
      <c r="F696" s="94"/>
      <c r="G696" s="94"/>
      <c r="H696" s="94"/>
      <c r="I696" s="86"/>
      <c r="J696" s="86"/>
      <c r="K696" s="86"/>
      <c r="L696" s="116"/>
      <c r="M696" s="116"/>
      <c r="N696" s="116"/>
      <c r="O696" s="116"/>
      <c r="P696" s="116"/>
      <c r="Q696" s="116"/>
      <c r="R696" s="257"/>
    </row>
    <row r="697" spans="1:18" ht="14.4">
      <c r="A697" s="94"/>
      <c r="B697" s="94"/>
      <c r="C697" s="94"/>
      <c r="D697" s="94"/>
      <c r="E697" s="94"/>
      <c r="F697" s="94"/>
      <c r="G697" s="94"/>
      <c r="H697" s="94"/>
      <c r="I697" s="86"/>
      <c r="J697" s="86"/>
      <c r="K697" s="86"/>
      <c r="L697" s="116"/>
      <c r="M697" s="116"/>
      <c r="N697" s="116"/>
      <c r="O697" s="116"/>
      <c r="P697" s="116"/>
      <c r="Q697" s="116"/>
      <c r="R697" s="257"/>
    </row>
    <row r="698" spans="1:18" ht="14.4">
      <c r="A698" s="94"/>
      <c r="B698" s="94"/>
      <c r="C698" s="94"/>
      <c r="D698" s="94"/>
      <c r="E698" s="94"/>
      <c r="F698" s="94"/>
      <c r="G698" s="94"/>
      <c r="H698" s="94"/>
      <c r="I698" s="86"/>
      <c r="J698" s="86"/>
      <c r="K698" s="86"/>
      <c r="L698" s="116"/>
      <c r="M698" s="116"/>
      <c r="N698" s="116"/>
      <c r="O698" s="116"/>
      <c r="P698" s="116"/>
      <c r="Q698" s="116"/>
      <c r="R698" s="257"/>
    </row>
    <row r="699" spans="1:18" ht="14.4">
      <c r="A699" s="94"/>
      <c r="B699" s="94"/>
      <c r="C699" s="94"/>
      <c r="D699" s="94"/>
      <c r="E699" s="94"/>
      <c r="F699" s="94"/>
      <c r="G699" s="94"/>
      <c r="H699" s="94"/>
      <c r="I699" s="86"/>
      <c r="J699" s="86"/>
      <c r="K699" s="86"/>
      <c r="L699" s="116"/>
      <c r="M699" s="116"/>
      <c r="N699" s="116"/>
      <c r="O699" s="116"/>
      <c r="P699" s="116"/>
      <c r="Q699" s="116"/>
      <c r="R699" s="257"/>
    </row>
    <row r="700" spans="1:18" ht="14.4">
      <c r="A700" s="94"/>
      <c r="B700" s="94"/>
      <c r="C700" s="94"/>
      <c r="D700" s="94"/>
      <c r="E700" s="94"/>
      <c r="F700" s="94"/>
      <c r="G700" s="94"/>
      <c r="H700" s="94"/>
      <c r="I700" s="86"/>
      <c r="J700" s="86"/>
      <c r="K700" s="86"/>
      <c r="L700" s="116"/>
      <c r="M700" s="116"/>
      <c r="N700" s="116"/>
      <c r="O700" s="116"/>
      <c r="P700" s="116"/>
      <c r="Q700" s="116"/>
      <c r="R700" s="257"/>
    </row>
    <row r="701" spans="1:18" ht="14.4">
      <c r="A701" s="94"/>
      <c r="B701" s="94"/>
      <c r="C701" s="94"/>
      <c r="D701" s="94"/>
      <c r="E701" s="94"/>
      <c r="F701" s="94"/>
      <c r="G701" s="94"/>
      <c r="H701" s="94"/>
      <c r="I701" s="86"/>
      <c r="J701" s="86"/>
      <c r="K701" s="86"/>
      <c r="L701" s="116"/>
      <c r="M701" s="116"/>
      <c r="N701" s="116"/>
      <c r="O701" s="116"/>
      <c r="P701" s="116"/>
      <c r="Q701" s="116"/>
      <c r="R701" s="257"/>
    </row>
    <row r="702" spans="1:18" ht="14.4">
      <c r="A702" s="94"/>
      <c r="B702" s="94"/>
      <c r="C702" s="94"/>
      <c r="D702" s="94"/>
      <c r="E702" s="94"/>
      <c r="F702" s="94"/>
      <c r="G702" s="94"/>
      <c r="H702" s="94"/>
      <c r="I702" s="86"/>
      <c r="J702" s="86"/>
      <c r="K702" s="86"/>
      <c r="L702" s="116"/>
      <c r="M702" s="116"/>
      <c r="N702" s="116"/>
      <c r="O702" s="116"/>
      <c r="P702" s="116"/>
      <c r="Q702" s="116"/>
      <c r="R702" s="257"/>
    </row>
    <row r="703" spans="1:18" ht="14.4">
      <c r="A703" s="94"/>
      <c r="B703" s="94"/>
      <c r="C703" s="94"/>
      <c r="D703" s="94"/>
      <c r="E703" s="94"/>
      <c r="F703" s="94"/>
      <c r="G703" s="94"/>
      <c r="H703" s="94"/>
      <c r="I703" s="86"/>
      <c r="J703" s="86"/>
      <c r="K703" s="86"/>
      <c r="L703" s="116"/>
      <c r="M703" s="116"/>
      <c r="N703" s="116"/>
      <c r="O703" s="116"/>
      <c r="P703" s="116"/>
      <c r="Q703" s="116"/>
      <c r="R703" s="257"/>
    </row>
    <row r="704" spans="1:18" ht="14.4">
      <c r="A704" s="94"/>
      <c r="B704" s="94"/>
      <c r="C704" s="94"/>
      <c r="D704" s="94"/>
      <c r="E704" s="94"/>
      <c r="F704" s="94"/>
      <c r="G704" s="94"/>
      <c r="H704" s="94"/>
      <c r="I704" s="86"/>
      <c r="J704" s="86"/>
      <c r="K704" s="86"/>
      <c r="L704" s="116"/>
      <c r="M704" s="116"/>
      <c r="N704" s="116"/>
      <c r="O704" s="116"/>
      <c r="P704" s="116"/>
      <c r="Q704" s="116"/>
      <c r="R704" s="257"/>
    </row>
    <row r="705" spans="1:18" ht="14.4">
      <c r="A705" s="94"/>
      <c r="B705" s="94"/>
      <c r="C705" s="94"/>
      <c r="D705" s="94"/>
      <c r="E705" s="94"/>
      <c r="F705" s="94"/>
      <c r="G705" s="94"/>
      <c r="H705" s="94"/>
      <c r="I705" s="86"/>
      <c r="J705" s="86"/>
      <c r="K705" s="86"/>
      <c r="L705" s="116"/>
      <c r="M705" s="116"/>
      <c r="N705" s="116"/>
      <c r="O705" s="116"/>
      <c r="P705" s="116"/>
      <c r="Q705" s="116"/>
      <c r="R705" s="257"/>
    </row>
    <row r="706" spans="1:18" ht="14.4">
      <c r="A706" s="94"/>
      <c r="B706" s="94"/>
      <c r="C706" s="94"/>
      <c r="D706" s="94"/>
      <c r="E706" s="94"/>
      <c r="F706" s="94"/>
      <c r="G706" s="94"/>
      <c r="H706" s="94"/>
      <c r="I706" s="86"/>
      <c r="J706" s="86"/>
      <c r="K706" s="86"/>
      <c r="L706" s="116"/>
      <c r="M706" s="116"/>
      <c r="N706" s="116"/>
      <c r="O706" s="116"/>
      <c r="P706" s="116"/>
      <c r="Q706" s="116"/>
      <c r="R706" s="257"/>
    </row>
    <row r="707" spans="1:18" ht="14.4">
      <c r="A707" s="94"/>
      <c r="B707" s="94"/>
      <c r="C707" s="94"/>
      <c r="D707" s="94"/>
      <c r="E707" s="94"/>
      <c r="F707" s="94"/>
      <c r="G707" s="94"/>
      <c r="H707" s="94"/>
      <c r="I707" s="86"/>
      <c r="J707" s="86"/>
      <c r="K707" s="86"/>
      <c r="L707" s="116"/>
      <c r="M707" s="116"/>
      <c r="N707" s="116"/>
      <c r="O707" s="116"/>
      <c r="P707" s="116"/>
      <c r="Q707" s="116"/>
      <c r="R707" s="257"/>
    </row>
    <row r="708" spans="1:18" ht="14.4">
      <c r="A708" s="94"/>
      <c r="B708" s="94"/>
      <c r="C708" s="94"/>
      <c r="D708" s="94"/>
      <c r="E708" s="94"/>
      <c r="F708" s="94"/>
      <c r="G708" s="94"/>
      <c r="H708" s="94"/>
      <c r="I708" s="86"/>
      <c r="J708" s="86"/>
      <c r="K708" s="86"/>
      <c r="L708" s="116"/>
      <c r="M708" s="116"/>
      <c r="N708" s="116"/>
      <c r="O708" s="116"/>
      <c r="P708" s="116"/>
      <c r="Q708" s="116"/>
      <c r="R708" s="257"/>
    </row>
    <row r="709" spans="1:18" ht="14.4">
      <c r="A709" s="94"/>
      <c r="B709" s="94"/>
      <c r="C709" s="94"/>
      <c r="D709" s="94"/>
      <c r="E709" s="94"/>
      <c r="F709" s="94"/>
      <c r="G709" s="94"/>
      <c r="H709" s="94"/>
      <c r="I709" s="86"/>
      <c r="J709" s="86"/>
      <c r="K709" s="86"/>
      <c r="L709" s="116"/>
      <c r="M709" s="116"/>
      <c r="N709" s="116"/>
      <c r="O709" s="116"/>
      <c r="P709" s="116"/>
      <c r="Q709" s="116"/>
      <c r="R709" s="257"/>
    </row>
    <row r="710" spans="1:18" ht="14.4">
      <c r="A710" s="94"/>
      <c r="B710" s="94"/>
      <c r="C710" s="94"/>
      <c r="D710" s="94"/>
      <c r="E710" s="94"/>
      <c r="F710" s="94"/>
      <c r="G710" s="94"/>
      <c r="H710" s="94"/>
      <c r="I710" s="86"/>
      <c r="J710" s="86"/>
      <c r="K710" s="86"/>
      <c r="L710" s="116"/>
      <c r="M710" s="116"/>
      <c r="N710" s="116"/>
      <c r="O710" s="116"/>
      <c r="P710" s="116"/>
      <c r="Q710" s="116"/>
      <c r="R710" s="257"/>
    </row>
    <row r="711" spans="1:18" ht="14.4">
      <c r="A711" s="94"/>
      <c r="B711" s="94"/>
      <c r="C711" s="94"/>
      <c r="D711" s="94"/>
      <c r="E711" s="94"/>
      <c r="F711" s="94"/>
      <c r="G711" s="94"/>
      <c r="H711" s="94"/>
      <c r="I711" s="86"/>
      <c r="J711" s="86"/>
      <c r="K711" s="86"/>
      <c r="L711" s="116"/>
      <c r="M711" s="116"/>
      <c r="N711" s="116"/>
      <c r="O711" s="116"/>
      <c r="P711" s="116"/>
      <c r="Q711" s="116"/>
      <c r="R711" s="257"/>
    </row>
    <row r="712" spans="1:18" ht="14.4">
      <c r="A712" s="94"/>
      <c r="B712" s="94"/>
      <c r="C712" s="94"/>
      <c r="D712" s="94"/>
      <c r="E712" s="94"/>
      <c r="F712" s="94"/>
      <c r="G712" s="94"/>
      <c r="H712" s="94"/>
      <c r="I712" s="86"/>
      <c r="J712" s="86"/>
      <c r="K712" s="86"/>
      <c r="L712" s="116"/>
      <c r="M712" s="116"/>
      <c r="N712" s="116"/>
      <c r="O712" s="116"/>
      <c r="P712" s="116"/>
      <c r="Q712" s="116"/>
      <c r="R712" s="257"/>
    </row>
    <row r="713" spans="1:18" ht="14.4">
      <c r="A713" s="94"/>
      <c r="B713" s="94"/>
      <c r="C713" s="94"/>
      <c r="D713" s="94"/>
      <c r="E713" s="94"/>
      <c r="F713" s="94"/>
      <c r="G713" s="94"/>
      <c r="H713" s="94"/>
      <c r="I713" s="86"/>
      <c r="J713" s="86"/>
      <c r="K713" s="86"/>
      <c r="L713" s="116"/>
      <c r="M713" s="116"/>
      <c r="N713" s="116"/>
      <c r="O713" s="116"/>
      <c r="P713" s="116"/>
      <c r="Q713" s="116"/>
      <c r="R713" s="257"/>
    </row>
    <row r="714" spans="1:18" ht="14.4">
      <c r="A714" s="94"/>
      <c r="B714" s="94"/>
      <c r="C714" s="94"/>
      <c r="D714" s="94"/>
      <c r="E714" s="94"/>
      <c r="F714" s="94"/>
      <c r="G714" s="94"/>
      <c r="H714" s="94"/>
      <c r="I714" s="86"/>
      <c r="J714" s="86"/>
      <c r="K714" s="86"/>
      <c r="L714" s="116"/>
      <c r="M714" s="116"/>
      <c r="N714" s="116"/>
      <c r="O714" s="116"/>
      <c r="P714" s="116"/>
      <c r="Q714" s="116"/>
      <c r="R714" s="257"/>
    </row>
    <row r="715" spans="1:18" ht="14.4">
      <c r="A715" s="94"/>
      <c r="B715" s="94"/>
      <c r="C715" s="94"/>
      <c r="D715" s="94"/>
      <c r="E715" s="94"/>
      <c r="F715" s="94"/>
      <c r="G715" s="94"/>
      <c r="H715" s="94"/>
      <c r="I715" s="86"/>
      <c r="J715" s="86"/>
      <c r="K715" s="86"/>
      <c r="L715" s="116"/>
      <c r="M715" s="116"/>
      <c r="N715" s="116"/>
      <c r="O715" s="116"/>
      <c r="P715" s="116"/>
      <c r="Q715" s="116"/>
      <c r="R715" s="257"/>
    </row>
    <row r="716" spans="1:18" ht="14.4">
      <c r="A716" s="94"/>
      <c r="B716" s="94"/>
      <c r="C716" s="94"/>
      <c r="D716" s="94"/>
      <c r="E716" s="94"/>
      <c r="F716" s="94"/>
      <c r="G716" s="94"/>
      <c r="H716" s="94"/>
      <c r="I716" s="86"/>
      <c r="J716" s="86"/>
      <c r="K716" s="86"/>
      <c r="L716" s="116"/>
      <c r="M716" s="116"/>
      <c r="N716" s="116"/>
      <c r="O716" s="116"/>
      <c r="P716" s="116"/>
      <c r="Q716" s="116"/>
      <c r="R716" s="257"/>
    </row>
    <row r="717" spans="1:18" ht="14.4">
      <c r="A717" s="94"/>
      <c r="B717" s="94"/>
      <c r="C717" s="94"/>
      <c r="D717" s="94"/>
      <c r="E717" s="94"/>
      <c r="F717" s="94"/>
      <c r="G717" s="94"/>
      <c r="H717" s="94"/>
      <c r="I717" s="86"/>
      <c r="J717" s="86"/>
      <c r="K717" s="86"/>
      <c r="L717" s="116"/>
      <c r="M717" s="116"/>
      <c r="N717" s="116"/>
      <c r="O717" s="116"/>
      <c r="P717" s="116"/>
      <c r="Q717" s="116"/>
      <c r="R717" s="257"/>
    </row>
    <row r="718" spans="1:18" ht="14.4">
      <c r="A718" s="94"/>
      <c r="B718" s="94"/>
      <c r="C718" s="94"/>
      <c r="D718" s="94"/>
      <c r="E718" s="94"/>
      <c r="F718" s="94"/>
      <c r="G718" s="94"/>
      <c r="H718" s="94"/>
      <c r="I718" s="86"/>
      <c r="J718" s="86"/>
      <c r="K718" s="86"/>
      <c r="L718" s="116"/>
      <c r="M718" s="116"/>
      <c r="N718" s="116"/>
      <c r="O718" s="116"/>
      <c r="P718" s="116"/>
      <c r="Q718" s="116"/>
      <c r="R718" s="257"/>
    </row>
    <row r="719" spans="1:18" ht="14.4">
      <c r="A719" s="94"/>
      <c r="B719" s="94"/>
      <c r="C719" s="94"/>
      <c r="D719" s="94"/>
      <c r="E719" s="94"/>
      <c r="F719" s="94"/>
      <c r="G719" s="94"/>
      <c r="H719" s="94"/>
      <c r="I719" s="86"/>
      <c r="J719" s="86"/>
      <c r="K719" s="86"/>
      <c r="L719" s="116"/>
      <c r="M719" s="116"/>
      <c r="N719" s="116"/>
      <c r="O719" s="116"/>
      <c r="P719" s="116"/>
      <c r="Q719" s="116"/>
      <c r="R719" s="257"/>
    </row>
    <row r="720" spans="1:18" ht="14.4">
      <c r="A720" s="94"/>
      <c r="B720" s="94"/>
      <c r="C720" s="94"/>
      <c r="D720" s="94"/>
      <c r="E720" s="94"/>
      <c r="F720" s="94"/>
      <c r="G720" s="94"/>
      <c r="H720" s="94"/>
      <c r="I720" s="86"/>
      <c r="J720" s="86"/>
      <c r="K720" s="86"/>
      <c r="L720" s="116"/>
      <c r="M720" s="116"/>
      <c r="N720" s="116"/>
      <c r="O720" s="116"/>
      <c r="P720" s="116"/>
      <c r="Q720" s="116"/>
      <c r="R720" s="257"/>
    </row>
    <row r="721" spans="1:18" ht="14.4">
      <c r="A721" s="94"/>
      <c r="B721" s="94"/>
      <c r="C721" s="94"/>
      <c r="D721" s="94"/>
      <c r="E721" s="94"/>
      <c r="F721" s="94"/>
      <c r="G721" s="94"/>
      <c r="H721" s="94"/>
      <c r="I721" s="86"/>
      <c r="J721" s="86"/>
      <c r="K721" s="86"/>
      <c r="L721" s="116"/>
      <c r="M721" s="116"/>
      <c r="N721" s="116"/>
      <c r="O721" s="116"/>
      <c r="P721" s="116"/>
      <c r="Q721" s="116"/>
      <c r="R721" s="257"/>
    </row>
    <row r="722" spans="1:18" ht="14.4">
      <c r="A722" s="94"/>
      <c r="B722" s="94"/>
      <c r="C722" s="94"/>
      <c r="D722" s="94"/>
      <c r="E722" s="94"/>
      <c r="F722" s="94"/>
      <c r="G722" s="94"/>
      <c r="H722" s="94"/>
      <c r="I722" s="86"/>
      <c r="J722" s="86"/>
      <c r="K722" s="86"/>
      <c r="L722" s="116"/>
      <c r="M722" s="116"/>
      <c r="N722" s="116"/>
      <c r="O722" s="116"/>
      <c r="P722" s="116"/>
      <c r="Q722" s="116"/>
      <c r="R722" s="257"/>
    </row>
    <row r="723" spans="1:18" ht="14.4">
      <c r="A723" s="94"/>
      <c r="B723" s="94"/>
      <c r="C723" s="94"/>
      <c r="D723" s="94"/>
      <c r="E723" s="94"/>
      <c r="F723" s="94"/>
      <c r="G723" s="94"/>
      <c r="H723" s="94"/>
      <c r="I723" s="86"/>
      <c r="J723" s="86"/>
      <c r="K723" s="86"/>
      <c r="L723" s="116"/>
      <c r="M723" s="116"/>
      <c r="N723" s="116"/>
      <c r="O723" s="116"/>
      <c r="P723" s="116"/>
      <c r="Q723" s="116"/>
      <c r="R723" s="257"/>
    </row>
    <row r="724" spans="1:18" ht="14.4">
      <c r="A724" s="94"/>
      <c r="B724" s="94"/>
      <c r="C724" s="94"/>
      <c r="D724" s="94"/>
      <c r="E724" s="94"/>
      <c r="F724" s="94"/>
      <c r="G724" s="94"/>
      <c r="H724" s="94"/>
      <c r="I724" s="86"/>
      <c r="J724" s="86"/>
      <c r="K724" s="86"/>
      <c r="L724" s="116"/>
      <c r="M724" s="116"/>
      <c r="N724" s="116"/>
      <c r="O724" s="116"/>
      <c r="P724" s="116"/>
      <c r="Q724" s="116"/>
      <c r="R724" s="257"/>
    </row>
    <row r="725" spans="1:18" ht="14.4">
      <c r="A725" s="94"/>
      <c r="B725" s="94"/>
      <c r="C725" s="94"/>
      <c r="D725" s="94"/>
      <c r="E725" s="94"/>
      <c r="F725" s="94"/>
      <c r="G725" s="94"/>
      <c r="H725" s="94"/>
      <c r="I725" s="86"/>
      <c r="J725" s="86"/>
      <c r="K725" s="86"/>
      <c r="L725" s="116"/>
      <c r="M725" s="116"/>
      <c r="N725" s="116"/>
      <c r="O725" s="116"/>
      <c r="P725" s="116"/>
      <c r="Q725" s="116"/>
      <c r="R725" s="257"/>
    </row>
    <row r="726" spans="1:18" ht="14.4">
      <c r="A726" s="94"/>
      <c r="B726" s="94"/>
      <c r="C726" s="94"/>
      <c r="D726" s="94"/>
      <c r="E726" s="94"/>
      <c r="F726" s="94"/>
      <c r="G726" s="94"/>
      <c r="H726" s="94"/>
      <c r="I726" s="86"/>
      <c r="J726" s="86"/>
      <c r="K726" s="86"/>
      <c r="L726" s="116"/>
      <c r="M726" s="116"/>
      <c r="N726" s="116"/>
      <c r="O726" s="116"/>
      <c r="P726" s="116"/>
      <c r="Q726" s="116"/>
      <c r="R726" s="257"/>
    </row>
    <row r="727" spans="1:18" ht="14.4">
      <c r="A727" s="94"/>
      <c r="B727" s="94"/>
      <c r="C727" s="94"/>
      <c r="D727" s="94"/>
      <c r="E727" s="94"/>
      <c r="F727" s="94"/>
      <c r="G727" s="94"/>
      <c r="H727" s="94"/>
      <c r="I727" s="86"/>
      <c r="J727" s="86"/>
      <c r="K727" s="86"/>
      <c r="L727" s="116"/>
      <c r="M727" s="116"/>
      <c r="N727" s="116"/>
      <c r="O727" s="116"/>
      <c r="P727" s="116"/>
      <c r="Q727" s="116"/>
      <c r="R727" s="257"/>
    </row>
    <row r="728" spans="1:18" ht="14.4">
      <c r="A728" s="94"/>
      <c r="B728" s="94"/>
      <c r="C728" s="94"/>
      <c r="D728" s="94"/>
      <c r="E728" s="94"/>
      <c r="F728" s="94"/>
      <c r="G728" s="94"/>
      <c r="H728" s="94"/>
      <c r="I728" s="86"/>
      <c r="J728" s="86"/>
      <c r="K728" s="86"/>
      <c r="L728" s="116"/>
      <c r="M728" s="116"/>
      <c r="N728" s="116"/>
      <c r="O728" s="116"/>
      <c r="P728" s="116"/>
      <c r="Q728" s="116"/>
      <c r="R728" s="257"/>
    </row>
    <row r="729" spans="1:18" ht="14.4">
      <c r="A729" s="94"/>
      <c r="B729" s="94"/>
      <c r="C729" s="94"/>
      <c r="D729" s="94"/>
      <c r="E729" s="94"/>
      <c r="F729" s="94"/>
      <c r="G729" s="94"/>
      <c r="H729" s="94"/>
      <c r="I729" s="86"/>
      <c r="J729" s="86"/>
      <c r="K729" s="86"/>
      <c r="L729" s="116"/>
      <c r="M729" s="116"/>
      <c r="N729" s="116"/>
      <c r="O729" s="116"/>
      <c r="P729" s="116"/>
      <c r="Q729" s="116"/>
      <c r="R729" s="257"/>
    </row>
    <row r="730" spans="1:18" ht="14.4">
      <c r="A730" s="94"/>
      <c r="B730" s="94"/>
      <c r="C730" s="94"/>
      <c r="D730" s="94"/>
      <c r="E730" s="94"/>
      <c r="F730" s="94"/>
      <c r="G730" s="94"/>
      <c r="H730" s="94"/>
      <c r="I730" s="86"/>
      <c r="J730" s="86"/>
      <c r="K730" s="86"/>
      <c r="L730" s="116"/>
      <c r="M730" s="116"/>
      <c r="N730" s="116"/>
      <c r="O730" s="116"/>
      <c r="P730" s="116"/>
      <c r="Q730" s="116"/>
      <c r="R730" s="257"/>
    </row>
    <row r="731" spans="1:18" ht="14.4">
      <c r="A731" s="94"/>
      <c r="B731" s="94"/>
      <c r="C731" s="94"/>
      <c r="D731" s="94"/>
      <c r="E731" s="94"/>
      <c r="F731" s="94"/>
      <c r="G731" s="94"/>
      <c r="H731" s="94"/>
      <c r="I731" s="86"/>
      <c r="J731" s="86"/>
      <c r="K731" s="86"/>
      <c r="L731" s="116"/>
      <c r="M731" s="116"/>
      <c r="N731" s="116"/>
      <c r="O731" s="116"/>
      <c r="P731" s="116"/>
      <c r="Q731" s="116"/>
      <c r="R731" s="257"/>
    </row>
    <row r="732" spans="1:18" ht="14.4">
      <c r="A732" s="94"/>
      <c r="B732" s="94"/>
      <c r="C732" s="94"/>
      <c r="D732" s="94"/>
      <c r="E732" s="94"/>
      <c r="F732" s="94"/>
      <c r="G732" s="94"/>
      <c r="H732" s="94"/>
      <c r="I732" s="86"/>
      <c r="J732" s="86"/>
      <c r="K732" s="86"/>
      <c r="L732" s="116"/>
      <c r="M732" s="116"/>
      <c r="N732" s="116"/>
      <c r="O732" s="116"/>
      <c r="P732" s="116"/>
      <c r="Q732" s="116"/>
      <c r="R732" s="257"/>
    </row>
    <row r="733" spans="1:18" ht="14.4">
      <c r="A733" s="94"/>
      <c r="B733" s="94"/>
      <c r="C733" s="94"/>
      <c r="D733" s="94"/>
      <c r="E733" s="94"/>
      <c r="F733" s="94"/>
      <c r="G733" s="94"/>
      <c r="H733" s="94"/>
      <c r="I733" s="86"/>
      <c r="J733" s="86"/>
      <c r="K733" s="86"/>
      <c r="L733" s="116"/>
      <c r="M733" s="116"/>
      <c r="N733" s="116"/>
      <c r="O733" s="116"/>
      <c r="P733" s="116"/>
      <c r="Q733" s="116"/>
      <c r="R733" s="257"/>
    </row>
    <row r="734" spans="1:18" ht="14.4">
      <c r="A734" s="94"/>
      <c r="B734" s="94"/>
      <c r="C734" s="94"/>
      <c r="D734" s="94"/>
      <c r="E734" s="94"/>
      <c r="F734" s="94"/>
      <c r="G734" s="94"/>
      <c r="H734" s="94"/>
      <c r="I734" s="86"/>
      <c r="J734" s="86"/>
      <c r="K734" s="86"/>
      <c r="L734" s="116"/>
      <c r="M734" s="116"/>
      <c r="N734" s="116"/>
      <c r="O734" s="116"/>
      <c r="P734" s="116"/>
      <c r="Q734" s="116"/>
      <c r="R734" s="257"/>
    </row>
    <row r="735" spans="1:18" ht="14.4">
      <c r="A735" s="94"/>
      <c r="B735" s="94"/>
      <c r="C735" s="94"/>
      <c r="D735" s="94"/>
      <c r="E735" s="94"/>
      <c r="F735" s="94"/>
      <c r="G735" s="94"/>
      <c r="H735" s="94"/>
      <c r="I735" s="86"/>
      <c r="J735" s="86"/>
      <c r="K735" s="86"/>
      <c r="L735" s="116"/>
      <c r="M735" s="116"/>
      <c r="N735" s="116"/>
      <c r="O735" s="116"/>
      <c r="P735" s="116"/>
      <c r="Q735" s="116"/>
      <c r="R735" s="257"/>
    </row>
    <row r="736" spans="1:18" ht="14.4">
      <c r="A736" s="94"/>
      <c r="B736" s="94"/>
      <c r="C736" s="94"/>
      <c r="D736" s="94"/>
      <c r="E736" s="94"/>
      <c r="F736" s="94"/>
      <c r="G736" s="94"/>
      <c r="H736" s="94"/>
      <c r="I736" s="86"/>
      <c r="J736" s="86"/>
      <c r="K736" s="86"/>
      <c r="L736" s="116"/>
      <c r="M736" s="116"/>
      <c r="N736" s="116"/>
      <c r="O736" s="116"/>
      <c r="P736" s="116"/>
      <c r="Q736" s="116"/>
      <c r="R736" s="257"/>
    </row>
    <row r="737" spans="1:18" ht="14.4">
      <c r="A737" s="94"/>
      <c r="B737" s="94"/>
      <c r="C737" s="94"/>
      <c r="D737" s="94"/>
      <c r="E737" s="94"/>
      <c r="F737" s="94"/>
      <c r="G737" s="94"/>
      <c r="H737" s="94"/>
      <c r="I737" s="86"/>
      <c r="J737" s="86"/>
      <c r="K737" s="86"/>
      <c r="L737" s="116"/>
      <c r="M737" s="116"/>
      <c r="N737" s="116"/>
      <c r="O737" s="116"/>
      <c r="P737" s="116"/>
      <c r="Q737" s="116"/>
      <c r="R737" s="257"/>
    </row>
    <row r="738" spans="1:18" ht="14.4">
      <c r="A738" s="94"/>
      <c r="B738" s="94"/>
      <c r="C738" s="94"/>
      <c r="D738" s="94"/>
      <c r="E738" s="94"/>
      <c r="F738" s="94"/>
      <c r="G738" s="94"/>
      <c r="H738" s="94"/>
      <c r="I738" s="86"/>
      <c r="J738" s="86"/>
      <c r="K738" s="86"/>
      <c r="L738" s="116"/>
      <c r="M738" s="116"/>
      <c r="N738" s="116"/>
      <c r="O738" s="116"/>
      <c r="P738" s="116"/>
      <c r="Q738" s="116"/>
      <c r="R738" s="257"/>
    </row>
    <row r="739" spans="1:18" ht="14.4">
      <c r="A739" s="94"/>
      <c r="B739" s="94"/>
      <c r="C739" s="94"/>
      <c r="D739" s="94"/>
      <c r="E739" s="94"/>
      <c r="F739" s="94"/>
      <c r="G739" s="94"/>
      <c r="H739" s="94"/>
      <c r="I739" s="86"/>
      <c r="J739" s="86"/>
      <c r="K739" s="86"/>
      <c r="L739" s="116"/>
      <c r="M739" s="116"/>
      <c r="N739" s="116"/>
      <c r="O739" s="116"/>
      <c r="P739" s="116"/>
      <c r="Q739" s="116"/>
      <c r="R739" s="257"/>
    </row>
    <row r="740" spans="1:18" ht="14.4">
      <c r="A740" s="94"/>
      <c r="B740" s="94"/>
      <c r="C740" s="94"/>
      <c r="D740" s="94"/>
      <c r="E740" s="94"/>
      <c r="F740" s="94"/>
      <c r="G740" s="94"/>
      <c r="H740" s="94"/>
      <c r="I740" s="86"/>
      <c r="J740" s="86"/>
      <c r="K740" s="86"/>
      <c r="L740" s="116"/>
      <c r="M740" s="116"/>
      <c r="N740" s="116"/>
      <c r="O740" s="116"/>
      <c r="P740" s="116"/>
      <c r="Q740" s="116"/>
      <c r="R740" s="257"/>
    </row>
    <row r="741" spans="1:18" ht="14.4">
      <c r="A741" s="94"/>
      <c r="B741" s="94"/>
      <c r="C741" s="94"/>
      <c r="D741" s="94"/>
      <c r="E741" s="94"/>
      <c r="F741" s="94"/>
      <c r="G741" s="94"/>
      <c r="H741" s="94"/>
      <c r="I741" s="86"/>
      <c r="J741" s="86"/>
      <c r="K741" s="86"/>
      <c r="L741" s="116"/>
      <c r="M741" s="116"/>
      <c r="N741" s="116"/>
      <c r="O741" s="116"/>
      <c r="P741" s="116"/>
      <c r="Q741" s="116"/>
      <c r="R741" s="257"/>
    </row>
    <row r="742" spans="1:18" ht="14.4">
      <c r="A742" s="94"/>
      <c r="B742" s="94"/>
      <c r="C742" s="94"/>
      <c r="D742" s="94"/>
      <c r="E742" s="94"/>
      <c r="F742" s="94"/>
      <c r="G742" s="94"/>
      <c r="H742" s="94"/>
      <c r="I742" s="86"/>
      <c r="J742" s="86"/>
      <c r="K742" s="86"/>
      <c r="L742" s="116"/>
      <c r="M742" s="116"/>
      <c r="N742" s="116"/>
      <c r="O742" s="116"/>
      <c r="P742" s="116"/>
      <c r="Q742" s="116"/>
      <c r="R742" s="257"/>
    </row>
    <row r="743" spans="1:18" ht="14.4">
      <c r="A743" s="94"/>
      <c r="B743" s="94"/>
      <c r="C743" s="94"/>
      <c r="D743" s="94"/>
      <c r="E743" s="94"/>
      <c r="F743" s="94"/>
      <c r="G743" s="94"/>
      <c r="H743" s="94"/>
      <c r="I743" s="86"/>
      <c r="J743" s="86"/>
      <c r="K743" s="86"/>
      <c r="L743" s="116"/>
      <c r="M743" s="116"/>
      <c r="N743" s="116"/>
      <c r="O743" s="116"/>
      <c r="P743" s="116"/>
      <c r="Q743" s="116"/>
      <c r="R743" s="257"/>
    </row>
    <row r="744" spans="1:18" ht="14.4">
      <c r="A744" s="94"/>
      <c r="B744" s="94"/>
      <c r="C744" s="94"/>
      <c r="D744" s="94"/>
      <c r="E744" s="94"/>
      <c r="F744" s="94"/>
      <c r="G744" s="94"/>
      <c r="H744" s="94"/>
      <c r="I744" s="86"/>
      <c r="J744" s="86"/>
      <c r="K744" s="86"/>
      <c r="L744" s="116"/>
      <c r="M744" s="116"/>
      <c r="N744" s="116"/>
      <c r="O744" s="116"/>
      <c r="P744" s="116"/>
      <c r="Q744" s="116"/>
      <c r="R744" s="257"/>
    </row>
    <row r="745" spans="1:18" ht="14.4">
      <c r="A745" s="94"/>
      <c r="B745" s="94"/>
      <c r="C745" s="94"/>
      <c r="D745" s="94"/>
      <c r="E745" s="94"/>
      <c r="F745" s="94"/>
      <c r="G745" s="94"/>
      <c r="H745" s="94"/>
      <c r="I745" s="86"/>
      <c r="J745" s="86"/>
      <c r="K745" s="86"/>
      <c r="L745" s="116"/>
      <c r="M745" s="116"/>
      <c r="N745" s="116"/>
      <c r="O745" s="116"/>
      <c r="P745" s="116"/>
      <c r="Q745" s="116"/>
      <c r="R745" s="257"/>
    </row>
    <row r="746" spans="1:18" ht="14.4">
      <c r="A746" s="94"/>
      <c r="B746" s="94"/>
      <c r="C746" s="94"/>
      <c r="D746" s="94"/>
      <c r="E746" s="94"/>
      <c r="F746" s="94"/>
      <c r="G746" s="94"/>
      <c r="H746" s="94"/>
      <c r="I746" s="86"/>
      <c r="J746" s="86"/>
      <c r="K746" s="86"/>
      <c r="L746" s="116"/>
      <c r="M746" s="116"/>
      <c r="N746" s="116"/>
      <c r="O746" s="116"/>
      <c r="P746" s="116"/>
      <c r="Q746" s="116"/>
      <c r="R746" s="257"/>
    </row>
    <row r="747" spans="1:18" ht="14.4">
      <c r="A747" s="94"/>
      <c r="B747" s="94"/>
      <c r="C747" s="94"/>
      <c r="D747" s="94"/>
      <c r="E747" s="94"/>
      <c r="F747" s="94"/>
      <c r="G747" s="94"/>
      <c r="H747" s="94"/>
      <c r="I747" s="86"/>
      <c r="J747" s="86"/>
      <c r="K747" s="86"/>
      <c r="L747" s="116"/>
      <c r="M747" s="116"/>
      <c r="N747" s="116"/>
      <c r="O747" s="116"/>
      <c r="P747" s="116"/>
      <c r="Q747" s="116"/>
      <c r="R747" s="257"/>
    </row>
    <row r="748" spans="1:18" ht="14.4">
      <c r="A748" s="94"/>
      <c r="B748" s="94"/>
      <c r="C748" s="94"/>
      <c r="D748" s="94"/>
      <c r="E748" s="94"/>
      <c r="F748" s="94"/>
      <c r="G748" s="94"/>
      <c r="H748" s="94"/>
      <c r="I748" s="86"/>
      <c r="J748" s="86"/>
      <c r="K748" s="86"/>
      <c r="L748" s="116"/>
      <c r="M748" s="116"/>
      <c r="N748" s="116"/>
      <c r="O748" s="116"/>
      <c r="P748" s="116"/>
      <c r="Q748" s="116"/>
      <c r="R748" s="257"/>
    </row>
    <row r="749" spans="1:18" ht="14.4">
      <c r="A749" s="94"/>
      <c r="B749" s="94"/>
      <c r="C749" s="94"/>
      <c r="D749" s="94"/>
      <c r="E749" s="94"/>
      <c r="F749" s="94"/>
      <c r="G749" s="94"/>
      <c r="H749" s="94"/>
      <c r="I749" s="86"/>
      <c r="J749" s="86"/>
      <c r="K749" s="86"/>
      <c r="L749" s="116"/>
      <c r="M749" s="116"/>
      <c r="N749" s="116"/>
      <c r="O749" s="116"/>
      <c r="P749" s="116"/>
      <c r="Q749" s="116"/>
      <c r="R749" s="257"/>
    </row>
    <row r="750" spans="1:18" ht="14.4">
      <c r="A750" s="94"/>
      <c r="B750" s="94"/>
      <c r="C750" s="94"/>
      <c r="D750" s="94"/>
      <c r="E750" s="94"/>
      <c r="F750" s="94"/>
      <c r="G750" s="94"/>
      <c r="H750" s="94"/>
      <c r="I750" s="86"/>
      <c r="J750" s="86"/>
      <c r="K750" s="86"/>
      <c r="L750" s="116"/>
      <c r="M750" s="116"/>
      <c r="N750" s="116"/>
      <c r="O750" s="116"/>
      <c r="P750" s="116"/>
      <c r="Q750" s="116"/>
      <c r="R750" s="257"/>
    </row>
    <row r="751" spans="1:18" ht="14.4">
      <c r="A751" s="94"/>
      <c r="B751" s="94"/>
      <c r="C751" s="94"/>
      <c r="D751" s="94"/>
      <c r="E751" s="94"/>
      <c r="F751" s="94"/>
      <c r="G751" s="94"/>
      <c r="H751" s="94"/>
      <c r="I751" s="86"/>
      <c r="J751" s="86"/>
      <c r="K751" s="86"/>
      <c r="L751" s="116"/>
      <c r="M751" s="116"/>
      <c r="N751" s="116"/>
      <c r="O751" s="116"/>
      <c r="P751" s="116"/>
      <c r="Q751" s="116"/>
      <c r="R751" s="257"/>
    </row>
    <row r="752" spans="1:18" ht="14.4">
      <c r="A752" s="94"/>
      <c r="B752" s="94"/>
      <c r="C752" s="94"/>
      <c r="D752" s="94"/>
      <c r="E752" s="94"/>
      <c r="F752" s="94"/>
      <c r="G752" s="94"/>
      <c r="H752" s="94"/>
      <c r="I752" s="86"/>
      <c r="J752" s="86"/>
      <c r="K752" s="86"/>
      <c r="L752" s="116"/>
      <c r="M752" s="116"/>
      <c r="N752" s="116"/>
      <c r="O752" s="116"/>
      <c r="P752" s="116"/>
      <c r="Q752" s="116"/>
      <c r="R752" s="257"/>
    </row>
    <row r="753" spans="1:18" ht="14.4">
      <c r="A753" s="94"/>
      <c r="B753" s="94"/>
      <c r="C753" s="94"/>
      <c r="D753" s="94"/>
      <c r="E753" s="94"/>
      <c r="F753" s="94"/>
      <c r="G753" s="94"/>
      <c r="H753" s="94"/>
      <c r="I753" s="86"/>
      <c r="J753" s="86"/>
      <c r="K753" s="86"/>
      <c r="L753" s="116"/>
      <c r="M753" s="116"/>
      <c r="N753" s="116"/>
      <c r="O753" s="116"/>
      <c r="P753" s="116"/>
      <c r="Q753" s="116"/>
      <c r="R753" s="257"/>
    </row>
    <row r="754" spans="1:18" ht="14.4">
      <c r="A754" s="94"/>
      <c r="B754" s="94"/>
      <c r="C754" s="94"/>
      <c r="D754" s="94"/>
      <c r="E754" s="94"/>
      <c r="F754" s="94"/>
      <c r="G754" s="94"/>
      <c r="H754" s="94"/>
      <c r="I754" s="86"/>
      <c r="J754" s="86"/>
      <c r="K754" s="86"/>
      <c r="L754" s="116"/>
      <c r="M754" s="116"/>
      <c r="N754" s="116"/>
      <c r="O754" s="116"/>
      <c r="P754" s="116"/>
      <c r="Q754" s="116"/>
      <c r="R754" s="257"/>
    </row>
    <row r="755" spans="1:18" ht="14.4">
      <c r="A755" s="94"/>
      <c r="B755" s="94"/>
      <c r="C755" s="94"/>
      <c r="D755" s="94"/>
      <c r="E755" s="94"/>
      <c r="F755" s="94"/>
      <c r="G755" s="94"/>
      <c r="H755" s="94"/>
      <c r="I755" s="86"/>
      <c r="J755" s="86"/>
      <c r="K755" s="86"/>
      <c r="L755" s="116"/>
      <c r="M755" s="116"/>
      <c r="N755" s="116"/>
      <c r="O755" s="116"/>
      <c r="P755" s="116"/>
      <c r="Q755" s="116"/>
      <c r="R755" s="257"/>
    </row>
    <row r="756" spans="1:18" ht="14.4">
      <c r="A756" s="94"/>
      <c r="B756" s="94"/>
      <c r="C756" s="94"/>
      <c r="D756" s="94"/>
      <c r="E756" s="94"/>
      <c r="F756" s="94"/>
      <c r="G756" s="94"/>
      <c r="H756" s="94"/>
      <c r="I756" s="86"/>
      <c r="J756" s="86"/>
      <c r="K756" s="86"/>
      <c r="L756" s="116"/>
      <c r="M756" s="116"/>
      <c r="N756" s="116"/>
      <c r="O756" s="116"/>
      <c r="P756" s="116"/>
      <c r="Q756" s="116"/>
      <c r="R756" s="257"/>
    </row>
    <row r="757" spans="1:18" ht="14.4">
      <c r="A757" s="94"/>
      <c r="B757" s="94"/>
      <c r="C757" s="94"/>
      <c r="D757" s="94"/>
      <c r="E757" s="94"/>
      <c r="F757" s="94"/>
      <c r="G757" s="94"/>
      <c r="H757" s="94"/>
      <c r="I757" s="86"/>
      <c r="J757" s="86"/>
      <c r="K757" s="86"/>
      <c r="L757" s="116"/>
      <c r="M757" s="116"/>
      <c r="N757" s="116"/>
      <c r="O757" s="116"/>
      <c r="P757" s="116"/>
      <c r="Q757" s="116"/>
      <c r="R757" s="257"/>
    </row>
    <row r="758" spans="1:18" ht="14.4">
      <c r="A758" s="94"/>
      <c r="B758" s="94"/>
      <c r="C758" s="94"/>
      <c r="D758" s="94"/>
      <c r="E758" s="94"/>
      <c r="F758" s="94"/>
      <c r="G758" s="94"/>
      <c r="H758" s="94"/>
      <c r="I758" s="86"/>
      <c r="J758" s="86"/>
      <c r="K758" s="86"/>
      <c r="L758" s="116"/>
      <c r="M758" s="116"/>
      <c r="N758" s="116"/>
      <c r="O758" s="116"/>
      <c r="P758" s="116"/>
      <c r="Q758" s="116"/>
      <c r="R758" s="257"/>
    </row>
    <row r="759" spans="1:18" ht="14.4">
      <c r="A759" s="94"/>
      <c r="B759" s="94"/>
      <c r="C759" s="94"/>
      <c r="D759" s="94"/>
      <c r="E759" s="94"/>
      <c r="F759" s="94"/>
      <c r="G759" s="94"/>
      <c r="H759" s="94"/>
      <c r="I759" s="86"/>
      <c r="J759" s="86"/>
      <c r="K759" s="86"/>
      <c r="L759" s="116"/>
      <c r="M759" s="116"/>
      <c r="N759" s="116"/>
      <c r="O759" s="116"/>
      <c r="P759" s="116"/>
      <c r="Q759" s="116"/>
      <c r="R759" s="257"/>
    </row>
    <row r="760" spans="1:18" ht="14.4">
      <c r="A760" s="94"/>
      <c r="B760" s="94"/>
      <c r="C760" s="94"/>
      <c r="D760" s="94"/>
      <c r="E760" s="94"/>
      <c r="F760" s="94"/>
      <c r="G760" s="94"/>
      <c r="H760" s="94"/>
      <c r="I760" s="86"/>
      <c r="J760" s="86"/>
      <c r="K760" s="86"/>
      <c r="L760" s="116"/>
      <c r="M760" s="116"/>
      <c r="N760" s="116"/>
      <c r="O760" s="116"/>
      <c r="P760" s="116"/>
      <c r="Q760" s="116"/>
      <c r="R760" s="257"/>
    </row>
    <row r="761" spans="1:18" ht="14.4">
      <c r="A761" s="94"/>
      <c r="B761" s="94"/>
      <c r="C761" s="94"/>
      <c r="D761" s="94"/>
      <c r="E761" s="94"/>
      <c r="F761" s="94"/>
      <c r="G761" s="94"/>
      <c r="H761" s="94"/>
      <c r="I761" s="86"/>
      <c r="J761" s="86"/>
      <c r="K761" s="86"/>
      <c r="L761" s="116"/>
      <c r="M761" s="116"/>
      <c r="N761" s="116"/>
      <c r="O761" s="116"/>
      <c r="P761" s="116"/>
      <c r="Q761" s="116"/>
      <c r="R761" s="257"/>
    </row>
    <row r="762" spans="1:18" ht="14.4">
      <c r="A762" s="94"/>
      <c r="B762" s="94"/>
      <c r="C762" s="94"/>
      <c r="D762" s="94"/>
      <c r="E762" s="94"/>
      <c r="F762" s="94"/>
      <c r="G762" s="94"/>
      <c r="H762" s="94"/>
      <c r="I762" s="86"/>
      <c r="J762" s="86"/>
      <c r="K762" s="86"/>
      <c r="L762" s="116"/>
      <c r="M762" s="116"/>
      <c r="N762" s="116"/>
      <c r="O762" s="116"/>
      <c r="P762" s="116"/>
      <c r="Q762" s="116"/>
      <c r="R762" s="257"/>
    </row>
    <row r="763" spans="1:18" ht="14.4">
      <c r="A763" s="94"/>
      <c r="B763" s="94"/>
      <c r="C763" s="94"/>
      <c r="D763" s="94"/>
      <c r="E763" s="94"/>
      <c r="F763" s="94"/>
      <c r="G763" s="94"/>
      <c r="H763" s="94"/>
      <c r="I763" s="86"/>
      <c r="J763" s="86"/>
      <c r="K763" s="86"/>
      <c r="L763" s="116"/>
      <c r="M763" s="116"/>
      <c r="N763" s="116"/>
      <c r="O763" s="116"/>
      <c r="P763" s="116"/>
      <c r="Q763" s="116"/>
      <c r="R763" s="257"/>
    </row>
    <row r="764" spans="1:18" ht="14.4">
      <c r="A764" s="94"/>
      <c r="B764" s="94"/>
      <c r="C764" s="94"/>
      <c r="D764" s="94"/>
      <c r="E764" s="94"/>
      <c r="F764" s="94"/>
      <c r="G764" s="94"/>
      <c r="H764" s="94"/>
      <c r="I764" s="86"/>
      <c r="J764" s="86"/>
      <c r="K764" s="86"/>
      <c r="L764" s="116"/>
      <c r="M764" s="116"/>
      <c r="N764" s="116"/>
      <c r="O764" s="116"/>
      <c r="P764" s="116"/>
      <c r="Q764" s="116"/>
      <c r="R764" s="257"/>
    </row>
    <row r="765" spans="1:18" ht="14.4">
      <c r="A765" s="94"/>
      <c r="B765" s="94"/>
      <c r="C765" s="94"/>
      <c r="D765" s="94"/>
      <c r="E765" s="94"/>
      <c r="F765" s="94"/>
      <c r="G765" s="94"/>
      <c r="H765" s="94"/>
      <c r="I765" s="86"/>
      <c r="J765" s="86"/>
      <c r="K765" s="86"/>
      <c r="L765" s="116"/>
      <c r="M765" s="116"/>
      <c r="N765" s="116"/>
      <c r="O765" s="116"/>
      <c r="P765" s="116"/>
      <c r="Q765" s="116"/>
      <c r="R765" s="257"/>
    </row>
    <row r="766" spans="1:18" ht="14.4">
      <c r="A766" s="94"/>
      <c r="B766" s="94"/>
      <c r="C766" s="94"/>
      <c r="D766" s="94"/>
      <c r="E766" s="94"/>
      <c r="F766" s="94"/>
      <c r="G766" s="94"/>
      <c r="H766" s="94"/>
      <c r="I766" s="86"/>
      <c r="J766" s="86"/>
      <c r="K766" s="86"/>
      <c r="L766" s="116"/>
      <c r="M766" s="116"/>
      <c r="N766" s="116"/>
      <c r="O766" s="116"/>
      <c r="P766" s="116"/>
      <c r="Q766" s="116"/>
      <c r="R766" s="257"/>
    </row>
    <row r="767" spans="1:18" ht="14.4">
      <c r="A767" s="94"/>
      <c r="B767" s="94"/>
      <c r="C767" s="94"/>
      <c r="D767" s="94"/>
      <c r="E767" s="94"/>
      <c r="F767" s="94"/>
      <c r="G767" s="94"/>
      <c r="H767" s="94"/>
      <c r="I767" s="86"/>
      <c r="J767" s="86"/>
      <c r="K767" s="86"/>
      <c r="L767" s="116"/>
      <c r="M767" s="116"/>
      <c r="N767" s="116"/>
      <c r="O767" s="116"/>
      <c r="P767" s="116"/>
      <c r="Q767" s="116"/>
      <c r="R767" s="257"/>
    </row>
    <row r="768" spans="1:18" ht="14.4">
      <c r="A768" s="94"/>
      <c r="B768" s="94"/>
      <c r="C768" s="94"/>
      <c r="D768" s="94"/>
      <c r="E768" s="94"/>
      <c r="F768" s="94"/>
      <c r="G768" s="94"/>
      <c r="H768" s="94"/>
      <c r="I768" s="86"/>
      <c r="J768" s="86"/>
      <c r="K768" s="86"/>
      <c r="L768" s="116"/>
      <c r="M768" s="116"/>
      <c r="N768" s="116"/>
      <c r="O768" s="116"/>
      <c r="P768" s="116"/>
      <c r="Q768" s="116"/>
      <c r="R768" s="257"/>
    </row>
    <row r="769" spans="1:18" ht="14.4">
      <c r="A769" s="94"/>
      <c r="B769" s="94"/>
      <c r="C769" s="94"/>
      <c r="D769" s="94"/>
      <c r="E769" s="94"/>
      <c r="F769" s="94"/>
      <c r="G769" s="94"/>
      <c r="H769" s="94"/>
      <c r="I769" s="86"/>
      <c r="J769" s="86"/>
      <c r="K769" s="86"/>
      <c r="L769" s="116"/>
      <c r="M769" s="116"/>
      <c r="N769" s="116"/>
      <c r="O769" s="116"/>
      <c r="P769" s="116"/>
      <c r="Q769" s="116"/>
      <c r="R769" s="257"/>
    </row>
    <row r="770" spans="1:18" ht="14.4">
      <c r="A770" s="94"/>
      <c r="B770" s="94"/>
      <c r="C770" s="94"/>
      <c r="D770" s="94"/>
      <c r="E770" s="94"/>
      <c r="F770" s="94"/>
      <c r="G770" s="94"/>
      <c r="H770" s="94"/>
      <c r="I770" s="86"/>
      <c r="J770" s="86"/>
      <c r="K770" s="86"/>
      <c r="L770" s="116"/>
      <c r="M770" s="116"/>
      <c r="N770" s="116"/>
      <c r="O770" s="116"/>
      <c r="P770" s="116"/>
      <c r="Q770" s="116"/>
      <c r="R770" s="257"/>
    </row>
    <row r="771" spans="1:18" ht="14.4">
      <c r="A771" s="94"/>
      <c r="B771" s="94"/>
      <c r="C771" s="94"/>
      <c r="D771" s="94"/>
      <c r="E771" s="94"/>
      <c r="F771" s="94"/>
      <c r="G771" s="94"/>
      <c r="H771" s="94"/>
      <c r="I771" s="86"/>
      <c r="J771" s="86"/>
      <c r="K771" s="86"/>
      <c r="L771" s="116"/>
      <c r="M771" s="116"/>
      <c r="N771" s="116"/>
      <c r="O771" s="116"/>
      <c r="P771" s="116"/>
      <c r="Q771" s="116"/>
      <c r="R771" s="257"/>
    </row>
    <row r="772" spans="1:18" ht="14.4">
      <c r="A772" s="94"/>
      <c r="B772" s="94"/>
      <c r="C772" s="94"/>
      <c r="D772" s="94"/>
      <c r="E772" s="94"/>
      <c r="F772" s="94"/>
      <c r="G772" s="94"/>
      <c r="H772" s="94"/>
      <c r="I772" s="86"/>
      <c r="J772" s="86"/>
      <c r="K772" s="86"/>
      <c r="L772" s="116"/>
      <c r="M772" s="116"/>
      <c r="N772" s="116"/>
      <c r="O772" s="116"/>
      <c r="P772" s="116"/>
      <c r="Q772" s="116"/>
      <c r="R772" s="257"/>
    </row>
    <row r="773" spans="1:18" ht="14.4">
      <c r="A773" s="94"/>
      <c r="B773" s="94"/>
      <c r="C773" s="94"/>
      <c r="D773" s="94"/>
      <c r="E773" s="94"/>
      <c r="F773" s="94"/>
      <c r="G773" s="94"/>
      <c r="H773" s="94"/>
      <c r="I773" s="86"/>
      <c r="J773" s="86"/>
      <c r="K773" s="86"/>
      <c r="L773" s="116"/>
      <c r="M773" s="116"/>
      <c r="N773" s="116"/>
      <c r="O773" s="116"/>
      <c r="P773" s="116"/>
      <c r="Q773" s="116"/>
      <c r="R773" s="257"/>
    </row>
    <row r="774" spans="1:18" ht="14.4">
      <c r="A774" s="94"/>
      <c r="B774" s="94"/>
      <c r="C774" s="94"/>
      <c r="D774" s="94"/>
      <c r="E774" s="94"/>
      <c r="F774" s="94"/>
      <c r="G774" s="94"/>
      <c r="H774" s="94"/>
      <c r="I774" s="86"/>
      <c r="J774" s="86"/>
      <c r="K774" s="86"/>
      <c r="L774" s="116"/>
      <c r="M774" s="116"/>
      <c r="N774" s="116"/>
      <c r="O774" s="116"/>
      <c r="P774" s="116"/>
      <c r="Q774" s="116"/>
      <c r="R774" s="257"/>
    </row>
    <row r="775" spans="1:18" ht="14.4">
      <c r="A775" s="94"/>
      <c r="B775" s="94"/>
      <c r="C775" s="94"/>
      <c r="D775" s="94"/>
      <c r="E775" s="94"/>
      <c r="F775" s="94"/>
      <c r="G775" s="94"/>
      <c r="H775" s="94"/>
      <c r="I775" s="86"/>
      <c r="J775" s="86"/>
      <c r="K775" s="86"/>
      <c r="L775" s="116"/>
      <c r="M775" s="116"/>
      <c r="N775" s="116"/>
      <c r="O775" s="116"/>
      <c r="P775" s="116"/>
      <c r="Q775" s="116"/>
      <c r="R775" s="257"/>
    </row>
    <row r="776" spans="1:18" ht="14.4">
      <c r="A776" s="94"/>
      <c r="B776" s="94"/>
      <c r="C776" s="94"/>
      <c r="D776" s="94"/>
      <c r="E776" s="94"/>
      <c r="F776" s="94"/>
      <c r="G776" s="94"/>
      <c r="H776" s="94"/>
      <c r="I776" s="86"/>
      <c r="J776" s="86"/>
      <c r="K776" s="86"/>
      <c r="L776" s="116"/>
      <c r="M776" s="116"/>
      <c r="N776" s="116"/>
      <c r="O776" s="116"/>
      <c r="P776" s="116"/>
      <c r="Q776" s="116"/>
      <c r="R776" s="257"/>
    </row>
    <row r="777" spans="1:18" ht="14.4">
      <c r="A777" s="94"/>
      <c r="B777" s="94"/>
      <c r="C777" s="94"/>
      <c r="D777" s="94"/>
      <c r="E777" s="94"/>
      <c r="F777" s="94"/>
      <c r="G777" s="94"/>
      <c r="H777" s="94"/>
      <c r="I777" s="86"/>
      <c r="J777" s="86"/>
      <c r="K777" s="86"/>
      <c r="L777" s="116"/>
      <c r="M777" s="116"/>
      <c r="N777" s="116"/>
      <c r="O777" s="116"/>
      <c r="P777" s="116"/>
      <c r="Q777" s="116"/>
      <c r="R777" s="257"/>
    </row>
    <row r="778" spans="1:18" ht="14.4">
      <c r="A778" s="94"/>
      <c r="B778" s="94"/>
      <c r="C778" s="94"/>
      <c r="D778" s="94"/>
      <c r="E778" s="94"/>
      <c r="F778" s="94"/>
      <c r="G778" s="94"/>
      <c r="H778" s="94"/>
      <c r="I778" s="86"/>
      <c r="J778" s="86"/>
      <c r="K778" s="86"/>
      <c r="L778" s="116"/>
      <c r="M778" s="116"/>
      <c r="N778" s="116"/>
      <c r="O778" s="116"/>
      <c r="P778" s="116"/>
      <c r="Q778" s="116"/>
      <c r="R778" s="257"/>
    </row>
    <row r="779" spans="1:18" ht="14.4">
      <c r="A779" s="94"/>
      <c r="B779" s="94"/>
      <c r="C779" s="94"/>
      <c r="D779" s="94"/>
      <c r="E779" s="94"/>
      <c r="F779" s="94"/>
      <c r="G779" s="94"/>
      <c r="H779" s="94"/>
      <c r="I779" s="86"/>
      <c r="J779" s="86"/>
      <c r="K779" s="86"/>
      <c r="L779" s="116"/>
      <c r="M779" s="116"/>
      <c r="N779" s="116"/>
      <c r="O779" s="116"/>
      <c r="P779" s="116"/>
      <c r="Q779" s="116"/>
      <c r="R779" s="257"/>
    </row>
    <row r="780" spans="1:18" ht="14.4">
      <c r="A780" s="94"/>
      <c r="B780" s="94"/>
      <c r="C780" s="94"/>
      <c r="D780" s="94"/>
      <c r="E780" s="94"/>
      <c r="F780" s="94"/>
      <c r="G780" s="94"/>
      <c r="H780" s="94"/>
      <c r="I780" s="86"/>
      <c r="J780" s="86"/>
      <c r="K780" s="86"/>
      <c r="L780" s="116"/>
      <c r="M780" s="116"/>
      <c r="N780" s="116"/>
      <c r="O780" s="116"/>
      <c r="P780" s="116"/>
      <c r="Q780" s="116"/>
      <c r="R780" s="257"/>
    </row>
    <row r="781" spans="1:18" ht="14.4">
      <c r="A781" s="94"/>
      <c r="B781" s="94"/>
      <c r="C781" s="94"/>
      <c r="D781" s="94"/>
      <c r="E781" s="94"/>
      <c r="F781" s="94"/>
      <c r="G781" s="94"/>
      <c r="H781" s="94"/>
      <c r="I781" s="86"/>
      <c r="J781" s="86"/>
      <c r="K781" s="86"/>
      <c r="L781" s="116"/>
      <c r="M781" s="116"/>
      <c r="N781" s="116"/>
      <c r="O781" s="116"/>
      <c r="P781" s="116"/>
      <c r="Q781" s="116"/>
      <c r="R781" s="257"/>
    </row>
    <row r="782" spans="1:18" ht="14.4">
      <c r="A782" s="94"/>
      <c r="B782" s="94"/>
      <c r="C782" s="94"/>
      <c r="D782" s="94"/>
      <c r="E782" s="94"/>
      <c r="F782" s="94"/>
      <c r="G782" s="94"/>
      <c r="H782" s="94"/>
      <c r="I782" s="86"/>
      <c r="J782" s="86"/>
      <c r="K782" s="86"/>
      <c r="L782" s="116"/>
      <c r="M782" s="116"/>
      <c r="N782" s="116"/>
      <c r="O782" s="116"/>
      <c r="P782" s="116"/>
      <c r="Q782" s="116"/>
      <c r="R782" s="257"/>
    </row>
    <row r="783" spans="1:18" ht="14.4">
      <c r="A783" s="94"/>
      <c r="B783" s="94"/>
      <c r="C783" s="94"/>
      <c r="D783" s="94"/>
      <c r="E783" s="94"/>
      <c r="F783" s="94"/>
      <c r="G783" s="94"/>
      <c r="H783" s="94"/>
      <c r="I783" s="86"/>
      <c r="J783" s="86"/>
      <c r="K783" s="86"/>
      <c r="L783" s="116"/>
      <c r="M783" s="116"/>
      <c r="N783" s="116"/>
      <c r="O783" s="116"/>
      <c r="P783" s="116"/>
      <c r="Q783" s="116"/>
      <c r="R783" s="257"/>
    </row>
    <row r="784" spans="1:18" ht="14.4">
      <c r="A784" s="94"/>
      <c r="B784" s="94"/>
      <c r="C784" s="94"/>
      <c r="D784" s="94"/>
      <c r="E784" s="94"/>
      <c r="F784" s="94"/>
      <c r="G784" s="94"/>
      <c r="H784" s="94"/>
      <c r="I784" s="86"/>
      <c r="J784" s="86"/>
      <c r="K784" s="86"/>
      <c r="L784" s="116"/>
      <c r="M784" s="116"/>
      <c r="N784" s="116"/>
      <c r="O784" s="116"/>
      <c r="P784" s="116"/>
      <c r="Q784" s="116"/>
      <c r="R784" s="257"/>
    </row>
    <row r="785" spans="1:18" ht="14.4">
      <c r="A785" s="94"/>
      <c r="B785" s="94"/>
      <c r="C785" s="94"/>
      <c r="D785" s="94"/>
      <c r="E785" s="94"/>
      <c r="F785" s="94"/>
      <c r="G785" s="94"/>
      <c r="H785" s="94"/>
      <c r="I785" s="86"/>
      <c r="J785" s="86"/>
      <c r="K785" s="86"/>
      <c r="L785" s="116"/>
      <c r="M785" s="116"/>
      <c r="N785" s="116"/>
      <c r="O785" s="116"/>
      <c r="P785" s="116"/>
      <c r="Q785" s="116"/>
      <c r="R785" s="257"/>
    </row>
    <row r="786" spans="1:18" ht="14.4">
      <c r="A786" s="94"/>
      <c r="B786" s="94"/>
      <c r="C786" s="94"/>
      <c r="D786" s="94"/>
      <c r="E786" s="94"/>
      <c r="F786" s="94"/>
      <c r="G786" s="94"/>
      <c r="H786" s="94"/>
      <c r="I786" s="86"/>
      <c r="J786" s="86"/>
      <c r="K786" s="86"/>
      <c r="L786" s="116"/>
      <c r="M786" s="116"/>
      <c r="N786" s="116"/>
      <c r="O786" s="116"/>
      <c r="P786" s="116"/>
      <c r="Q786" s="116"/>
      <c r="R786" s="257"/>
    </row>
    <row r="787" spans="1:18" ht="14.4">
      <c r="A787" s="94"/>
      <c r="B787" s="94"/>
      <c r="C787" s="94"/>
      <c r="D787" s="94"/>
      <c r="E787" s="94"/>
      <c r="F787" s="94"/>
      <c r="G787" s="94"/>
      <c r="H787" s="94"/>
      <c r="I787" s="86"/>
      <c r="J787" s="86"/>
      <c r="K787" s="86"/>
      <c r="L787" s="116"/>
      <c r="M787" s="116"/>
      <c r="N787" s="116"/>
      <c r="O787" s="116"/>
      <c r="P787" s="116"/>
      <c r="Q787" s="116"/>
      <c r="R787" s="257"/>
    </row>
    <row r="788" spans="1:18" ht="14.4">
      <c r="A788" s="94"/>
      <c r="B788" s="94"/>
      <c r="C788" s="94"/>
      <c r="D788" s="94"/>
      <c r="E788" s="94"/>
      <c r="F788" s="94"/>
      <c r="G788" s="94"/>
      <c r="H788" s="94"/>
      <c r="I788" s="86"/>
      <c r="J788" s="86"/>
      <c r="K788" s="86"/>
      <c r="L788" s="116"/>
      <c r="M788" s="116"/>
      <c r="N788" s="116"/>
      <c r="O788" s="116"/>
      <c r="P788" s="116"/>
      <c r="Q788" s="116"/>
      <c r="R788" s="257"/>
    </row>
    <row r="789" spans="1:18" ht="14.4">
      <c r="A789" s="94"/>
      <c r="B789" s="94"/>
      <c r="C789" s="94"/>
      <c r="D789" s="94"/>
      <c r="E789" s="94"/>
      <c r="F789" s="94"/>
      <c r="G789" s="94"/>
      <c r="H789" s="94"/>
      <c r="I789" s="86"/>
      <c r="J789" s="86"/>
      <c r="K789" s="86"/>
      <c r="L789" s="116"/>
      <c r="M789" s="116"/>
      <c r="N789" s="116"/>
      <c r="O789" s="116"/>
      <c r="P789" s="116"/>
      <c r="Q789" s="116"/>
      <c r="R789" s="257"/>
    </row>
    <row r="790" spans="1:18" ht="14.4">
      <c r="A790" s="94"/>
      <c r="B790" s="94"/>
      <c r="C790" s="94"/>
      <c r="D790" s="94"/>
      <c r="E790" s="94"/>
      <c r="F790" s="94"/>
      <c r="G790" s="94"/>
      <c r="H790" s="94"/>
      <c r="I790" s="86"/>
      <c r="J790" s="86"/>
      <c r="K790" s="86"/>
      <c r="L790" s="116"/>
      <c r="M790" s="116"/>
      <c r="N790" s="116"/>
      <c r="O790" s="116"/>
      <c r="P790" s="116"/>
      <c r="Q790" s="116"/>
      <c r="R790" s="257"/>
    </row>
    <row r="791" spans="1:18" ht="14.4">
      <c r="A791" s="94"/>
      <c r="B791" s="94"/>
      <c r="C791" s="94"/>
      <c r="D791" s="94"/>
      <c r="E791" s="94"/>
      <c r="F791" s="94"/>
      <c r="G791" s="94"/>
      <c r="H791" s="94"/>
      <c r="I791" s="86"/>
      <c r="J791" s="86"/>
      <c r="K791" s="86"/>
      <c r="L791" s="116"/>
      <c r="M791" s="116"/>
      <c r="N791" s="116"/>
      <c r="O791" s="116"/>
      <c r="P791" s="116"/>
      <c r="Q791" s="116"/>
      <c r="R791" s="257"/>
    </row>
    <row r="792" spans="1:18" ht="14.4">
      <c r="A792" s="94"/>
      <c r="B792" s="94"/>
      <c r="C792" s="94"/>
      <c r="D792" s="94"/>
      <c r="E792" s="94"/>
      <c r="F792" s="94"/>
      <c r="G792" s="94"/>
      <c r="H792" s="94"/>
      <c r="I792" s="86"/>
      <c r="J792" s="86"/>
      <c r="K792" s="86"/>
      <c r="L792" s="116"/>
      <c r="M792" s="116"/>
      <c r="N792" s="116"/>
      <c r="O792" s="116"/>
      <c r="P792" s="116"/>
      <c r="Q792" s="116"/>
      <c r="R792" s="257"/>
    </row>
    <row r="793" spans="1:18" ht="14.4">
      <c r="A793" s="94"/>
      <c r="B793" s="94"/>
      <c r="C793" s="94"/>
      <c r="D793" s="94"/>
      <c r="E793" s="94"/>
      <c r="F793" s="94"/>
      <c r="G793" s="94"/>
      <c r="H793" s="94"/>
      <c r="I793" s="86"/>
      <c r="J793" s="86"/>
      <c r="K793" s="86"/>
      <c r="L793" s="116"/>
      <c r="M793" s="116"/>
      <c r="N793" s="116"/>
      <c r="O793" s="116"/>
      <c r="P793" s="116"/>
      <c r="Q793" s="116"/>
      <c r="R793" s="257"/>
    </row>
    <row r="794" spans="1:18" ht="14.4">
      <c r="A794" s="94"/>
      <c r="B794" s="94"/>
      <c r="C794" s="94"/>
      <c r="D794" s="94"/>
      <c r="E794" s="94"/>
      <c r="F794" s="94"/>
      <c r="G794" s="94"/>
      <c r="H794" s="94"/>
      <c r="I794" s="86"/>
      <c r="J794" s="86"/>
      <c r="K794" s="86"/>
      <c r="L794" s="116"/>
      <c r="M794" s="116"/>
      <c r="N794" s="116"/>
      <c r="O794" s="116"/>
      <c r="P794" s="116"/>
      <c r="Q794" s="116"/>
      <c r="R794" s="257"/>
    </row>
    <row r="795" spans="1:18" ht="14.4">
      <c r="A795" s="94"/>
      <c r="B795" s="94"/>
      <c r="C795" s="94"/>
      <c r="D795" s="94"/>
      <c r="E795" s="94"/>
      <c r="F795" s="94"/>
      <c r="G795" s="94"/>
      <c r="H795" s="94"/>
      <c r="I795" s="86"/>
      <c r="J795" s="86"/>
      <c r="K795" s="86"/>
      <c r="L795" s="116"/>
      <c r="M795" s="116"/>
      <c r="N795" s="116"/>
      <c r="O795" s="116"/>
      <c r="P795" s="116"/>
      <c r="Q795" s="116"/>
      <c r="R795" s="257"/>
    </row>
    <row r="796" spans="1:18" ht="14.4">
      <c r="A796" s="94"/>
      <c r="B796" s="94"/>
      <c r="C796" s="94"/>
      <c r="D796" s="94"/>
      <c r="E796" s="94"/>
      <c r="F796" s="94"/>
      <c r="G796" s="94"/>
      <c r="H796" s="94"/>
      <c r="I796" s="86"/>
      <c r="J796" s="86"/>
      <c r="K796" s="86"/>
      <c r="L796" s="116"/>
      <c r="M796" s="116"/>
      <c r="N796" s="116"/>
      <c r="O796" s="116"/>
      <c r="P796" s="116"/>
      <c r="Q796" s="116"/>
      <c r="R796" s="257"/>
    </row>
    <row r="797" spans="1:18" ht="14.4">
      <c r="A797" s="94"/>
      <c r="B797" s="94"/>
      <c r="C797" s="94"/>
      <c r="D797" s="94"/>
      <c r="E797" s="94"/>
      <c r="F797" s="94"/>
      <c r="G797" s="94"/>
      <c r="H797" s="94"/>
      <c r="I797" s="86"/>
      <c r="J797" s="86"/>
      <c r="K797" s="86"/>
      <c r="L797" s="116"/>
      <c r="M797" s="116"/>
      <c r="N797" s="116"/>
      <c r="O797" s="116"/>
      <c r="P797" s="116"/>
      <c r="Q797" s="116"/>
      <c r="R797" s="257"/>
    </row>
    <row r="798" spans="1:18" ht="14.4">
      <c r="A798" s="94"/>
      <c r="B798" s="94"/>
      <c r="C798" s="94"/>
      <c r="D798" s="94"/>
      <c r="E798" s="94"/>
      <c r="F798" s="94"/>
      <c r="G798" s="94"/>
      <c r="H798" s="94"/>
      <c r="I798" s="86"/>
      <c r="J798" s="86"/>
      <c r="K798" s="86"/>
      <c r="L798" s="116"/>
      <c r="M798" s="116"/>
      <c r="N798" s="116"/>
      <c r="O798" s="116"/>
      <c r="P798" s="116"/>
      <c r="Q798" s="116"/>
      <c r="R798" s="257"/>
    </row>
    <row r="799" spans="1:18" ht="14.4">
      <c r="A799" s="94"/>
      <c r="B799" s="94"/>
      <c r="C799" s="94"/>
      <c r="D799" s="94"/>
      <c r="E799" s="94"/>
      <c r="F799" s="94"/>
      <c r="G799" s="94"/>
      <c r="H799" s="94"/>
      <c r="I799" s="86"/>
      <c r="J799" s="86"/>
      <c r="K799" s="86"/>
      <c r="L799" s="116"/>
      <c r="M799" s="116"/>
      <c r="N799" s="116"/>
      <c r="O799" s="116"/>
      <c r="P799" s="116"/>
      <c r="Q799" s="116"/>
      <c r="R799" s="257"/>
    </row>
    <row r="800" spans="1:18" ht="14.4">
      <c r="A800" s="94"/>
      <c r="B800" s="94"/>
      <c r="C800" s="94"/>
      <c r="D800" s="94"/>
      <c r="E800" s="94"/>
      <c r="F800" s="94"/>
      <c r="G800" s="94"/>
      <c r="H800" s="94"/>
      <c r="I800" s="86"/>
      <c r="J800" s="86"/>
      <c r="K800" s="86"/>
      <c r="L800" s="116"/>
      <c r="M800" s="116"/>
      <c r="N800" s="116"/>
      <c r="O800" s="116"/>
      <c r="P800" s="116"/>
      <c r="Q800" s="116"/>
      <c r="R800" s="257"/>
    </row>
    <row r="801" spans="1:18" ht="14.4">
      <c r="A801" s="94"/>
      <c r="B801" s="94"/>
      <c r="C801" s="94"/>
      <c r="D801" s="94"/>
      <c r="E801" s="94"/>
      <c r="F801" s="94"/>
      <c r="G801" s="94"/>
      <c r="H801" s="94"/>
      <c r="I801" s="86"/>
      <c r="J801" s="86"/>
      <c r="K801" s="86"/>
      <c r="L801" s="116"/>
      <c r="M801" s="116"/>
      <c r="N801" s="116"/>
      <c r="O801" s="116"/>
      <c r="P801" s="116"/>
      <c r="Q801" s="116"/>
      <c r="R801" s="257"/>
    </row>
    <row r="802" spans="1:18" ht="14.4">
      <c r="A802" s="94"/>
      <c r="B802" s="94"/>
      <c r="C802" s="94"/>
      <c r="D802" s="94"/>
      <c r="E802" s="94"/>
      <c r="F802" s="94"/>
      <c r="G802" s="94"/>
      <c r="H802" s="94"/>
      <c r="I802" s="86"/>
      <c r="J802" s="86"/>
      <c r="K802" s="86"/>
      <c r="L802" s="116"/>
      <c r="M802" s="116"/>
      <c r="N802" s="116"/>
      <c r="O802" s="116"/>
      <c r="P802" s="116"/>
      <c r="Q802" s="116"/>
      <c r="R802" s="257"/>
    </row>
    <row r="803" spans="1:18" ht="14.4">
      <c r="A803" s="94"/>
      <c r="B803" s="94"/>
      <c r="C803" s="94"/>
      <c r="D803" s="94"/>
      <c r="E803" s="94"/>
      <c r="F803" s="94"/>
      <c r="G803" s="94"/>
      <c r="H803" s="94"/>
      <c r="I803" s="86"/>
      <c r="J803" s="86"/>
      <c r="K803" s="86"/>
      <c r="L803" s="116"/>
      <c r="M803" s="116"/>
      <c r="N803" s="116"/>
      <c r="O803" s="116"/>
      <c r="P803" s="116"/>
      <c r="Q803" s="116"/>
      <c r="R803" s="257"/>
    </row>
    <row r="804" spans="1:18" ht="14.4">
      <c r="A804" s="94"/>
      <c r="B804" s="94"/>
      <c r="C804" s="94"/>
      <c r="D804" s="94"/>
      <c r="E804" s="94"/>
      <c r="F804" s="94"/>
      <c r="G804" s="94"/>
      <c r="H804" s="94"/>
      <c r="I804" s="86"/>
      <c r="J804" s="86"/>
      <c r="K804" s="86"/>
      <c r="L804" s="116"/>
      <c r="M804" s="116"/>
      <c r="N804" s="116"/>
      <c r="O804" s="116"/>
      <c r="P804" s="116"/>
      <c r="Q804" s="116"/>
      <c r="R804" s="257"/>
    </row>
    <row r="805" spans="1:18" ht="14.4">
      <c r="A805" s="94"/>
      <c r="B805" s="94"/>
      <c r="C805" s="94"/>
      <c r="D805" s="94"/>
      <c r="E805" s="94"/>
      <c r="F805" s="94"/>
      <c r="G805" s="94"/>
      <c r="H805" s="94"/>
      <c r="I805" s="86"/>
      <c r="J805" s="86"/>
      <c r="K805" s="86"/>
      <c r="L805" s="116"/>
      <c r="M805" s="116"/>
      <c r="N805" s="116"/>
      <c r="O805" s="116"/>
      <c r="P805" s="116"/>
      <c r="Q805" s="116"/>
      <c r="R805" s="257"/>
    </row>
    <row r="806" spans="1:18" ht="14.4">
      <c r="A806" s="94"/>
      <c r="B806" s="94"/>
      <c r="C806" s="94"/>
      <c r="D806" s="94"/>
      <c r="E806" s="94"/>
      <c r="F806" s="94"/>
      <c r="G806" s="94"/>
      <c r="H806" s="94"/>
      <c r="I806" s="86"/>
      <c r="J806" s="86"/>
      <c r="K806" s="86"/>
      <c r="L806" s="116"/>
      <c r="M806" s="116"/>
      <c r="N806" s="116"/>
      <c r="O806" s="116"/>
      <c r="P806" s="116"/>
      <c r="Q806" s="116"/>
      <c r="R806" s="257"/>
    </row>
    <row r="807" spans="1:18" ht="14.4">
      <c r="A807" s="94"/>
      <c r="B807" s="94"/>
      <c r="C807" s="94"/>
      <c r="D807" s="94"/>
      <c r="E807" s="94"/>
      <c r="F807" s="94"/>
      <c r="G807" s="94"/>
      <c r="H807" s="94"/>
      <c r="I807" s="86"/>
      <c r="J807" s="86"/>
      <c r="K807" s="86"/>
      <c r="L807" s="116"/>
      <c r="M807" s="116"/>
      <c r="N807" s="116"/>
      <c r="O807" s="116"/>
      <c r="P807" s="116"/>
      <c r="Q807" s="116"/>
      <c r="R807" s="257"/>
    </row>
    <row r="808" spans="1:18" ht="14.4">
      <c r="A808" s="94"/>
      <c r="B808" s="94"/>
      <c r="C808" s="94"/>
      <c r="D808" s="94"/>
      <c r="E808" s="94"/>
      <c r="F808" s="94"/>
      <c r="G808" s="94"/>
      <c r="H808" s="94"/>
      <c r="I808" s="86"/>
      <c r="J808" s="86"/>
      <c r="K808" s="86"/>
      <c r="L808" s="116"/>
      <c r="M808" s="116"/>
      <c r="N808" s="116"/>
      <c r="O808" s="116"/>
      <c r="P808" s="116"/>
      <c r="Q808" s="116"/>
      <c r="R808" s="257"/>
    </row>
    <row r="809" spans="1:18" ht="14.4">
      <c r="A809" s="94"/>
      <c r="B809" s="94"/>
      <c r="C809" s="94"/>
      <c r="D809" s="94"/>
      <c r="E809" s="94"/>
      <c r="F809" s="94"/>
      <c r="G809" s="94"/>
      <c r="H809" s="94"/>
      <c r="I809" s="86"/>
      <c r="J809" s="86"/>
      <c r="K809" s="86"/>
      <c r="L809" s="116"/>
      <c r="M809" s="116"/>
      <c r="N809" s="116"/>
      <c r="O809" s="116"/>
      <c r="P809" s="116"/>
      <c r="Q809" s="116"/>
      <c r="R809" s="257"/>
    </row>
    <row r="810" spans="1:18" ht="14.4">
      <c r="A810" s="94"/>
      <c r="B810" s="94"/>
      <c r="C810" s="94"/>
      <c r="D810" s="94"/>
      <c r="E810" s="94"/>
      <c r="F810" s="94"/>
      <c r="G810" s="94"/>
      <c r="H810" s="94"/>
      <c r="I810" s="86"/>
      <c r="J810" s="86"/>
      <c r="K810" s="86"/>
      <c r="L810" s="116"/>
      <c r="M810" s="116"/>
      <c r="N810" s="116"/>
      <c r="O810" s="116"/>
      <c r="P810" s="116"/>
      <c r="Q810" s="116"/>
      <c r="R810" s="257"/>
    </row>
    <row r="811" spans="1:18" ht="14.4">
      <c r="A811" s="94"/>
      <c r="B811" s="94"/>
      <c r="C811" s="94"/>
      <c r="D811" s="94"/>
      <c r="E811" s="94"/>
      <c r="F811" s="94"/>
      <c r="G811" s="94"/>
      <c r="H811" s="94"/>
      <c r="I811" s="86"/>
      <c r="J811" s="86"/>
      <c r="K811" s="86"/>
      <c r="L811" s="116"/>
      <c r="M811" s="116"/>
      <c r="N811" s="116"/>
      <c r="O811" s="116"/>
      <c r="P811" s="116"/>
      <c r="Q811" s="116"/>
      <c r="R811" s="257"/>
    </row>
    <row r="812" spans="1:18" ht="14.4">
      <c r="A812" s="94"/>
      <c r="B812" s="94"/>
      <c r="C812" s="94"/>
      <c r="D812" s="94"/>
      <c r="E812" s="94"/>
      <c r="F812" s="94"/>
      <c r="G812" s="94"/>
      <c r="H812" s="94"/>
      <c r="I812" s="86"/>
      <c r="J812" s="86"/>
      <c r="K812" s="86"/>
      <c r="L812" s="116"/>
      <c r="M812" s="116"/>
      <c r="N812" s="116"/>
      <c r="O812" s="116"/>
      <c r="P812" s="116"/>
      <c r="Q812" s="116"/>
      <c r="R812" s="257"/>
    </row>
    <row r="813" spans="1:18" ht="14.4">
      <c r="A813" s="94"/>
      <c r="B813" s="94"/>
      <c r="C813" s="94"/>
      <c r="D813" s="94"/>
      <c r="E813" s="94"/>
      <c r="F813" s="94"/>
      <c r="G813" s="94"/>
      <c r="H813" s="94"/>
      <c r="I813" s="86"/>
      <c r="J813" s="86"/>
      <c r="K813" s="86"/>
      <c r="L813" s="116"/>
      <c r="M813" s="116"/>
      <c r="N813" s="116"/>
      <c r="O813" s="116"/>
      <c r="P813" s="116"/>
      <c r="Q813" s="116"/>
      <c r="R813" s="257"/>
    </row>
    <row r="814" spans="1:18" ht="14.4">
      <c r="A814" s="94"/>
      <c r="B814" s="94"/>
      <c r="C814" s="94"/>
      <c r="D814" s="94"/>
      <c r="E814" s="94"/>
      <c r="F814" s="94"/>
      <c r="G814" s="94"/>
      <c r="H814" s="94"/>
      <c r="I814" s="86"/>
      <c r="J814" s="86"/>
      <c r="K814" s="86"/>
      <c r="L814" s="116"/>
      <c r="M814" s="116"/>
      <c r="N814" s="116"/>
      <c r="O814" s="116"/>
      <c r="P814" s="116"/>
      <c r="Q814" s="116"/>
      <c r="R814" s="257"/>
    </row>
    <row r="815" spans="1:18" ht="14.4">
      <c r="A815" s="94"/>
      <c r="B815" s="94"/>
      <c r="C815" s="94"/>
      <c r="D815" s="94"/>
      <c r="E815" s="94"/>
      <c r="F815" s="94"/>
      <c r="G815" s="94"/>
      <c r="H815" s="94"/>
      <c r="I815" s="86"/>
      <c r="J815" s="86"/>
      <c r="K815" s="86"/>
      <c r="L815" s="116"/>
      <c r="M815" s="116"/>
      <c r="N815" s="116"/>
      <c r="O815" s="116"/>
      <c r="P815" s="116"/>
      <c r="Q815" s="116"/>
      <c r="R815" s="257"/>
    </row>
    <row r="816" spans="1:18" ht="14.4">
      <c r="A816" s="94"/>
      <c r="B816" s="94"/>
      <c r="C816" s="94"/>
      <c r="D816" s="94"/>
      <c r="E816" s="94"/>
      <c r="F816" s="94"/>
      <c r="G816" s="94"/>
      <c r="H816" s="94"/>
      <c r="I816" s="86"/>
      <c r="J816" s="86"/>
      <c r="K816" s="86"/>
      <c r="L816" s="116"/>
      <c r="M816" s="116"/>
      <c r="N816" s="116"/>
      <c r="O816" s="116"/>
      <c r="P816" s="116"/>
      <c r="Q816" s="116"/>
      <c r="R816" s="257"/>
    </row>
    <row r="817" spans="1:18" ht="14.4">
      <c r="A817" s="94"/>
      <c r="B817" s="94"/>
      <c r="C817" s="94"/>
      <c r="D817" s="94"/>
      <c r="E817" s="94"/>
      <c r="F817" s="94"/>
      <c r="G817" s="94"/>
      <c r="H817" s="94"/>
      <c r="I817" s="86"/>
      <c r="J817" s="86"/>
      <c r="K817" s="86"/>
      <c r="L817" s="116"/>
      <c r="M817" s="116"/>
      <c r="N817" s="116"/>
      <c r="O817" s="116"/>
      <c r="P817" s="116"/>
      <c r="Q817" s="116"/>
      <c r="R817" s="257"/>
    </row>
    <row r="818" spans="1:18" ht="14.4">
      <c r="A818" s="94"/>
      <c r="B818" s="94"/>
      <c r="C818" s="94"/>
      <c r="D818" s="94"/>
      <c r="E818" s="94"/>
      <c r="F818" s="94"/>
      <c r="G818" s="94"/>
      <c r="H818" s="94"/>
      <c r="I818" s="86"/>
      <c r="J818" s="86"/>
      <c r="K818" s="86"/>
      <c r="L818" s="116"/>
      <c r="M818" s="116"/>
      <c r="N818" s="116"/>
      <c r="O818" s="116"/>
      <c r="P818" s="116"/>
      <c r="Q818" s="116"/>
      <c r="R818" s="257"/>
    </row>
    <row r="819" spans="1:18" ht="14.4">
      <c r="A819" s="94"/>
      <c r="B819" s="94"/>
      <c r="C819" s="94"/>
      <c r="D819" s="94"/>
      <c r="E819" s="94"/>
      <c r="F819" s="94"/>
      <c r="G819" s="94"/>
      <c r="H819" s="94"/>
      <c r="I819" s="86"/>
      <c r="J819" s="86"/>
      <c r="K819" s="86"/>
      <c r="L819" s="116"/>
      <c r="M819" s="116"/>
      <c r="N819" s="116"/>
      <c r="O819" s="116"/>
      <c r="P819" s="116"/>
      <c r="Q819" s="116"/>
      <c r="R819" s="257"/>
    </row>
    <row r="820" spans="1:18" ht="14.4">
      <c r="A820" s="94"/>
      <c r="B820" s="94"/>
      <c r="C820" s="94"/>
      <c r="D820" s="94"/>
      <c r="E820" s="94"/>
      <c r="F820" s="94"/>
      <c r="G820" s="94"/>
      <c r="H820" s="94"/>
      <c r="I820" s="86"/>
      <c r="J820" s="86"/>
      <c r="K820" s="86"/>
      <c r="L820" s="116"/>
      <c r="M820" s="116"/>
      <c r="N820" s="116"/>
      <c r="O820" s="116"/>
      <c r="P820" s="116"/>
      <c r="Q820" s="116"/>
      <c r="R820" s="257"/>
    </row>
    <row r="821" spans="1:18" ht="14.4">
      <c r="A821" s="94"/>
      <c r="B821" s="94"/>
      <c r="C821" s="94"/>
      <c r="D821" s="94"/>
      <c r="E821" s="94"/>
      <c r="F821" s="94"/>
      <c r="G821" s="94"/>
      <c r="H821" s="94"/>
      <c r="I821" s="86"/>
      <c r="J821" s="86"/>
      <c r="K821" s="86"/>
      <c r="L821" s="116"/>
      <c r="M821" s="116"/>
      <c r="N821" s="116"/>
      <c r="O821" s="116"/>
      <c r="P821" s="116"/>
      <c r="Q821" s="116"/>
      <c r="R821" s="257"/>
    </row>
    <row r="822" spans="1:18" ht="14.4">
      <c r="A822" s="94"/>
      <c r="B822" s="94"/>
      <c r="C822" s="94"/>
      <c r="D822" s="94"/>
      <c r="E822" s="94"/>
      <c r="F822" s="94"/>
      <c r="G822" s="94"/>
      <c r="H822" s="94"/>
      <c r="I822" s="86"/>
      <c r="J822" s="86"/>
      <c r="K822" s="86"/>
      <c r="L822" s="116"/>
      <c r="M822" s="116"/>
      <c r="N822" s="116"/>
      <c r="O822" s="116"/>
      <c r="P822" s="116"/>
      <c r="Q822" s="116"/>
      <c r="R822" s="257"/>
    </row>
    <row r="823" spans="1:18" ht="14.4">
      <c r="A823" s="94"/>
      <c r="B823" s="94"/>
      <c r="C823" s="94"/>
      <c r="D823" s="94"/>
      <c r="E823" s="94"/>
      <c r="F823" s="94"/>
      <c r="G823" s="94"/>
      <c r="H823" s="94"/>
      <c r="I823" s="86"/>
      <c r="J823" s="86"/>
      <c r="K823" s="86"/>
      <c r="L823" s="116"/>
      <c r="M823" s="116"/>
      <c r="N823" s="116"/>
      <c r="O823" s="116"/>
      <c r="P823" s="116"/>
      <c r="Q823" s="116"/>
      <c r="R823" s="257"/>
    </row>
    <row r="824" spans="1:18" ht="14.4">
      <c r="A824" s="94"/>
      <c r="B824" s="94"/>
      <c r="C824" s="94"/>
      <c r="D824" s="94"/>
      <c r="E824" s="94"/>
      <c r="F824" s="94"/>
      <c r="G824" s="94"/>
      <c r="H824" s="94"/>
      <c r="I824" s="86"/>
      <c r="J824" s="86"/>
      <c r="K824" s="86"/>
      <c r="L824" s="116"/>
      <c r="M824" s="116"/>
      <c r="N824" s="116"/>
      <c r="O824" s="116"/>
      <c r="P824" s="116"/>
      <c r="Q824" s="116"/>
      <c r="R824" s="257"/>
    </row>
    <row r="825" spans="1:18" ht="14.4">
      <c r="A825" s="94"/>
      <c r="B825" s="94"/>
      <c r="C825" s="94"/>
      <c r="D825" s="94"/>
      <c r="E825" s="94"/>
      <c r="F825" s="94"/>
      <c r="G825" s="94"/>
      <c r="H825" s="94"/>
      <c r="I825" s="86"/>
      <c r="J825" s="86"/>
      <c r="K825" s="86"/>
      <c r="L825" s="116"/>
      <c r="M825" s="116"/>
      <c r="N825" s="116"/>
      <c r="O825" s="116"/>
      <c r="P825" s="116"/>
      <c r="Q825" s="116"/>
      <c r="R825" s="257"/>
    </row>
    <row r="826" spans="1:18" ht="14.4">
      <c r="A826" s="94"/>
      <c r="B826" s="94"/>
      <c r="C826" s="94"/>
      <c r="D826" s="94"/>
      <c r="E826" s="94"/>
      <c r="F826" s="94"/>
      <c r="G826" s="94"/>
      <c r="H826" s="94"/>
      <c r="I826" s="86"/>
      <c r="J826" s="86"/>
      <c r="K826" s="86"/>
      <c r="L826" s="116"/>
      <c r="M826" s="116"/>
      <c r="N826" s="116"/>
      <c r="O826" s="116"/>
      <c r="P826" s="116"/>
      <c r="Q826" s="116"/>
      <c r="R826" s="257"/>
    </row>
    <row r="827" spans="1:18" ht="14.4">
      <c r="A827" s="94"/>
      <c r="B827" s="94"/>
      <c r="C827" s="94"/>
      <c r="D827" s="94"/>
      <c r="E827" s="94"/>
      <c r="F827" s="94"/>
      <c r="G827" s="94"/>
      <c r="H827" s="94"/>
      <c r="I827" s="86"/>
      <c r="J827" s="86"/>
      <c r="K827" s="86"/>
      <c r="L827" s="116"/>
      <c r="M827" s="116"/>
      <c r="N827" s="116"/>
      <c r="O827" s="116"/>
      <c r="P827" s="116"/>
      <c r="Q827" s="116"/>
      <c r="R827" s="257"/>
    </row>
    <row r="828" spans="1:18" ht="14.4">
      <c r="A828" s="94"/>
      <c r="B828" s="94"/>
      <c r="C828" s="94"/>
      <c r="D828" s="94"/>
      <c r="E828" s="94"/>
      <c r="F828" s="94"/>
      <c r="G828" s="94"/>
      <c r="H828" s="94"/>
      <c r="I828" s="86"/>
      <c r="J828" s="86"/>
      <c r="K828" s="86"/>
      <c r="L828" s="116"/>
      <c r="M828" s="116"/>
      <c r="N828" s="116"/>
      <c r="O828" s="116"/>
      <c r="P828" s="116"/>
      <c r="Q828" s="116"/>
      <c r="R828" s="257"/>
    </row>
    <row r="829" spans="1:18" ht="14.4">
      <c r="A829" s="94"/>
      <c r="B829" s="94"/>
      <c r="C829" s="94"/>
      <c r="D829" s="94"/>
      <c r="E829" s="94"/>
      <c r="F829" s="94"/>
      <c r="G829" s="94"/>
      <c r="H829" s="94"/>
      <c r="I829" s="86"/>
      <c r="J829" s="86"/>
      <c r="K829" s="86"/>
      <c r="L829" s="116"/>
      <c r="M829" s="116"/>
      <c r="N829" s="116"/>
      <c r="O829" s="116"/>
      <c r="P829" s="116"/>
      <c r="Q829" s="116"/>
      <c r="R829" s="257"/>
    </row>
    <row r="830" spans="1:18" ht="14.4">
      <c r="A830" s="94"/>
      <c r="B830" s="94"/>
      <c r="C830" s="94"/>
      <c r="D830" s="94"/>
      <c r="E830" s="94"/>
      <c r="F830" s="94"/>
      <c r="G830" s="94"/>
      <c r="H830" s="94"/>
      <c r="I830" s="86"/>
      <c r="J830" s="86"/>
      <c r="K830" s="86"/>
      <c r="L830" s="116"/>
      <c r="M830" s="116"/>
      <c r="N830" s="116"/>
      <c r="O830" s="116"/>
      <c r="P830" s="116"/>
      <c r="Q830" s="116"/>
      <c r="R830" s="257"/>
    </row>
    <row r="831" spans="1:18" ht="14.4">
      <c r="A831" s="94"/>
      <c r="B831" s="94"/>
      <c r="C831" s="94"/>
      <c r="D831" s="94"/>
      <c r="E831" s="94"/>
      <c r="F831" s="94"/>
      <c r="G831" s="94"/>
      <c r="H831" s="94"/>
      <c r="I831" s="86"/>
      <c r="J831" s="86"/>
      <c r="K831" s="86"/>
      <c r="L831" s="116"/>
      <c r="M831" s="116"/>
      <c r="N831" s="116"/>
      <c r="O831" s="116"/>
      <c r="P831" s="116"/>
      <c r="Q831" s="116"/>
      <c r="R831" s="257"/>
    </row>
    <row r="832" spans="1:18" ht="14.4">
      <c r="A832" s="94"/>
      <c r="B832" s="94"/>
      <c r="C832" s="94"/>
      <c r="D832" s="94"/>
      <c r="E832" s="94"/>
      <c r="F832" s="94"/>
      <c r="G832" s="94"/>
      <c r="H832" s="94"/>
      <c r="I832" s="86"/>
      <c r="J832" s="86"/>
      <c r="K832" s="86"/>
      <c r="L832" s="116"/>
      <c r="M832" s="116"/>
      <c r="N832" s="116"/>
      <c r="O832" s="116"/>
      <c r="P832" s="116"/>
      <c r="Q832" s="116"/>
      <c r="R832" s="257"/>
    </row>
    <row r="833" spans="1:18" ht="14.4">
      <c r="A833" s="94"/>
      <c r="B833" s="94"/>
      <c r="C833" s="94"/>
      <c r="D833" s="94"/>
      <c r="E833" s="94"/>
      <c r="F833" s="94"/>
      <c r="G833" s="94"/>
      <c r="H833" s="94"/>
      <c r="I833" s="86"/>
      <c r="J833" s="86"/>
      <c r="K833" s="86"/>
      <c r="L833" s="116"/>
      <c r="M833" s="116"/>
      <c r="N833" s="116"/>
      <c r="O833" s="116"/>
      <c r="P833" s="116"/>
      <c r="Q833" s="116"/>
      <c r="R833" s="257"/>
    </row>
    <row r="834" spans="1:18" ht="14.4">
      <c r="A834" s="94"/>
      <c r="B834" s="94"/>
      <c r="C834" s="94"/>
      <c r="D834" s="94"/>
      <c r="E834" s="94"/>
      <c r="F834" s="94"/>
      <c r="G834" s="94"/>
      <c r="H834" s="94"/>
      <c r="I834" s="86"/>
      <c r="J834" s="86"/>
      <c r="K834" s="86"/>
      <c r="L834" s="116"/>
      <c r="M834" s="116"/>
      <c r="N834" s="116"/>
      <c r="O834" s="116"/>
      <c r="P834" s="116"/>
      <c r="Q834" s="116"/>
      <c r="R834" s="257"/>
    </row>
    <row r="835" spans="1:18" ht="14.4">
      <c r="A835" s="94"/>
      <c r="B835" s="94"/>
      <c r="C835" s="94"/>
      <c r="D835" s="94"/>
      <c r="E835" s="94"/>
      <c r="F835" s="94"/>
      <c r="G835" s="94"/>
      <c r="H835" s="94"/>
      <c r="I835" s="86"/>
      <c r="J835" s="86"/>
      <c r="K835" s="86"/>
      <c r="L835" s="116"/>
      <c r="M835" s="116"/>
      <c r="N835" s="116"/>
      <c r="O835" s="116"/>
      <c r="P835" s="116"/>
      <c r="Q835" s="116"/>
      <c r="R835" s="257"/>
    </row>
    <row r="836" spans="1:18" ht="14.4">
      <c r="A836" s="94"/>
      <c r="B836" s="94"/>
      <c r="C836" s="94"/>
      <c r="D836" s="94"/>
      <c r="E836" s="94"/>
      <c r="F836" s="94"/>
      <c r="G836" s="94"/>
      <c r="H836" s="94"/>
      <c r="I836" s="86"/>
      <c r="J836" s="86"/>
      <c r="K836" s="86"/>
      <c r="L836" s="116"/>
      <c r="M836" s="116"/>
      <c r="N836" s="116"/>
      <c r="O836" s="116"/>
      <c r="P836" s="116"/>
      <c r="Q836" s="116"/>
      <c r="R836" s="257"/>
    </row>
    <row r="837" spans="1:18" ht="14.4">
      <c r="A837" s="94"/>
      <c r="B837" s="94"/>
      <c r="C837" s="94"/>
      <c r="D837" s="94"/>
      <c r="E837" s="94"/>
      <c r="F837" s="94"/>
      <c r="G837" s="94"/>
      <c r="H837" s="94"/>
      <c r="I837" s="86"/>
      <c r="J837" s="86"/>
      <c r="K837" s="86"/>
      <c r="L837" s="116"/>
      <c r="M837" s="116"/>
      <c r="N837" s="116"/>
      <c r="O837" s="116"/>
      <c r="P837" s="116"/>
      <c r="Q837" s="116"/>
      <c r="R837" s="257"/>
    </row>
    <row r="838" spans="1:18" ht="14.4">
      <c r="A838" s="94"/>
      <c r="B838" s="94"/>
      <c r="C838" s="94"/>
      <c r="D838" s="94"/>
      <c r="E838" s="94"/>
      <c r="F838" s="94"/>
      <c r="G838" s="94"/>
      <c r="H838" s="94"/>
      <c r="I838" s="86"/>
      <c r="J838" s="86"/>
      <c r="K838" s="86"/>
      <c r="L838" s="116"/>
      <c r="M838" s="116"/>
      <c r="N838" s="116"/>
      <c r="O838" s="116"/>
      <c r="P838" s="116"/>
      <c r="Q838" s="116"/>
      <c r="R838" s="257"/>
    </row>
    <row r="839" spans="1:18" ht="14.4">
      <c r="A839" s="94"/>
      <c r="B839" s="94"/>
      <c r="C839" s="94"/>
      <c r="D839" s="94"/>
      <c r="E839" s="94"/>
      <c r="F839" s="94"/>
      <c r="G839" s="94"/>
      <c r="H839" s="94"/>
      <c r="I839" s="86"/>
      <c r="J839" s="86"/>
      <c r="K839" s="86"/>
      <c r="L839" s="116"/>
      <c r="M839" s="116"/>
      <c r="N839" s="116"/>
      <c r="O839" s="116"/>
      <c r="P839" s="116"/>
      <c r="Q839" s="116"/>
      <c r="R839" s="257"/>
    </row>
    <row r="840" spans="1:18" ht="14.4">
      <c r="A840" s="94"/>
      <c r="B840" s="94"/>
      <c r="C840" s="94"/>
      <c r="D840" s="94"/>
      <c r="E840" s="94"/>
      <c r="F840" s="94"/>
      <c r="G840" s="94"/>
      <c r="H840" s="94"/>
      <c r="I840" s="86"/>
      <c r="J840" s="86"/>
      <c r="K840" s="86"/>
      <c r="L840" s="116"/>
      <c r="M840" s="116"/>
      <c r="N840" s="116"/>
      <c r="O840" s="116"/>
      <c r="P840" s="116"/>
      <c r="Q840" s="116"/>
      <c r="R840" s="257"/>
    </row>
    <row r="841" spans="1:18" ht="14.4">
      <c r="A841" s="94"/>
      <c r="B841" s="94"/>
      <c r="C841" s="94"/>
      <c r="D841" s="94"/>
      <c r="E841" s="94"/>
      <c r="F841" s="94"/>
      <c r="G841" s="94"/>
      <c r="H841" s="94"/>
      <c r="I841" s="86"/>
      <c r="J841" s="86"/>
      <c r="K841" s="86"/>
      <c r="L841" s="116"/>
      <c r="M841" s="116"/>
      <c r="N841" s="116"/>
      <c r="O841" s="116"/>
      <c r="P841" s="116"/>
      <c r="Q841" s="116"/>
      <c r="R841" s="257"/>
    </row>
    <row r="842" spans="1:18" ht="14.4">
      <c r="A842" s="94"/>
      <c r="B842" s="94"/>
      <c r="C842" s="94"/>
      <c r="D842" s="94"/>
      <c r="E842" s="94"/>
      <c r="F842" s="94"/>
      <c r="G842" s="94"/>
      <c r="H842" s="94"/>
      <c r="I842" s="86"/>
      <c r="J842" s="86"/>
      <c r="K842" s="86"/>
      <c r="L842" s="116"/>
      <c r="M842" s="116"/>
      <c r="N842" s="116"/>
      <c r="O842" s="116"/>
      <c r="P842" s="116"/>
      <c r="Q842" s="116"/>
      <c r="R842" s="257"/>
    </row>
    <row r="843" spans="1:18" ht="14.4">
      <c r="A843" s="94"/>
      <c r="B843" s="94"/>
      <c r="C843" s="94"/>
      <c r="D843" s="94"/>
      <c r="E843" s="94"/>
      <c r="F843" s="94"/>
      <c r="G843" s="94"/>
      <c r="H843" s="94"/>
      <c r="I843" s="86"/>
      <c r="J843" s="86"/>
      <c r="K843" s="86"/>
      <c r="L843" s="116"/>
      <c r="M843" s="116"/>
      <c r="N843" s="116"/>
      <c r="O843" s="116"/>
      <c r="P843" s="116"/>
      <c r="Q843" s="116"/>
      <c r="R843" s="257"/>
    </row>
    <row r="844" spans="1:18" ht="14.4">
      <c r="A844" s="94"/>
      <c r="B844" s="94"/>
      <c r="C844" s="94"/>
      <c r="D844" s="94"/>
      <c r="E844" s="94"/>
      <c r="F844" s="94"/>
      <c r="G844" s="94"/>
      <c r="H844" s="94"/>
      <c r="I844" s="86"/>
      <c r="J844" s="86"/>
      <c r="K844" s="86"/>
      <c r="L844" s="116"/>
      <c r="M844" s="116"/>
      <c r="N844" s="116"/>
      <c r="O844" s="116"/>
      <c r="P844" s="116"/>
      <c r="Q844" s="116"/>
      <c r="R844" s="257"/>
    </row>
    <row r="845" spans="1:18" ht="14.4">
      <c r="A845" s="94"/>
      <c r="B845" s="94"/>
      <c r="C845" s="94"/>
      <c r="D845" s="94"/>
      <c r="E845" s="94"/>
      <c r="F845" s="94"/>
      <c r="G845" s="94"/>
      <c r="H845" s="94"/>
      <c r="I845" s="86"/>
      <c r="J845" s="86"/>
      <c r="K845" s="86"/>
      <c r="L845" s="116"/>
      <c r="M845" s="116"/>
      <c r="N845" s="116"/>
      <c r="O845" s="116"/>
      <c r="P845" s="116"/>
      <c r="Q845" s="116"/>
      <c r="R845" s="257"/>
    </row>
    <row r="846" spans="1:18" ht="14.4">
      <c r="A846" s="94"/>
      <c r="B846" s="94"/>
      <c r="C846" s="94"/>
      <c r="D846" s="94"/>
      <c r="E846" s="94"/>
      <c r="F846" s="94"/>
      <c r="G846" s="94"/>
      <c r="H846" s="94"/>
      <c r="I846" s="86"/>
      <c r="J846" s="86"/>
      <c r="K846" s="86"/>
      <c r="L846" s="116"/>
      <c r="M846" s="116"/>
      <c r="N846" s="116"/>
      <c r="O846" s="116"/>
      <c r="P846" s="116"/>
      <c r="Q846" s="116"/>
      <c r="R846" s="257"/>
    </row>
    <row r="847" spans="1:18" ht="14.4">
      <c r="A847" s="94"/>
      <c r="B847" s="94"/>
      <c r="C847" s="94"/>
      <c r="D847" s="94"/>
      <c r="E847" s="94"/>
      <c r="F847" s="94"/>
      <c r="G847" s="94"/>
      <c r="H847" s="94"/>
      <c r="I847" s="86"/>
      <c r="J847" s="86"/>
      <c r="K847" s="86"/>
      <c r="L847" s="116"/>
      <c r="M847" s="116"/>
      <c r="N847" s="116"/>
      <c r="O847" s="116"/>
      <c r="P847" s="116"/>
      <c r="Q847" s="116"/>
      <c r="R847" s="257"/>
    </row>
    <row r="848" spans="1:18" ht="14.4">
      <c r="A848" s="94"/>
      <c r="B848" s="94"/>
      <c r="C848" s="94"/>
      <c r="D848" s="94"/>
      <c r="E848" s="94"/>
      <c r="F848" s="94"/>
      <c r="G848" s="94"/>
      <c r="H848" s="94"/>
      <c r="I848" s="86"/>
      <c r="J848" s="86"/>
      <c r="K848" s="86"/>
      <c r="L848" s="116"/>
      <c r="M848" s="116"/>
      <c r="N848" s="116"/>
      <c r="O848" s="116"/>
      <c r="P848" s="116"/>
      <c r="Q848" s="116"/>
      <c r="R848" s="257"/>
    </row>
    <row r="849" spans="1:18" ht="14.4">
      <c r="A849" s="94"/>
      <c r="B849" s="94"/>
      <c r="C849" s="94"/>
      <c r="D849" s="94"/>
      <c r="E849" s="94"/>
      <c r="F849" s="94"/>
      <c r="G849" s="94"/>
      <c r="H849" s="94"/>
      <c r="I849" s="86"/>
      <c r="J849" s="86"/>
      <c r="K849" s="86"/>
      <c r="L849" s="116"/>
      <c r="M849" s="116"/>
      <c r="N849" s="116"/>
      <c r="O849" s="116"/>
      <c r="P849" s="116"/>
      <c r="Q849" s="116"/>
      <c r="R849" s="257"/>
    </row>
    <row r="850" spans="1:18" ht="14.4">
      <c r="A850" s="94"/>
      <c r="B850" s="94"/>
      <c r="C850" s="94"/>
      <c r="D850" s="94"/>
      <c r="E850" s="94"/>
      <c r="F850" s="94"/>
      <c r="G850" s="94"/>
      <c r="H850" s="94"/>
      <c r="I850" s="86"/>
      <c r="J850" s="86"/>
      <c r="K850" s="86"/>
      <c r="L850" s="116"/>
      <c r="M850" s="116"/>
      <c r="N850" s="116"/>
      <c r="O850" s="116"/>
      <c r="P850" s="116"/>
      <c r="Q850" s="116"/>
      <c r="R850" s="257"/>
    </row>
    <row r="851" spans="1:18" ht="14.4">
      <c r="A851" s="94"/>
      <c r="B851" s="94"/>
      <c r="C851" s="94"/>
      <c r="D851" s="94"/>
      <c r="E851" s="94"/>
      <c r="F851" s="94"/>
      <c r="G851" s="94"/>
      <c r="H851" s="94"/>
      <c r="I851" s="86"/>
      <c r="J851" s="86"/>
      <c r="K851" s="86"/>
      <c r="L851" s="116"/>
      <c r="M851" s="116"/>
      <c r="N851" s="116"/>
      <c r="O851" s="116"/>
      <c r="P851" s="116"/>
      <c r="Q851" s="116"/>
      <c r="R851" s="257"/>
    </row>
    <row r="852" spans="1:18" ht="14.4">
      <c r="A852" s="94"/>
      <c r="B852" s="94"/>
      <c r="C852" s="94"/>
      <c r="D852" s="94"/>
      <c r="E852" s="94"/>
      <c r="F852" s="94"/>
      <c r="G852" s="94"/>
      <c r="H852" s="94"/>
      <c r="I852" s="86"/>
      <c r="J852" s="86"/>
      <c r="K852" s="86"/>
      <c r="L852" s="116"/>
      <c r="M852" s="116"/>
      <c r="N852" s="116"/>
      <c r="O852" s="116"/>
      <c r="P852" s="116"/>
      <c r="Q852" s="116"/>
      <c r="R852" s="257"/>
    </row>
    <row r="853" spans="1:18" ht="14.4">
      <c r="A853" s="94"/>
      <c r="B853" s="94"/>
      <c r="C853" s="94"/>
      <c r="D853" s="94"/>
      <c r="E853" s="94"/>
      <c r="F853" s="94"/>
      <c r="G853" s="94"/>
      <c r="H853" s="94"/>
      <c r="I853" s="86"/>
      <c r="J853" s="86"/>
      <c r="K853" s="86"/>
      <c r="L853" s="116"/>
      <c r="M853" s="116"/>
      <c r="N853" s="116"/>
      <c r="O853" s="116"/>
      <c r="P853" s="116"/>
      <c r="Q853" s="116"/>
      <c r="R853" s="257"/>
    </row>
    <row r="854" spans="1:18" ht="14.4">
      <c r="A854" s="94"/>
      <c r="B854" s="94"/>
      <c r="C854" s="94"/>
      <c r="D854" s="94"/>
      <c r="E854" s="94"/>
      <c r="F854" s="94"/>
      <c r="G854" s="94"/>
      <c r="H854" s="94"/>
      <c r="I854" s="86"/>
      <c r="J854" s="86"/>
      <c r="K854" s="86"/>
      <c r="L854" s="116"/>
      <c r="M854" s="116"/>
      <c r="N854" s="116"/>
      <c r="O854" s="116"/>
      <c r="P854" s="116"/>
      <c r="Q854" s="116"/>
      <c r="R854" s="257"/>
    </row>
    <row r="855" spans="1:18" ht="14.4">
      <c r="A855" s="94"/>
      <c r="B855" s="94"/>
      <c r="C855" s="94"/>
      <c r="D855" s="94"/>
      <c r="E855" s="94"/>
      <c r="F855" s="94"/>
      <c r="G855" s="94"/>
      <c r="H855" s="94"/>
      <c r="I855" s="86"/>
      <c r="J855" s="86"/>
      <c r="K855" s="86"/>
      <c r="L855" s="116"/>
      <c r="M855" s="116"/>
      <c r="N855" s="116"/>
      <c r="O855" s="116"/>
      <c r="P855" s="116"/>
      <c r="Q855" s="116"/>
      <c r="R855" s="257"/>
    </row>
    <row r="856" spans="1:18" ht="14.4">
      <c r="A856" s="94"/>
      <c r="B856" s="94"/>
      <c r="C856" s="94"/>
      <c r="D856" s="94"/>
      <c r="E856" s="94"/>
      <c r="F856" s="94"/>
      <c r="G856" s="94"/>
      <c r="H856" s="94"/>
      <c r="I856" s="86"/>
      <c r="J856" s="86"/>
      <c r="K856" s="86"/>
      <c r="L856" s="116"/>
      <c r="M856" s="116"/>
      <c r="N856" s="116"/>
      <c r="O856" s="116"/>
      <c r="P856" s="116"/>
      <c r="Q856" s="116"/>
      <c r="R856" s="257"/>
    </row>
    <row r="857" spans="1:18" ht="14.4">
      <c r="A857" s="94"/>
      <c r="B857" s="94"/>
      <c r="C857" s="94"/>
      <c r="D857" s="94"/>
      <c r="E857" s="94"/>
      <c r="F857" s="94"/>
      <c r="G857" s="94"/>
      <c r="H857" s="94"/>
      <c r="I857" s="86"/>
      <c r="J857" s="86"/>
      <c r="K857" s="86"/>
      <c r="L857" s="116"/>
      <c r="M857" s="116"/>
      <c r="N857" s="116"/>
      <c r="O857" s="116"/>
      <c r="P857" s="116"/>
      <c r="Q857" s="116"/>
      <c r="R857" s="257"/>
    </row>
    <row r="858" spans="1:18" ht="14.4">
      <c r="A858" s="94"/>
      <c r="B858" s="94"/>
      <c r="C858" s="94"/>
      <c r="D858" s="94"/>
      <c r="E858" s="94"/>
      <c r="F858" s="94"/>
      <c r="G858" s="94"/>
      <c r="H858" s="94"/>
      <c r="I858" s="86"/>
      <c r="J858" s="86"/>
      <c r="K858" s="86"/>
      <c r="L858" s="116"/>
      <c r="M858" s="116"/>
      <c r="N858" s="116"/>
      <c r="O858" s="116"/>
      <c r="P858" s="116"/>
      <c r="Q858" s="116"/>
      <c r="R858" s="257"/>
    </row>
    <row r="859" spans="1:18" ht="14.4">
      <c r="A859" s="94"/>
      <c r="B859" s="94"/>
      <c r="C859" s="94"/>
      <c r="D859" s="94"/>
      <c r="E859" s="94"/>
      <c r="F859" s="94"/>
      <c r="G859" s="94"/>
      <c r="H859" s="94"/>
      <c r="I859" s="86"/>
      <c r="J859" s="86"/>
      <c r="K859" s="86"/>
      <c r="L859" s="116"/>
      <c r="M859" s="116"/>
      <c r="N859" s="116"/>
      <c r="O859" s="116"/>
      <c r="P859" s="116"/>
      <c r="Q859" s="116"/>
      <c r="R859" s="257"/>
    </row>
    <row r="860" spans="1:18" ht="14.4">
      <c r="A860" s="94"/>
      <c r="B860" s="94"/>
      <c r="C860" s="94"/>
      <c r="D860" s="94"/>
      <c r="E860" s="94"/>
      <c r="F860" s="94"/>
      <c r="G860" s="94"/>
      <c r="H860" s="94"/>
      <c r="I860" s="86"/>
      <c r="J860" s="86"/>
      <c r="K860" s="86"/>
      <c r="L860" s="116"/>
      <c r="M860" s="116"/>
      <c r="N860" s="116"/>
      <c r="O860" s="116"/>
      <c r="P860" s="116"/>
      <c r="Q860" s="116"/>
      <c r="R860" s="257"/>
    </row>
    <row r="861" spans="1:18" ht="14.4">
      <c r="A861" s="94"/>
      <c r="B861" s="94"/>
      <c r="C861" s="94"/>
      <c r="D861" s="94"/>
      <c r="E861" s="94"/>
      <c r="F861" s="94"/>
      <c r="G861" s="94"/>
      <c r="H861" s="94"/>
      <c r="I861" s="86"/>
      <c r="J861" s="86"/>
      <c r="K861" s="86"/>
      <c r="L861" s="116"/>
      <c r="M861" s="116"/>
      <c r="N861" s="116"/>
      <c r="O861" s="116"/>
      <c r="P861" s="116"/>
      <c r="Q861" s="116"/>
      <c r="R861" s="257"/>
    </row>
    <row r="862" spans="1:18" ht="14.4">
      <c r="A862" s="94"/>
      <c r="B862" s="94"/>
      <c r="C862" s="94"/>
      <c r="D862" s="94"/>
      <c r="E862" s="94"/>
      <c r="F862" s="94"/>
      <c r="G862" s="94"/>
      <c r="H862" s="94"/>
      <c r="I862" s="86"/>
      <c r="J862" s="86"/>
      <c r="K862" s="86"/>
      <c r="L862" s="116"/>
      <c r="M862" s="116"/>
      <c r="N862" s="116"/>
      <c r="O862" s="116"/>
      <c r="P862" s="116"/>
      <c r="Q862" s="116"/>
      <c r="R862" s="257"/>
    </row>
    <row r="863" spans="1:18" ht="14.4">
      <c r="A863" s="94"/>
      <c r="B863" s="94"/>
      <c r="C863" s="94"/>
      <c r="D863" s="94"/>
      <c r="E863" s="94"/>
      <c r="F863" s="94"/>
      <c r="G863" s="94"/>
      <c r="H863" s="94"/>
      <c r="I863" s="86"/>
      <c r="J863" s="86"/>
      <c r="K863" s="86"/>
      <c r="L863" s="116"/>
      <c r="M863" s="116"/>
      <c r="N863" s="116"/>
      <c r="O863" s="116"/>
      <c r="P863" s="116"/>
      <c r="Q863" s="116"/>
      <c r="R863" s="257"/>
    </row>
    <row r="864" spans="1:18" ht="14.4">
      <c r="A864" s="94"/>
      <c r="B864" s="94"/>
      <c r="C864" s="94"/>
      <c r="D864" s="94"/>
      <c r="E864" s="94"/>
      <c r="F864" s="94"/>
      <c r="G864" s="94"/>
      <c r="H864" s="94"/>
      <c r="I864" s="86"/>
      <c r="J864" s="86"/>
      <c r="K864" s="86"/>
      <c r="L864" s="116"/>
      <c r="M864" s="116"/>
      <c r="N864" s="116"/>
      <c r="O864" s="116"/>
      <c r="P864" s="116"/>
      <c r="Q864" s="116"/>
      <c r="R864" s="257"/>
    </row>
    <row r="865" spans="1:18" ht="14.4">
      <c r="A865" s="94"/>
      <c r="B865" s="94"/>
      <c r="C865" s="94"/>
      <c r="D865" s="94"/>
      <c r="E865" s="94"/>
      <c r="F865" s="94"/>
      <c r="G865" s="94"/>
      <c r="H865" s="94"/>
      <c r="I865" s="86"/>
      <c r="J865" s="86"/>
      <c r="K865" s="86"/>
      <c r="L865" s="116"/>
      <c r="M865" s="116"/>
      <c r="N865" s="116"/>
      <c r="O865" s="116"/>
      <c r="P865" s="116"/>
      <c r="Q865" s="116"/>
      <c r="R865" s="257"/>
    </row>
    <row r="866" spans="1:18" ht="14.4">
      <c r="A866" s="94"/>
      <c r="B866" s="94"/>
      <c r="C866" s="94"/>
      <c r="D866" s="94"/>
      <c r="E866" s="94"/>
      <c r="F866" s="94"/>
      <c r="G866" s="94"/>
      <c r="H866" s="94"/>
      <c r="I866" s="86"/>
      <c r="J866" s="86"/>
      <c r="K866" s="86"/>
      <c r="L866" s="116"/>
      <c r="M866" s="116"/>
      <c r="N866" s="116"/>
      <c r="O866" s="116"/>
      <c r="P866" s="116"/>
      <c r="Q866" s="116"/>
      <c r="R866" s="257"/>
    </row>
    <row r="867" spans="1:18" ht="14.4">
      <c r="A867" s="94"/>
      <c r="B867" s="94"/>
      <c r="C867" s="94"/>
      <c r="D867" s="94"/>
      <c r="E867" s="94"/>
      <c r="F867" s="94"/>
      <c r="G867" s="94"/>
      <c r="H867" s="94"/>
      <c r="I867" s="86"/>
      <c r="J867" s="86"/>
      <c r="K867" s="86"/>
      <c r="L867" s="116"/>
      <c r="M867" s="116"/>
      <c r="N867" s="116"/>
      <c r="O867" s="116"/>
      <c r="P867" s="116"/>
      <c r="Q867" s="116"/>
      <c r="R867" s="257"/>
    </row>
    <row r="868" spans="1:18" ht="14.4">
      <c r="A868" s="94"/>
      <c r="B868" s="94"/>
      <c r="C868" s="94"/>
      <c r="D868" s="94"/>
      <c r="E868" s="94"/>
      <c r="F868" s="94"/>
      <c r="G868" s="94"/>
      <c r="H868" s="94"/>
      <c r="I868" s="86"/>
      <c r="J868" s="86"/>
      <c r="K868" s="86"/>
      <c r="L868" s="116"/>
      <c r="M868" s="116"/>
      <c r="N868" s="116"/>
      <c r="O868" s="116"/>
      <c r="P868" s="116"/>
      <c r="Q868" s="116"/>
      <c r="R868" s="257"/>
    </row>
    <row r="869" spans="1:18" ht="14.4">
      <c r="A869" s="94"/>
      <c r="B869" s="94"/>
      <c r="C869" s="94"/>
      <c r="D869" s="94"/>
      <c r="E869" s="94"/>
      <c r="F869" s="94"/>
      <c r="G869" s="94"/>
      <c r="H869" s="94"/>
      <c r="I869" s="86"/>
      <c r="J869" s="86"/>
      <c r="K869" s="86"/>
      <c r="L869" s="116"/>
      <c r="M869" s="116"/>
      <c r="N869" s="116"/>
      <c r="O869" s="116"/>
      <c r="P869" s="116"/>
      <c r="Q869" s="116"/>
      <c r="R869" s="257"/>
    </row>
    <row r="870" spans="1:18" ht="14.4">
      <c r="A870" s="94"/>
      <c r="B870" s="94"/>
      <c r="C870" s="94"/>
      <c r="D870" s="94"/>
      <c r="E870" s="94"/>
      <c r="F870" s="94"/>
      <c r="G870" s="94"/>
      <c r="H870" s="94"/>
      <c r="I870" s="86"/>
      <c r="J870" s="86"/>
      <c r="K870" s="86"/>
      <c r="L870" s="116"/>
      <c r="M870" s="116"/>
      <c r="N870" s="116"/>
      <c r="O870" s="116"/>
      <c r="P870" s="116"/>
      <c r="Q870" s="116"/>
      <c r="R870" s="257"/>
    </row>
    <row r="871" spans="1:18" ht="14.4">
      <c r="A871" s="94"/>
      <c r="B871" s="94"/>
      <c r="C871" s="94"/>
      <c r="D871" s="94"/>
      <c r="E871" s="94"/>
      <c r="F871" s="94"/>
      <c r="G871" s="94"/>
      <c r="H871" s="94"/>
      <c r="I871" s="86"/>
      <c r="J871" s="86"/>
      <c r="K871" s="86"/>
      <c r="L871" s="116"/>
      <c r="M871" s="116"/>
      <c r="N871" s="116"/>
      <c r="O871" s="116"/>
      <c r="P871" s="116"/>
      <c r="Q871" s="116"/>
      <c r="R871" s="257"/>
    </row>
    <row r="872" spans="1:18" ht="14.4">
      <c r="A872" s="94"/>
      <c r="B872" s="94"/>
      <c r="C872" s="94"/>
      <c r="D872" s="94"/>
      <c r="E872" s="94"/>
      <c r="F872" s="94"/>
      <c r="G872" s="94"/>
      <c r="H872" s="94"/>
      <c r="I872" s="86"/>
      <c r="J872" s="86"/>
      <c r="K872" s="86"/>
      <c r="L872" s="116"/>
      <c r="M872" s="116"/>
      <c r="N872" s="116"/>
      <c r="O872" s="116"/>
      <c r="P872" s="116"/>
      <c r="Q872" s="116"/>
      <c r="R872" s="257"/>
    </row>
    <row r="873" spans="1:18" ht="14.4">
      <c r="A873" s="94"/>
      <c r="B873" s="94"/>
      <c r="C873" s="94"/>
      <c r="D873" s="94"/>
      <c r="E873" s="94"/>
      <c r="F873" s="94"/>
      <c r="G873" s="94"/>
      <c r="H873" s="94"/>
      <c r="I873" s="86"/>
      <c r="J873" s="86"/>
      <c r="K873" s="86"/>
      <c r="L873" s="116"/>
      <c r="M873" s="116"/>
      <c r="N873" s="116"/>
      <c r="O873" s="116"/>
      <c r="P873" s="116"/>
      <c r="Q873" s="116"/>
      <c r="R873" s="257"/>
    </row>
    <row r="874" spans="1:18" ht="14.4">
      <c r="A874" s="94"/>
      <c r="B874" s="94"/>
      <c r="C874" s="94"/>
      <c r="D874" s="94"/>
      <c r="E874" s="94"/>
      <c r="F874" s="94"/>
      <c r="G874" s="94"/>
      <c r="H874" s="94"/>
      <c r="I874" s="86"/>
      <c r="J874" s="86"/>
      <c r="K874" s="86"/>
      <c r="L874" s="116"/>
      <c r="M874" s="116"/>
      <c r="N874" s="116"/>
      <c r="O874" s="116"/>
      <c r="P874" s="116"/>
      <c r="Q874" s="116"/>
      <c r="R874" s="257"/>
    </row>
    <row r="875" spans="1:18" ht="14.4">
      <c r="A875" s="94"/>
      <c r="B875" s="94"/>
      <c r="C875" s="94"/>
      <c r="D875" s="94"/>
      <c r="E875" s="94"/>
      <c r="F875" s="94"/>
      <c r="G875" s="94"/>
      <c r="H875" s="94"/>
      <c r="I875" s="86"/>
      <c r="J875" s="86"/>
      <c r="K875" s="86"/>
      <c r="L875" s="116"/>
      <c r="M875" s="116"/>
      <c r="N875" s="116"/>
      <c r="O875" s="116"/>
      <c r="P875" s="116"/>
      <c r="Q875" s="116"/>
      <c r="R875" s="257"/>
    </row>
    <row r="876" spans="1:18" ht="14.4">
      <c r="A876" s="94"/>
      <c r="B876" s="94"/>
      <c r="C876" s="94"/>
      <c r="D876" s="94"/>
      <c r="E876" s="94"/>
      <c r="F876" s="94"/>
      <c r="G876" s="94"/>
      <c r="H876" s="94"/>
      <c r="I876" s="86"/>
      <c r="J876" s="86"/>
      <c r="K876" s="86"/>
      <c r="L876" s="116"/>
      <c r="M876" s="116"/>
      <c r="N876" s="116"/>
      <c r="O876" s="116"/>
      <c r="P876" s="116"/>
      <c r="Q876" s="116"/>
      <c r="R876" s="257"/>
    </row>
    <row r="877" spans="1:18" ht="14.4">
      <c r="A877" s="94"/>
      <c r="B877" s="94"/>
      <c r="C877" s="94"/>
      <c r="D877" s="94"/>
      <c r="E877" s="94"/>
      <c r="F877" s="94"/>
      <c r="G877" s="94"/>
      <c r="H877" s="94"/>
      <c r="I877" s="86"/>
      <c r="J877" s="86"/>
      <c r="K877" s="86"/>
      <c r="L877" s="116"/>
      <c r="M877" s="116"/>
      <c r="N877" s="116"/>
      <c r="O877" s="116"/>
      <c r="P877" s="116"/>
      <c r="Q877" s="116"/>
      <c r="R877" s="257"/>
    </row>
    <row r="878" spans="1:18" ht="14.4">
      <c r="A878" s="94"/>
      <c r="B878" s="94"/>
      <c r="C878" s="94"/>
      <c r="D878" s="94"/>
      <c r="E878" s="94"/>
      <c r="F878" s="94"/>
      <c r="G878" s="94"/>
      <c r="H878" s="94"/>
      <c r="I878" s="86"/>
      <c r="J878" s="86"/>
      <c r="K878" s="86"/>
      <c r="L878" s="116"/>
      <c r="M878" s="116"/>
      <c r="N878" s="116"/>
      <c r="O878" s="116"/>
      <c r="P878" s="116"/>
      <c r="Q878" s="116"/>
      <c r="R878" s="257"/>
    </row>
    <row r="879" spans="1:18" ht="14.4">
      <c r="A879" s="94"/>
      <c r="B879" s="94"/>
      <c r="C879" s="94"/>
      <c r="D879" s="94"/>
      <c r="E879" s="94"/>
      <c r="F879" s="94"/>
      <c r="G879" s="94"/>
      <c r="H879" s="94"/>
      <c r="I879" s="86"/>
      <c r="J879" s="86"/>
      <c r="K879" s="86"/>
      <c r="L879" s="116"/>
      <c r="M879" s="116"/>
      <c r="N879" s="116"/>
      <c r="O879" s="116"/>
      <c r="P879" s="116"/>
      <c r="Q879" s="116"/>
      <c r="R879" s="257"/>
    </row>
    <row r="880" spans="1:18" ht="14.4">
      <c r="A880" s="94"/>
      <c r="B880" s="94"/>
      <c r="C880" s="94"/>
      <c r="D880" s="94"/>
      <c r="E880" s="94"/>
      <c r="F880" s="94"/>
      <c r="G880" s="94"/>
      <c r="H880" s="94"/>
      <c r="I880" s="86"/>
      <c r="J880" s="86"/>
      <c r="K880" s="86"/>
      <c r="L880" s="116"/>
      <c r="M880" s="116"/>
      <c r="N880" s="116"/>
      <c r="O880" s="116"/>
      <c r="P880" s="116"/>
      <c r="Q880" s="116"/>
      <c r="R880" s="257"/>
    </row>
    <row r="881" spans="1:18" ht="14.4">
      <c r="A881" s="94"/>
      <c r="B881" s="94"/>
      <c r="C881" s="94"/>
      <c r="D881" s="94"/>
      <c r="E881" s="94"/>
      <c r="F881" s="94"/>
      <c r="G881" s="94"/>
      <c r="H881" s="94"/>
      <c r="I881" s="86"/>
      <c r="J881" s="86"/>
      <c r="K881" s="86"/>
      <c r="L881" s="116"/>
      <c r="M881" s="116"/>
      <c r="N881" s="116"/>
      <c r="O881" s="116"/>
      <c r="P881" s="116"/>
      <c r="Q881" s="116"/>
      <c r="R881" s="257"/>
    </row>
    <row r="882" spans="1:18" ht="14.4">
      <c r="A882" s="94"/>
      <c r="B882" s="94"/>
      <c r="C882" s="94"/>
      <c r="D882" s="94"/>
      <c r="E882" s="94"/>
      <c r="F882" s="94"/>
      <c r="G882" s="94"/>
      <c r="H882" s="94"/>
      <c r="I882" s="86"/>
      <c r="J882" s="86"/>
      <c r="K882" s="86"/>
      <c r="L882" s="116"/>
      <c r="M882" s="116"/>
      <c r="N882" s="116"/>
      <c r="O882" s="116"/>
      <c r="P882" s="116"/>
      <c r="Q882" s="116"/>
      <c r="R882" s="257"/>
    </row>
    <row r="883" spans="1:18" ht="14.4">
      <c r="A883" s="94"/>
      <c r="B883" s="94"/>
      <c r="C883" s="94"/>
      <c r="D883" s="94"/>
      <c r="E883" s="94"/>
      <c r="F883" s="94"/>
      <c r="G883" s="94"/>
      <c r="H883" s="94"/>
      <c r="I883" s="86"/>
      <c r="J883" s="86"/>
      <c r="K883" s="86"/>
      <c r="L883" s="116"/>
      <c r="M883" s="116"/>
      <c r="N883" s="116"/>
      <c r="O883" s="116"/>
      <c r="P883" s="116"/>
      <c r="Q883" s="116"/>
      <c r="R883" s="257"/>
    </row>
    <row r="884" spans="1:18" ht="14.4">
      <c r="A884" s="94"/>
      <c r="B884" s="94"/>
      <c r="C884" s="94"/>
      <c r="D884" s="94"/>
      <c r="E884" s="94"/>
      <c r="F884" s="94"/>
      <c r="G884" s="94"/>
      <c r="H884" s="94"/>
      <c r="I884" s="86"/>
      <c r="J884" s="86"/>
      <c r="K884" s="86"/>
      <c r="L884" s="116"/>
      <c r="M884" s="116"/>
      <c r="N884" s="116"/>
      <c r="O884" s="116"/>
      <c r="P884" s="116"/>
      <c r="Q884" s="116"/>
      <c r="R884" s="257"/>
    </row>
    <row r="885" spans="1:18" ht="14.4">
      <c r="A885" s="94"/>
      <c r="B885" s="94"/>
      <c r="C885" s="94"/>
      <c r="D885" s="94"/>
      <c r="E885" s="94"/>
      <c r="F885" s="94"/>
      <c r="G885" s="94"/>
      <c r="H885" s="94"/>
      <c r="I885" s="86"/>
      <c r="J885" s="86"/>
      <c r="K885" s="86"/>
      <c r="L885" s="116"/>
      <c r="M885" s="116"/>
      <c r="N885" s="116"/>
      <c r="O885" s="116"/>
      <c r="P885" s="116"/>
      <c r="Q885" s="116"/>
      <c r="R885" s="257"/>
    </row>
    <row r="886" spans="1:18" ht="14.4">
      <c r="A886" s="94"/>
      <c r="B886" s="94"/>
      <c r="C886" s="94"/>
      <c r="D886" s="94"/>
      <c r="E886" s="94"/>
      <c r="F886" s="94"/>
      <c r="G886" s="94"/>
      <c r="H886" s="94"/>
      <c r="I886" s="86"/>
      <c r="J886" s="86"/>
      <c r="K886" s="86"/>
      <c r="L886" s="116"/>
      <c r="M886" s="116"/>
      <c r="N886" s="116"/>
      <c r="O886" s="116"/>
      <c r="P886" s="116"/>
      <c r="Q886" s="116"/>
      <c r="R886" s="257"/>
    </row>
    <row r="887" spans="1:18" ht="14.4">
      <c r="A887" s="94"/>
      <c r="B887" s="94"/>
      <c r="C887" s="94"/>
      <c r="D887" s="94"/>
      <c r="E887" s="94"/>
      <c r="F887" s="94"/>
      <c r="G887" s="94"/>
      <c r="H887" s="94"/>
      <c r="I887" s="86"/>
      <c r="J887" s="86"/>
      <c r="K887" s="86"/>
      <c r="L887" s="116"/>
      <c r="M887" s="116"/>
      <c r="N887" s="116"/>
      <c r="O887" s="116"/>
      <c r="P887" s="116"/>
      <c r="Q887" s="116"/>
      <c r="R887" s="257"/>
    </row>
    <row r="888" spans="1:18" ht="14.4">
      <c r="A888" s="94"/>
      <c r="B888" s="94"/>
      <c r="C888" s="94"/>
      <c r="D888" s="94"/>
      <c r="E888" s="94"/>
      <c r="F888" s="94"/>
      <c r="G888" s="94"/>
      <c r="H888" s="94"/>
      <c r="I888" s="86"/>
      <c r="J888" s="86"/>
      <c r="K888" s="86"/>
      <c r="L888" s="116"/>
      <c r="M888" s="116"/>
      <c r="N888" s="116"/>
      <c r="O888" s="116"/>
      <c r="P888" s="116"/>
      <c r="Q888" s="116"/>
      <c r="R888" s="257"/>
    </row>
    <row r="889" spans="1:18" ht="14.4">
      <c r="A889" s="94"/>
      <c r="B889" s="94"/>
      <c r="C889" s="94"/>
      <c r="D889" s="94"/>
      <c r="E889" s="94"/>
      <c r="F889" s="94"/>
      <c r="G889" s="94"/>
      <c r="H889" s="94"/>
      <c r="I889" s="86"/>
      <c r="J889" s="86"/>
      <c r="K889" s="86"/>
      <c r="L889" s="116"/>
      <c r="M889" s="116"/>
      <c r="N889" s="116"/>
      <c r="O889" s="116"/>
      <c r="P889" s="116"/>
      <c r="Q889" s="116"/>
      <c r="R889" s="257"/>
    </row>
    <row r="890" spans="1:18" ht="14.4">
      <c r="A890" s="94"/>
      <c r="B890" s="94"/>
      <c r="C890" s="94"/>
      <c r="D890" s="94"/>
      <c r="E890" s="94"/>
      <c r="F890" s="94"/>
      <c r="G890" s="94"/>
      <c r="H890" s="94"/>
      <c r="I890" s="86"/>
      <c r="J890" s="86"/>
      <c r="K890" s="86"/>
      <c r="L890" s="116"/>
      <c r="M890" s="116"/>
      <c r="N890" s="116"/>
      <c r="O890" s="116"/>
      <c r="P890" s="116"/>
      <c r="Q890" s="116"/>
      <c r="R890" s="257"/>
    </row>
    <row r="891" spans="1:18" ht="14.4">
      <c r="A891" s="94"/>
      <c r="B891" s="94"/>
      <c r="C891" s="94"/>
      <c r="D891" s="94"/>
      <c r="E891" s="94"/>
      <c r="F891" s="94"/>
      <c r="G891" s="94"/>
      <c r="H891" s="94"/>
      <c r="I891" s="86"/>
      <c r="J891" s="86"/>
      <c r="K891" s="86"/>
      <c r="L891" s="116"/>
      <c r="M891" s="116"/>
      <c r="N891" s="116"/>
      <c r="O891" s="116"/>
      <c r="P891" s="116"/>
      <c r="Q891" s="116"/>
      <c r="R891" s="257"/>
    </row>
    <row r="892" spans="1:18" ht="14.4">
      <c r="A892" s="94"/>
      <c r="B892" s="94"/>
      <c r="C892" s="94"/>
      <c r="D892" s="94"/>
      <c r="E892" s="94"/>
      <c r="F892" s="94"/>
      <c r="G892" s="94"/>
      <c r="H892" s="94"/>
      <c r="I892" s="86"/>
      <c r="J892" s="86"/>
      <c r="K892" s="86"/>
      <c r="L892" s="116"/>
      <c r="M892" s="116"/>
      <c r="N892" s="116"/>
      <c r="O892" s="116"/>
      <c r="P892" s="116"/>
      <c r="Q892" s="116"/>
      <c r="R892" s="257"/>
    </row>
    <row r="893" spans="1:18" ht="14.4">
      <c r="A893" s="94"/>
      <c r="B893" s="94"/>
      <c r="C893" s="94"/>
      <c r="D893" s="94"/>
      <c r="E893" s="94"/>
      <c r="F893" s="94"/>
      <c r="G893" s="94"/>
      <c r="H893" s="94"/>
      <c r="I893" s="86"/>
      <c r="J893" s="86"/>
      <c r="K893" s="86"/>
      <c r="L893" s="116"/>
      <c r="M893" s="116"/>
      <c r="N893" s="116"/>
      <c r="O893" s="116"/>
      <c r="P893" s="116"/>
      <c r="Q893" s="116"/>
      <c r="R893" s="257"/>
    </row>
    <row r="894" spans="1:18" ht="14.4">
      <c r="A894" s="94"/>
      <c r="B894" s="94"/>
      <c r="C894" s="94"/>
      <c r="D894" s="94"/>
      <c r="E894" s="94"/>
      <c r="F894" s="94"/>
      <c r="G894" s="94"/>
      <c r="H894" s="94"/>
      <c r="I894" s="86"/>
      <c r="J894" s="86"/>
      <c r="K894" s="86"/>
      <c r="L894" s="116"/>
      <c r="M894" s="116"/>
      <c r="N894" s="116"/>
      <c r="O894" s="116"/>
      <c r="P894" s="116"/>
      <c r="Q894" s="116"/>
      <c r="R894" s="257"/>
    </row>
    <row r="895" spans="1:18" ht="14.4">
      <c r="A895" s="94"/>
      <c r="B895" s="94"/>
      <c r="C895" s="94"/>
      <c r="D895" s="94"/>
      <c r="E895" s="94"/>
      <c r="F895" s="94"/>
      <c r="G895" s="94"/>
      <c r="H895" s="94"/>
      <c r="I895" s="86"/>
      <c r="J895" s="86"/>
      <c r="K895" s="86"/>
      <c r="L895" s="116"/>
      <c r="M895" s="116"/>
      <c r="N895" s="116"/>
      <c r="O895" s="116"/>
      <c r="P895" s="116"/>
      <c r="Q895" s="116"/>
      <c r="R895" s="257"/>
    </row>
    <row r="896" spans="1:18" ht="14.4">
      <c r="A896" s="94"/>
      <c r="B896" s="94"/>
      <c r="C896" s="94"/>
      <c r="D896" s="94"/>
      <c r="E896" s="94"/>
      <c r="F896" s="94"/>
      <c r="G896" s="94"/>
      <c r="H896" s="94"/>
      <c r="I896" s="86"/>
      <c r="J896" s="86"/>
      <c r="K896" s="86"/>
      <c r="L896" s="116"/>
      <c r="M896" s="116"/>
      <c r="N896" s="116"/>
      <c r="O896" s="116"/>
      <c r="P896" s="116"/>
      <c r="Q896" s="116"/>
      <c r="R896" s="257"/>
    </row>
    <row r="897" spans="1:18" ht="14.4">
      <c r="A897" s="94"/>
      <c r="B897" s="94"/>
      <c r="C897" s="94"/>
      <c r="D897" s="94"/>
      <c r="E897" s="94"/>
      <c r="F897" s="94"/>
      <c r="G897" s="94"/>
      <c r="H897" s="94"/>
      <c r="I897" s="86"/>
      <c r="J897" s="86"/>
      <c r="K897" s="86"/>
      <c r="L897" s="116"/>
      <c r="M897" s="116"/>
      <c r="N897" s="116"/>
      <c r="O897" s="116"/>
      <c r="P897" s="116"/>
      <c r="Q897" s="116"/>
      <c r="R897" s="257"/>
    </row>
    <row r="898" spans="1:18" ht="14.4">
      <c r="A898" s="94"/>
      <c r="B898" s="94"/>
      <c r="C898" s="94"/>
      <c r="D898" s="94"/>
      <c r="E898" s="94"/>
      <c r="F898" s="94"/>
      <c r="G898" s="94"/>
      <c r="H898" s="94"/>
      <c r="I898" s="86"/>
      <c r="J898" s="86"/>
      <c r="K898" s="86"/>
      <c r="L898" s="116"/>
      <c r="M898" s="116"/>
      <c r="N898" s="116"/>
      <c r="O898" s="116"/>
      <c r="P898" s="116"/>
      <c r="Q898" s="116"/>
      <c r="R898" s="257"/>
    </row>
    <row r="899" spans="1:18" ht="14.4">
      <c r="A899" s="94"/>
      <c r="B899" s="94"/>
      <c r="C899" s="94"/>
      <c r="D899" s="94"/>
      <c r="E899" s="94"/>
      <c r="F899" s="94"/>
      <c r="G899" s="94"/>
      <c r="H899" s="94"/>
      <c r="I899" s="86"/>
      <c r="J899" s="86"/>
      <c r="K899" s="86"/>
      <c r="L899" s="116"/>
      <c r="M899" s="116"/>
      <c r="N899" s="116"/>
      <c r="O899" s="116"/>
      <c r="P899" s="116"/>
      <c r="Q899" s="116"/>
      <c r="R899" s="257"/>
    </row>
    <row r="900" spans="1:18" ht="14.4">
      <c r="A900" s="94"/>
      <c r="B900" s="94"/>
      <c r="C900" s="94"/>
      <c r="D900" s="94"/>
      <c r="E900" s="94"/>
      <c r="F900" s="94"/>
      <c r="G900" s="94"/>
      <c r="H900" s="94"/>
      <c r="I900" s="86"/>
      <c r="J900" s="86"/>
      <c r="K900" s="86"/>
      <c r="L900" s="116"/>
      <c r="M900" s="116"/>
      <c r="N900" s="116"/>
      <c r="O900" s="116"/>
      <c r="P900" s="116"/>
      <c r="Q900" s="116"/>
      <c r="R900" s="257"/>
    </row>
    <row r="901" spans="1:18" ht="14.4">
      <c r="A901" s="94"/>
      <c r="B901" s="94"/>
      <c r="C901" s="94"/>
      <c r="D901" s="94"/>
      <c r="E901" s="94"/>
      <c r="F901" s="94"/>
      <c r="G901" s="94"/>
      <c r="H901" s="94"/>
      <c r="I901" s="86"/>
      <c r="J901" s="86"/>
      <c r="K901" s="86"/>
      <c r="L901" s="116"/>
      <c r="M901" s="116"/>
      <c r="N901" s="116"/>
      <c r="O901" s="116"/>
      <c r="P901" s="116"/>
      <c r="Q901" s="116"/>
      <c r="R901" s="257"/>
    </row>
    <row r="902" spans="1:18" ht="14.4">
      <c r="A902" s="94"/>
      <c r="B902" s="94"/>
      <c r="C902" s="94"/>
      <c r="D902" s="94"/>
      <c r="E902" s="94"/>
      <c r="F902" s="94"/>
      <c r="G902" s="94"/>
      <c r="H902" s="94"/>
      <c r="I902" s="86"/>
      <c r="J902" s="86"/>
      <c r="K902" s="86"/>
      <c r="L902" s="116"/>
      <c r="M902" s="116"/>
      <c r="N902" s="116"/>
      <c r="O902" s="116"/>
      <c r="P902" s="116"/>
      <c r="Q902" s="116"/>
      <c r="R902" s="257"/>
    </row>
    <row r="903" spans="1:18" ht="14.4">
      <c r="A903" s="94"/>
      <c r="B903" s="94"/>
      <c r="C903" s="94"/>
      <c r="D903" s="94"/>
      <c r="E903" s="94"/>
      <c r="F903" s="94"/>
      <c r="G903" s="94"/>
      <c r="H903" s="94"/>
      <c r="I903" s="86"/>
      <c r="J903" s="86"/>
      <c r="K903" s="86"/>
      <c r="L903" s="116"/>
      <c r="M903" s="116"/>
      <c r="N903" s="116"/>
      <c r="O903" s="116"/>
      <c r="P903" s="116"/>
      <c r="Q903" s="116"/>
      <c r="R903" s="257"/>
    </row>
    <row r="904" spans="1:18" ht="14.4">
      <c r="A904" s="94"/>
      <c r="B904" s="94"/>
      <c r="C904" s="94"/>
      <c r="D904" s="94"/>
      <c r="E904" s="94"/>
      <c r="F904" s="94"/>
      <c r="G904" s="94"/>
      <c r="H904" s="94"/>
      <c r="I904" s="86"/>
      <c r="J904" s="86"/>
      <c r="K904" s="86"/>
      <c r="L904" s="116"/>
      <c r="M904" s="116"/>
      <c r="N904" s="116"/>
      <c r="O904" s="116"/>
      <c r="P904" s="116"/>
      <c r="Q904" s="116"/>
      <c r="R904" s="257"/>
    </row>
    <row r="905" spans="1:18" ht="14.4">
      <c r="A905" s="94"/>
      <c r="B905" s="94"/>
      <c r="C905" s="94"/>
      <c r="D905" s="94"/>
      <c r="E905" s="94"/>
      <c r="F905" s="94"/>
      <c r="G905" s="94"/>
      <c r="H905" s="94"/>
      <c r="I905" s="86"/>
      <c r="J905" s="86"/>
      <c r="K905" s="86"/>
      <c r="L905" s="116"/>
      <c r="M905" s="116"/>
      <c r="N905" s="116"/>
      <c r="O905" s="116"/>
      <c r="P905" s="116"/>
      <c r="Q905" s="116"/>
      <c r="R905" s="257"/>
    </row>
    <row r="906" spans="1:18" ht="14.4">
      <c r="A906" s="94"/>
      <c r="B906" s="94"/>
      <c r="C906" s="94"/>
      <c r="D906" s="94"/>
      <c r="E906" s="94"/>
      <c r="F906" s="94"/>
      <c r="G906" s="94"/>
      <c r="H906" s="94"/>
      <c r="I906" s="86"/>
      <c r="J906" s="86"/>
      <c r="K906" s="86"/>
      <c r="L906" s="116"/>
      <c r="M906" s="116"/>
      <c r="N906" s="116"/>
      <c r="O906" s="116"/>
      <c r="P906" s="116"/>
      <c r="Q906" s="116"/>
      <c r="R906" s="257"/>
    </row>
    <row r="907" spans="1:18" ht="14.4">
      <c r="A907" s="94"/>
      <c r="B907" s="94"/>
      <c r="C907" s="94"/>
      <c r="D907" s="94"/>
      <c r="E907" s="94"/>
      <c r="F907" s="94"/>
      <c r="G907" s="94"/>
      <c r="H907" s="94"/>
      <c r="I907" s="86"/>
      <c r="J907" s="86"/>
      <c r="K907" s="86"/>
      <c r="L907" s="116"/>
      <c r="M907" s="116"/>
      <c r="N907" s="116"/>
      <c r="O907" s="116"/>
      <c r="P907" s="116"/>
      <c r="Q907" s="116"/>
      <c r="R907" s="257"/>
    </row>
    <row r="908" spans="1:18" ht="14.4">
      <c r="A908" s="94"/>
      <c r="B908" s="94"/>
      <c r="C908" s="94"/>
      <c r="D908" s="94"/>
      <c r="E908" s="94"/>
      <c r="F908" s="94"/>
      <c r="G908" s="94"/>
      <c r="H908" s="94"/>
      <c r="I908" s="86"/>
      <c r="J908" s="86"/>
      <c r="K908" s="86"/>
      <c r="L908" s="116"/>
      <c r="M908" s="116"/>
      <c r="N908" s="116"/>
      <c r="O908" s="116"/>
      <c r="P908" s="116"/>
      <c r="Q908" s="116"/>
      <c r="R908" s="257"/>
    </row>
    <row r="909" spans="1:18" ht="14.4">
      <c r="A909" s="94"/>
      <c r="B909" s="94"/>
      <c r="C909" s="94"/>
      <c r="D909" s="94"/>
      <c r="E909" s="94"/>
      <c r="F909" s="94"/>
      <c r="G909" s="94"/>
      <c r="H909" s="94"/>
      <c r="I909" s="86"/>
      <c r="J909" s="86"/>
      <c r="K909" s="86"/>
      <c r="L909" s="116"/>
      <c r="M909" s="116"/>
      <c r="N909" s="116"/>
      <c r="O909" s="116"/>
      <c r="P909" s="116"/>
      <c r="Q909" s="116"/>
      <c r="R909" s="257"/>
    </row>
    <row r="910" spans="1:18" ht="14.4">
      <c r="A910" s="94"/>
      <c r="B910" s="94"/>
      <c r="C910" s="94"/>
      <c r="D910" s="94"/>
      <c r="E910" s="94"/>
      <c r="F910" s="94"/>
      <c r="G910" s="94"/>
      <c r="H910" s="94"/>
      <c r="I910" s="86"/>
      <c r="J910" s="86"/>
      <c r="K910" s="86"/>
      <c r="L910" s="116"/>
      <c r="M910" s="116"/>
      <c r="N910" s="116"/>
      <c r="O910" s="116"/>
      <c r="P910" s="116"/>
      <c r="Q910" s="116"/>
      <c r="R910" s="257"/>
    </row>
    <row r="911" spans="1:18" ht="14.4">
      <c r="A911" s="94"/>
      <c r="B911" s="94"/>
      <c r="C911" s="94"/>
      <c r="D911" s="94"/>
      <c r="E911" s="94"/>
      <c r="F911" s="94"/>
      <c r="G911" s="94"/>
      <c r="H911" s="94"/>
      <c r="I911" s="86"/>
      <c r="J911" s="86"/>
      <c r="K911" s="86"/>
      <c r="L911" s="116"/>
      <c r="M911" s="116"/>
      <c r="N911" s="116"/>
      <c r="O911" s="116"/>
      <c r="P911" s="116"/>
      <c r="Q911" s="116"/>
      <c r="R911" s="257"/>
    </row>
    <row r="912" spans="1:18" ht="14.4">
      <c r="A912" s="94"/>
      <c r="B912" s="94"/>
      <c r="C912" s="94"/>
      <c r="D912" s="94"/>
      <c r="E912" s="94"/>
      <c r="F912" s="94"/>
      <c r="G912" s="94"/>
      <c r="H912" s="94"/>
      <c r="I912" s="86"/>
      <c r="J912" s="86"/>
      <c r="K912" s="86"/>
      <c r="L912" s="116"/>
      <c r="M912" s="116"/>
      <c r="N912" s="116"/>
      <c r="O912" s="116"/>
      <c r="P912" s="116"/>
      <c r="Q912" s="116"/>
      <c r="R912" s="257"/>
    </row>
    <row r="913" spans="1:18" ht="14.4">
      <c r="A913" s="94"/>
      <c r="B913" s="94"/>
      <c r="C913" s="94"/>
      <c r="D913" s="94"/>
      <c r="E913" s="94"/>
      <c r="F913" s="94"/>
      <c r="G913" s="94"/>
      <c r="H913" s="94"/>
      <c r="I913" s="86"/>
      <c r="J913" s="86"/>
      <c r="K913" s="86"/>
      <c r="L913" s="116"/>
      <c r="M913" s="116"/>
      <c r="N913" s="116"/>
      <c r="O913" s="116"/>
      <c r="P913" s="116"/>
      <c r="Q913" s="116"/>
      <c r="R913" s="257"/>
    </row>
    <row r="914" spans="1:18" ht="14.4">
      <c r="A914" s="94"/>
      <c r="B914" s="94"/>
      <c r="C914" s="94"/>
      <c r="D914" s="94"/>
      <c r="E914" s="94"/>
      <c r="F914" s="94"/>
      <c r="G914" s="94"/>
      <c r="H914" s="94"/>
      <c r="I914" s="86"/>
      <c r="J914" s="86"/>
      <c r="K914" s="86"/>
      <c r="L914" s="116"/>
      <c r="M914" s="116"/>
      <c r="N914" s="116"/>
      <c r="O914" s="116"/>
      <c r="P914" s="116"/>
      <c r="Q914" s="116"/>
      <c r="R914" s="257"/>
    </row>
    <row r="915" spans="1:18" ht="14.4">
      <c r="A915" s="94"/>
      <c r="B915" s="94"/>
      <c r="C915" s="94"/>
      <c r="D915" s="94"/>
      <c r="E915" s="94"/>
      <c r="F915" s="94"/>
      <c r="G915" s="94"/>
      <c r="H915" s="94"/>
      <c r="I915" s="86"/>
      <c r="J915" s="86"/>
      <c r="K915" s="86"/>
      <c r="L915" s="116"/>
      <c r="M915" s="116"/>
      <c r="N915" s="116"/>
      <c r="O915" s="116"/>
      <c r="P915" s="116"/>
      <c r="Q915" s="116"/>
      <c r="R915" s="257"/>
    </row>
    <row r="916" spans="1:18" ht="14.4">
      <c r="A916" s="94"/>
      <c r="B916" s="94"/>
      <c r="C916" s="94"/>
      <c r="D916" s="94"/>
      <c r="E916" s="94"/>
      <c r="F916" s="94"/>
      <c r="G916" s="94"/>
      <c r="H916" s="94"/>
      <c r="I916" s="86"/>
      <c r="J916" s="86"/>
      <c r="K916" s="86"/>
      <c r="L916" s="116"/>
      <c r="M916" s="116"/>
      <c r="N916" s="116"/>
      <c r="O916" s="116"/>
      <c r="P916" s="116"/>
      <c r="Q916" s="116"/>
      <c r="R916" s="257"/>
    </row>
    <row r="917" spans="1:18" ht="14.4">
      <c r="A917" s="94"/>
      <c r="B917" s="94"/>
      <c r="C917" s="94"/>
      <c r="D917" s="94"/>
      <c r="E917" s="94"/>
      <c r="F917" s="94"/>
      <c r="G917" s="94"/>
      <c r="H917" s="94"/>
      <c r="I917" s="86"/>
      <c r="J917" s="86"/>
      <c r="K917" s="86"/>
      <c r="L917" s="116"/>
      <c r="M917" s="116"/>
      <c r="N917" s="116"/>
      <c r="O917" s="116"/>
      <c r="P917" s="116"/>
      <c r="Q917" s="116"/>
      <c r="R917" s="257"/>
    </row>
    <row r="918" spans="1:18" ht="14.4">
      <c r="A918" s="94"/>
      <c r="B918" s="94"/>
      <c r="C918" s="94"/>
      <c r="D918" s="94"/>
      <c r="E918" s="94"/>
      <c r="F918" s="94"/>
      <c r="G918" s="94"/>
      <c r="H918" s="94"/>
      <c r="I918" s="86"/>
      <c r="J918" s="86"/>
      <c r="K918" s="86"/>
      <c r="L918" s="116"/>
      <c r="M918" s="116"/>
      <c r="N918" s="116"/>
      <c r="O918" s="116"/>
      <c r="P918" s="116"/>
      <c r="Q918" s="116"/>
      <c r="R918" s="257"/>
    </row>
    <row r="919" spans="1:18" ht="14.4">
      <c r="A919" s="94"/>
      <c r="B919" s="94"/>
      <c r="C919" s="94"/>
      <c r="D919" s="94"/>
      <c r="E919" s="94"/>
      <c r="F919" s="94"/>
      <c r="G919" s="94"/>
      <c r="H919" s="94"/>
      <c r="I919" s="86"/>
      <c r="J919" s="86"/>
      <c r="K919" s="86"/>
      <c r="L919" s="116"/>
      <c r="M919" s="116"/>
      <c r="N919" s="116"/>
      <c r="O919" s="116"/>
      <c r="P919" s="116"/>
      <c r="Q919" s="116"/>
      <c r="R919" s="257"/>
    </row>
    <row r="920" spans="1:18" ht="14.4">
      <c r="A920" s="94"/>
      <c r="B920" s="94"/>
      <c r="C920" s="94"/>
      <c r="D920" s="94"/>
      <c r="E920" s="94"/>
      <c r="F920" s="94"/>
      <c r="G920" s="94"/>
      <c r="H920" s="94"/>
      <c r="I920" s="86"/>
      <c r="J920" s="86"/>
      <c r="K920" s="86"/>
      <c r="L920" s="116"/>
      <c r="M920" s="116"/>
      <c r="N920" s="116"/>
      <c r="O920" s="116"/>
      <c r="P920" s="116"/>
      <c r="Q920" s="116"/>
      <c r="R920" s="257"/>
    </row>
    <row r="921" spans="1:18" ht="14.4">
      <c r="A921" s="94"/>
      <c r="B921" s="94"/>
      <c r="C921" s="94"/>
      <c r="D921" s="94"/>
      <c r="E921" s="94"/>
      <c r="F921" s="94"/>
      <c r="G921" s="94"/>
      <c r="H921" s="94"/>
      <c r="I921" s="86"/>
      <c r="J921" s="86"/>
      <c r="K921" s="86"/>
      <c r="L921" s="116"/>
      <c r="M921" s="116"/>
      <c r="N921" s="116"/>
      <c r="O921" s="116"/>
      <c r="P921" s="116"/>
      <c r="Q921" s="116"/>
      <c r="R921" s="257"/>
    </row>
    <row r="922" spans="1:18" ht="14.4">
      <c r="A922" s="94"/>
      <c r="B922" s="94"/>
      <c r="C922" s="94"/>
      <c r="D922" s="94"/>
      <c r="E922" s="94"/>
      <c r="F922" s="94"/>
      <c r="G922" s="94"/>
      <c r="H922" s="94"/>
      <c r="I922" s="86"/>
      <c r="J922" s="86"/>
      <c r="K922" s="86"/>
      <c r="L922" s="116"/>
      <c r="M922" s="116"/>
      <c r="N922" s="116"/>
      <c r="O922" s="116"/>
      <c r="P922" s="116"/>
      <c r="Q922" s="116"/>
      <c r="R922" s="257"/>
    </row>
    <row r="923" spans="1:18" ht="14.4">
      <c r="A923" s="94"/>
      <c r="B923" s="94"/>
      <c r="C923" s="94"/>
      <c r="D923" s="94"/>
      <c r="E923" s="94"/>
      <c r="F923" s="94"/>
      <c r="G923" s="94"/>
      <c r="H923" s="94"/>
      <c r="I923" s="86"/>
      <c r="J923" s="86"/>
      <c r="K923" s="86"/>
      <c r="L923" s="116"/>
      <c r="M923" s="116"/>
      <c r="N923" s="116"/>
      <c r="O923" s="116"/>
      <c r="P923" s="116"/>
      <c r="Q923" s="116"/>
      <c r="R923" s="257"/>
    </row>
    <row r="924" spans="1:18" ht="14.4">
      <c r="A924" s="94"/>
      <c r="B924" s="94"/>
      <c r="C924" s="94"/>
      <c r="D924" s="94"/>
      <c r="E924" s="94"/>
      <c r="F924" s="94"/>
      <c r="G924" s="94"/>
      <c r="H924" s="94"/>
      <c r="I924" s="86"/>
      <c r="J924" s="86"/>
      <c r="K924" s="86"/>
      <c r="L924" s="116"/>
      <c r="M924" s="116"/>
      <c r="N924" s="116"/>
      <c r="O924" s="116"/>
      <c r="P924" s="116"/>
      <c r="Q924" s="116"/>
      <c r="R924" s="257"/>
    </row>
    <row r="925" spans="1:18" ht="14.4">
      <c r="A925" s="94"/>
      <c r="B925" s="94"/>
      <c r="C925" s="94"/>
      <c r="D925" s="94"/>
      <c r="E925" s="94"/>
      <c r="F925" s="94"/>
      <c r="G925" s="94"/>
      <c r="H925" s="94"/>
      <c r="I925" s="86"/>
      <c r="J925" s="86"/>
      <c r="K925" s="86"/>
      <c r="L925" s="116"/>
      <c r="M925" s="116"/>
      <c r="N925" s="116"/>
      <c r="O925" s="116"/>
      <c r="P925" s="116"/>
      <c r="Q925" s="116"/>
      <c r="R925" s="257"/>
    </row>
    <row r="926" spans="1:18" ht="14.4">
      <c r="A926" s="94"/>
      <c r="B926" s="94"/>
      <c r="C926" s="94"/>
      <c r="D926" s="94"/>
      <c r="E926" s="94"/>
      <c r="F926" s="94"/>
      <c r="G926" s="94"/>
      <c r="H926" s="94"/>
      <c r="I926" s="86"/>
      <c r="J926" s="86"/>
      <c r="K926" s="86"/>
      <c r="L926" s="116"/>
      <c r="M926" s="116"/>
      <c r="N926" s="116"/>
      <c r="O926" s="116"/>
      <c r="P926" s="116"/>
      <c r="Q926" s="116"/>
      <c r="R926" s="257"/>
    </row>
    <row r="927" spans="1:18" ht="14.4">
      <c r="A927" s="94"/>
      <c r="B927" s="94"/>
      <c r="C927" s="94"/>
      <c r="D927" s="94"/>
      <c r="E927" s="94"/>
      <c r="F927" s="94"/>
      <c r="G927" s="94"/>
      <c r="H927" s="94"/>
      <c r="I927" s="86"/>
      <c r="J927" s="86"/>
      <c r="K927" s="86"/>
      <c r="L927" s="116"/>
      <c r="M927" s="116"/>
      <c r="N927" s="116"/>
      <c r="O927" s="116"/>
      <c r="P927" s="116"/>
      <c r="Q927" s="116"/>
      <c r="R927" s="257"/>
    </row>
    <row r="928" spans="1:18" ht="14.4">
      <c r="A928" s="94"/>
      <c r="B928" s="94"/>
      <c r="C928" s="94"/>
      <c r="D928" s="94"/>
      <c r="E928" s="94"/>
      <c r="F928" s="94"/>
      <c r="G928" s="94"/>
      <c r="H928" s="94"/>
      <c r="I928" s="86"/>
      <c r="J928" s="86"/>
      <c r="K928" s="86"/>
      <c r="L928" s="116"/>
      <c r="M928" s="116"/>
      <c r="N928" s="116"/>
      <c r="O928" s="116"/>
      <c r="P928" s="116"/>
      <c r="Q928" s="116"/>
      <c r="R928" s="257"/>
    </row>
    <row r="929" spans="1:18" ht="14.4">
      <c r="A929" s="94"/>
      <c r="B929" s="94"/>
      <c r="C929" s="94"/>
      <c r="D929" s="94"/>
      <c r="E929" s="94"/>
      <c r="F929" s="94"/>
      <c r="G929" s="94"/>
      <c r="H929" s="94"/>
      <c r="I929" s="86"/>
      <c r="J929" s="86"/>
      <c r="K929" s="86"/>
      <c r="L929" s="116"/>
      <c r="M929" s="116"/>
      <c r="N929" s="116"/>
      <c r="O929" s="116"/>
      <c r="P929" s="116"/>
      <c r="Q929" s="116"/>
      <c r="R929" s="257"/>
    </row>
    <row r="930" spans="1:18" ht="14.4">
      <c r="A930" s="94"/>
      <c r="B930" s="94"/>
      <c r="C930" s="94"/>
      <c r="D930" s="94"/>
      <c r="E930" s="94"/>
      <c r="F930" s="94"/>
      <c r="G930" s="94"/>
      <c r="H930" s="94"/>
      <c r="I930" s="86"/>
      <c r="J930" s="86"/>
      <c r="K930" s="86"/>
      <c r="L930" s="116"/>
      <c r="M930" s="116"/>
      <c r="N930" s="116"/>
      <c r="O930" s="116"/>
      <c r="P930" s="116"/>
      <c r="Q930" s="116"/>
      <c r="R930" s="257"/>
    </row>
    <row r="931" spans="1:18" ht="14.4">
      <c r="A931" s="94"/>
      <c r="B931" s="94"/>
      <c r="C931" s="94"/>
      <c r="D931" s="94"/>
      <c r="E931" s="94"/>
      <c r="F931" s="94"/>
      <c r="G931" s="94"/>
      <c r="H931" s="94"/>
      <c r="I931" s="86"/>
      <c r="J931" s="86"/>
      <c r="K931" s="86"/>
      <c r="L931" s="116"/>
      <c r="M931" s="116"/>
      <c r="N931" s="116"/>
      <c r="O931" s="116"/>
      <c r="P931" s="116"/>
      <c r="Q931" s="116"/>
      <c r="R931" s="257"/>
    </row>
    <row r="932" spans="1:18" ht="14.4">
      <c r="A932" s="94"/>
      <c r="B932" s="94"/>
      <c r="C932" s="94"/>
      <c r="D932" s="94"/>
      <c r="E932" s="94"/>
      <c r="F932" s="94"/>
      <c r="G932" s="94"/>
      <c r="H932" s="94"/>
      <c r="I932" s="86"/>
      <c r="J932" s="86"/>
      <c r="K932" s="86"/>
      <c r="L932" s="116"/>
      <c r="M932" s="116"/>
      <c r="N932" s="116"/>
      <c r="O932" s="116"/>
      <c r="P932" s="116"/>
      <c r="Q932" s="116"/>
      <c r="R932" s="257"/>
    </row>
    <row r="933" spans="1:18" ht="14.4">
      <c r="A933" s="94"/>
      <c r="B933" s="94"/>
      <c r="C933" s="94"/>
      <c r="D933" s="94"/>
      <c r="E933" s="94"/>
      <c r="F933" s="94"/>
      <c r="G933" s="94"/>
      <c r="H933" s="94"/>
      <c r="I933" s="86"/>
      <c r="J933" s="86"/>
      <c r="K933" s="86"/>
      <c r="L933" s="116"/>
      <c r="M933" s="116"/>
      <c r="N933" s="116"/>
      <c r="O933" s="116"/>
      <c r="P933" s="116"/>
      <c r="Q933" s="116"/>
      <c r="R933" s="257"/>
    </row>
    <row r="934" spans="1:18" ht="14.4">
      <c r="A934" s="94"/>
      <c r="B934" s="94"/>
      <c r="C934" s="94"/>
      <c r="D934" s="94"/>
      <c r="E934" s="94"/>
      <c r="F934" s="94"/>
      <c r="G934" s="94"/>
      <c r="H934" s="94"/>
      <c r="I934" s="86"/>
      <c r="J934" s="86"/>
      <c r="K934" s="86"/>
      <c r="L934" s="116"/>
      <c r="M934" s="116"/>
      <c r="N934" s="116"/>
      <c r="O934" s="116"/>
      <c r="P934" s="116"/>
      <c r="Q934" s="116"/>
      <c r="R934" s="257"/>
    </row>
    <row r="935" spans="1:18" ht="14.4">
      <c r="A935" s="94"/>
      <c r="B935" s="94"/>
      <c r="C935" s="94"/>
      <c r="D935" s="94"/>
      <c r="E935" s="94"/>
      <c r="F935" s="94"/>
      <c r="G935" s="94"/>
      <c r="H935" s="94"/>
      <c r="I935" s="86"/>
      <c r="J935" s="86"/>
      <c r="K935" s="86"/>
      <c r="L935" s="116"/>
      <c r="M935" s="116"/>
      <c r="N935" s="116"/>
      <c r="O935" s="116"/>
      <c r="P935" s="116"/>
      <c r="Q935" s="116"/>
      <c r="R935" s="257"/>
    </row>
    <row r="936" spans="1:18" ht="14.4">
      <c r="A936" s="94"/>
      <c r="B936" s="94"/>
      <c r="C936" s="94"/>
      <c r="D936" s="94"/>
      <c r="E936" s="94"/>
      <c r="F936" s="94"/>
      <c r="G936" s="94"/>
      <c r="H936" s="94"/>
      <c r="I936" s="86"/>
      <c r="J936" s="86"/>
      <c r="K936" s="86"/>
      <c r="L936" s="116"/>
      <c r="M936" s="116"/>
      <c r="N936" s="116"/>
      <c r="O936" s="116"/>
      <c r="P936" s="116"/>
      <c r="Q936" s="116"/>
      <c r="R936" s="257"/>
    </row>
    <row r="937" spans="1:18" ht="14.4">
      <c r="A937" s="94"/>
      <c r="B937" s="94"/>
      <c r="C937" s="94"/>
      <c r="D937" s="94"/>
      <c r="E937" s="94"/>
      <c r="F937" s="94"/>
      <c r="G937" s="94"/>
      <c r="H937" s="94"/>
      <c r="I937" s="86"/>
      <c r="J937" s="86"/>
      <c r="K937" s="86"/>
      <c r="L937" s="116"/>
      <c r="M937" s="116"/>
      <c r="N937" s="116"/>
      <c r="O937" s="116"/>
      <c r="P937" s="116"/>
      <c r="Q937" s="116"/>
      <c r="R937" s="257"/>
    </row>
    <row r="938" spans="1:18" ht="14.4">
      <c r="A938" s="94"/>
      <c r="B938" s="94"/>
      <c r="C938" s="94"/>
      <c r="D938" s="94"/>
      <c r="E938" s="94"/>
      <c r="F938" s="94"/>
      <c r="G938" s="94"/>
      <c r="H938" s="94"/>
      <c r="I938" s="86"/>
      <c r="J938" s="86"/>
      <c r="K938" s="86"/>
      <c r="L938" s="116"/>
      <c r="M938" s="116"/>
      <c r="N938" s="116"/>
      <c r="O938" s="116"/>
      <c r="P938" s="116"/>
      <c r="Q938" s="116"/>
      <c r="R938" s="257"/>
    </row>
    <row r="939" spans="1:18" ht="14.4">
      <c r="A939" s="94"/>
      <c r="B939" s="94"/>
      <c r="C939" s="94"/>
      <c r="D939" s="94"/>
      <c r="E939" s="94"/>
      <c r="F939" s="94"/>
      <c r="G939" s="94"/>
      <c r="H939" s="94"/>
      <c r="I939" s="86"/>
      <c r="J939" s="86"/>
      <c r="K939" s="86"/>
      <c r="L939" s="116"/>
      <c r="M939" s="116"/>
      <c r="N939" s="116"/>
      <c r="O939" s="116"/>
      <c r="P939" s="116"/>
      <c r="Q939" s="116"/>
      <c r="R939" s="257"/>
    </row>
    <row r="940" spans="1:18" ht="14.4">
      <c r="A940" s="94"/>
      <c r="B940" s="94"/>
      <c r="C940" s="94"/>
      <c r="D940" s="94"/>
      <c r="E940" s="94"/>
      <c r="F940" s="94"/>
      <c r="G940" s="94"/>
      <c r="H940" s="94"/>
      <c r="I940" s="86"/>
      <c r="J940" s="86"/>
      <c r="K940" s="86"/>
      <c r="L940" s="116"/>
      <c r="M940" s="116"/>
      <c r="N940" s="116"/>
      <c r="O940" s="116"/>
      <c r="P940" s="116"/>
      <c r="Q940" s="116"/>
      <c r="R940" s="257"/>
    </row>
    <row r="941" spans="1:18" ht="14.4">
      <c r="A941" s="94"/>
      <c r="B941" s="94"/>
      <c r="C941" s="94"/>
      <c r="D941" s="94"/>
      <c r="E941" s="94"/>
      <c r="F941" s="94"/>
      <c r="G941" s="94"/>
      <c r="H941" s="94"/>
      <c r="I941" s="86"/>
      <c r="J941" s="86"/>
      <c r="K941" s="86"/>
      <c r="L941" s="116"/>
      <c r="M941" s="116"/>
      <c r="N941" s="116"/>
      <c r="O941" s="116"/>
      <c r="P941" s="116"/>
      <c r="Q941" s="116"/>
      <c r="R941" s="257"/>
    </row>
    <row r="942" spans="1:18" ht="14.4">
      <c r="A942" s="94"/>
      <c r="B942" s="94"/>
      <c r="C942" s="94"/>
      <c r="D942" s="94"/>
      <c r="E942" s="94"/>
      <c r="F942" s="94"/>
      <c r="G942" s="94"/>
      <c r="H942" s="94"/>
      <c r="I942" s="86"/>
      <c r="J942" s="86"/>
      <c r="K942" s="86"/>
      <c r="L942" s="116"/>
      <c r="M942" s="116"/>
      <c r="N942" s="116"/>
      <c r="O942" s="116"/>
      <c r="P942" s="116"/>
      <c r="Q942" s="116"/>
      <c r="R942" s="257"/>
    </row>
    <row r="943" spans="1:18" ht="14.4">
      <c r="A943" s="94"/>
      <c r="B943" s="94"/>
      <c r="C943" s="94"/>
      <c r="D943" s="94"/>
      <c r="E943" s="94"/>
      <c r="F943" s="94"/>
      <c r="G943" s="94"/>
      <c r="H943" s="94"/>
      <c r="I943" s="86"/>
      <c r="J943" s="86"/>
      <c r="K943" s="86"/>
      <c r="L943" s="116"/>
      <c r="M943" s="116"/>
      <c r="N943" s="116"/>
      <c r="O943" s="116"/>
      <c r="P943" s="116"/>
      <c r="Q943" s="116"/>
      <c r="R943" s="257"/>
    </row>
    <row r="944" spans="1:18" ht="14.4">
      <c r="A944" s="94"/>
      <c r="B944" s="94"/>
      <c r="C944" s="94"/>
      <c r="D944" s="94"/>
      <c r="E944" s="94"/>
      <c r="F944" s="94"/>
      <c r="G944" s="94"/>
      <c r="H944" s="94"/>
      <c r="I944" s="86"/>
      <c r="J944" s="86"/>
      <c r="K944" s="86"/>
      <c r="L944" s="116"/>
      <c r="M944" s="116"/>
      <c r="N944" s="116"/>
      <c r="O944" s="116"/>
      <c r="P944" s="116"/>
      <c r="Q944" s="116"/>
      <c r="R944" s="257"/>
    </row>
    <row r="945" spans="1:18" ht="14.4">
      <c r="A945" s="94"/>
      <c r="B945" s="94"/>
      <c r="C945" s="94"/>
      <c r="D945" s="94"/>
      <c r="E945" s="94"/>
      <c r="F945" s="94"/>
      <c r="G945" s="94"/>
      <c r="H945" s="94"/>
      <c r="I945" s="86"/>
      <c r="J945" s="86"/>
      <c r="K945" s="86"/>
      <c r="L945" s="116"/>
      <c r="M945" s="116"/>
      <c r="N945" s="116"/>
      <c r="O945" s="116"/>
      <c r="P945" s="116"/>
      <c r="Q945" s="116"/>
      <c r="R945" s="257"/>
    </row>
    <row r="946" spans="1:18" ht="14.4">
      <c r="A946" s="94"/>
      <c r="B946" s="94"/>
      <c r="C946" s="94"/>
      <c r="D946" s="94"/>
      <c r="E946" s="94"/>
      <c r="F946" s="94"/>
      <c r="G946" s="94"/>
      <c r="H946" s="94"/>
      <c r="I946" s="86"/>
      <c r="J946" s="86"/>
      <c r="K946" s="86"/>
      <c r="L946" s="116"/>
      <c r="M946" s="116"/>
      <c r="N946" s="116"/>
      <c r="O946" s="116"/>
      <c r="P946" s="116"/>
      <c r="Q946" s="116"/>
      <c r="R946" s="257"/>
    </row>
    <row r="947" spans="1:18" ht="14.4">
      <c r="A947" s="94"/>
      <c r="B947" s="94"/>
      <c r="C947" s="94"/>
      <c r="D947" s="94"/>
      <c r="E947" s="94"/>
      <c r="F947" s="94"/>
      <c r="G947" s="94"/>
      <c r="H947" s="94"/>
      <c r="I947" s="86"/>
      <c r="J947" s="86"/>
      <c r="K947" s="86"/>
      <c r="L947" s="116"/>
      <c r="M947" s="116"/>
      <c r="N947" s="116"/>
      <c r="O947" s="116"/>
      <c r="P947" s="116"/>
      <c r="Q947" s="116"/>
      <c r="R947" s="257"/>
    </row>
    <row r="948" spans="1:18" ht="14.4">
      <c r="A948" s="94"/>
      <c r="B948" s="94"/>
      <c r="C948" s="94"/>
      <c r="D948" s="94"/>
      <c r="E948" s="94"/>
      <c r="F948" s="94"/>
      <c r="G948" s="94"/>
      <c r="H948" s="94"/>
      <c r="I948" s="86"/>
      <c r="J948" s="86"/>
      <c r="K948" s="86"/>
      <c r="L948" s="116"/>
      <c r="M948" s="116"/>
      <c r="N948" s="116"/>
      <c r="O948" s="116"/>
      <c r="P948" s="116"/>
      <c r="Q948" s="116"/>
      <c r="R948" s="257"/>
    </row>
    <row r="949" spans="1:18" ht="14.4">
      <c r="A949" s="94"/>
      <c r="B949" s="94"/>
      <c r="C949" s="94"/>
      <c r="D949" s="94"/>
      <c r="E949" s="94"/>
      <c r="F949" s="94"/>
      <c r="G949" s="94"/>
      <c r="H949" s="94"/>
      <c r="I949" s="86"/>
      <c r="J949" s="86"/>
      <c r="K949" s="86"/>
      <c r="L949" s="116"/>
      <c r="M949" s="116"/>
      <c r="N949" s="116"/>
      <c r="O949" s="116"/>
      <c r="P949" s="116"/>
      <c r="Q949" s="116"/>
      <c r="R949" s="257"/>
    </row>
    <row r="950" spans="1:18" ht="14.4">
      <c r="A950" s="94"/>
      <c r="B950" s="94"/>
      <c r="C950" s="94"/>
      <c r="D950" s="94"/>
      <c r="E950" s="94"/>
      <c r="F950" s="94"/>
      <c r="G950" s="94"/>
      <c r="H950" s="94"/>
      <c r="I950" s="86"/>
      <c r="J950" s="86"/>
      <c r="K950" s="86"/>
      <c r="L950" s="116"/>
      <c r="M950" s="116"/>
      <c r="N950" s="116"/>
      <c r="O950" s="116"/>
      <c r="P950" s="116"/>
      <c r="Q950" s="116"/>
      <c r="R950" s="257"/>
    </row>
    <row r="951" spans="1:18" ht="14.4">
      <c r="A951" s="94"/>
      <c r="B951" s="94"/>
      <c r="C951" s="94"/>
      <c r="D951" s="94"/>
      <c r="E951" s="94"/>
      <c r="F951" s="94"/>
      <c r="G951" s="94"/>
      <c r="H951" s="94"/>
      <c r="I951" s="86"/>
      <c r="J951" s="86"/>
      <c r="K951" s="86"/>
      <c r="L951" s="116"/>
      <c r="M951" s="116"/>
      <c r="N951" s="116"/>
      <c r="O951" s="116"/>
      <c r="P951" s="116"/>
      <c r="Q951" s="116"/>
      <c r="R951" s="257"/>
    </row>
    <row r="952" spans="1:18" ht="14.4">
      <c r="A952" s="94"/>
      <c r="B952" s="94"/>
      <c r="C952" s="94"/>
      <c r="D952" s="94"/>
      <c r="E952" s="94"/>
      <c r="F952" s="94"/>
      <c r="G952" s="94"/>
      <c r="H952" s="94"/>
      <c r="I952" s="86"/>
      <c r="J952" s="86"/>
      <c r="K952" s="86"/>
      <c r="L952" s="116"/>
      <c r="M952" s="116"/>
      <c r="N952" s="116"/>
      <c r="O952" s="116"/>
      <c r="P952" s="116"/>
      <c r="Q952" s="116"/>
      <c r="R952" s="257"/>
    </row>
    <row r="953" spans="1:18" ht="14.4">
      <c r="A953" s="94"/>
      <c r="B953" s="94"/>
      <c r="C953" s="94"/>
      <c r="D953" s="94"/>
      <c r="E953" s="94"/>
      <c r="F953" s="94"/>
      <c r="G953" s="94"/>
      <c r="H953" s="94"/>
      <c r="I953" s="86"/>
      <c r="J953" s="86"/>
      <c r="K953" s="86"/>
      <c r="L953" s="116"/>
      <c r="M953" s="116"/>
      <c r="N953" s="116"/>
      <c r="O953" s="116"/>
      <c r="P953" s="116"/>
      <c r="Q953" s="116"/>
      <c r="R953" s="257"/>
    </row>
    <row r="954" spans="1:18" ht="14.4">
      <c r="A954" s="94"/>
      <c r="B954" s="94"/>
      <c r="C954" s="94"/>
      <c r="D954" s="94"/>
      <c r="E954" s="94"/>
      <c r="F954" s="94"/>
      <c r="G954" s="94"/>
      <c r="H954" s="94"/>
      <c r="I954" s="86"/>
      <c r="J954" s="86"/>
      <c r="K954" s="86"/>
      <c r="L954" s="116"/>
      <c r="M954" s="116"/>
      <c r="N954" s="116"/>
      <c r="O954" s="116"/>
      <c r="P954" s="116"/>
      <c r="Q954" s="116"/>
      <c r="R954" s="257"/>
    </row>
    <row r="955" spans="1:18" ht="14.4">
      <c r="A955" s="94"/>
      <c r="B955" s="94"/>
      <c r="C955" s="94"/>
      <c r="D955" s="94"/>
      <c r="E955" s="94"/>
      <c r="F955" s="94"/>
      <c r="G955" s="94"/>
      <c r="H955" s="94"/>
      <c r="I955" s="86"/>
      <c r="J955" s="86"/>
      <c r="K955" s="86"/>
      <c r="L955" s="116"/>
      <c r="M955" s="116"/>
      <c r="N955" s="116"/>
      <c r="O955" s="116"/>
      <c r="P955" s="116"/>
      <c r="Q955" s="116"/>
      <c r="R955" s="257"/>
    </row>
    <row r="956" spans="1:18" ht="14.4">
      <c r="A956" s="94"/>
      <c r="B956" s="94"/>
      <c r="C956" s="94"/>
      <c r="D956" s="94"/>
      <c r="E956" s="94"/>
      <c r="F956" s="94"/>
      <c r="G956" s="94"/>
      <c r="H956" s="94"/>
      <c r="I956" s="86"/>
      <c r="J956" s="86"/>
      <c r="K956" s="86"/>
      <c r="L956" s="116"/>
      <c r="M956" s="116"/>
      <c r="N956" s="116"/>
      <c r="O956" s="116"/>
      <c r="P956" s="116"/>
      <c r="Q956" s="116"/>
      <c r="R956" s="257"/>
    </row>
    <row r="957" spans="1:18" ht="14.4">
      <c r="A957" s="94"/>
      <c r="B957" s="94"/>
      <c r="C957" s="94"/>
      <c r="D957" s="94"/>
      <c r="E957" s="94"/>
      <c r="F957" s="94"/>
      <c r="G957" s="94"/>
      <c r="H957" s="94"/>
      <c r="I957" s="86"/>
      <c r="J957" s="86"/>
      <c r="K957" s="86"/>
      <c r="L957" s="116"/>
      <c r="M957" s="116"/>
      <c r="N957" s="116"/>
      <c r="O957" s="116"/>
      <c r="P957" s="116"/>
      <c r="Q957" s="116"/>
      <c r="R957" s="257"/>
    </row>
    <row r="958" spans="1:18" ht="14.4">
      <c r="A958" s="94"/>
      <c r="B958" s="94"/>
      <c r="C958" s="94"/>
      <c r="D958" s="94"/>
      <c r="E958" s="94"/>
      <c r="F958" s="94"/>
      <c r="G958" s="94"/>
      <c r="H958" s="94"/>
      <c r="I958" s="86"/>
      <c r="J958" s="86"/>
      <c r="K958" s="86"/>
      <c r="L958" s="116"/>
      <c r="M958" s="116"/>
      <c r="N958" s="116"/>
      <c r="O958" s="116"/>
      <c r="P958" s="116"/>
      <c r="Q958" s="116"/>
      <c r="R958" s="257"/>
    </row>
    <row r="959" spans="1:18" ht="14.4">
      <c r="A959" s="94"/>
      <c r="B959" s="94"/>
      <c r="C959" s="94"/>
      <c r="D959" s="94"/>
      <c r="E959" s="94"/>
      <c r="F959" s="94"/>
      <c r="G959" s="94"/>
      <c r="H959" s="94"/>
      <c r="I959" s="86"/>
      <c r="J959" s="86"/>
      <c r="K959" s="86"/>
      <c r="L959" s="116"/>
      <c r="M959" s="116"/>
      <c r="N959" s="116"/>
      <c r="O959" s="116"/>
      <c r="P959" s="116"/>
      <c r="Q959" s="116"/>
      <c r="R959" s="257"/>
    </row>
    <row r="960" spans="1:18" ht="14.4">
      <c r="A960" s="94"/>
      <c r="B960" s="94"/>
      <c r="C960" s="94"/>
      <c r="D960" s="94"/>
      <c r="E960" s="94"/>
      <c r="F960" s="94"/>
      <c r="G960" s="94"/>
      <c r="H960" s="94"/>
      <c r="I960" s="86"/>
      <c r="J960" s="86"/>
      <c r="K960" s="86"/>
      <c r="L960" s="116"/>
      <c r="M960" s="116"/>
      <c r="N960" s="116"/>
      <c r="O960" s="116"/>
      <c r="P960" s="116"/>
      <c r="Q960" s="116"/>
      <c r="R960" s="257"/>
    </row>
    <row r="961" spans="1:18" ht="14.4">
      <c r="A961" s="94"/>
      <c r="B961" s="94"/>
      <c r="C961" s="94"/>
      <c r="D961" s="94"/>
      <c r="E961" s="94"/>
      <c r="F961" s="94"/>
      <c r="G961" s="94"/>
      <c r="H961" s="94"/>
      <c r="I961" s="86"/>
      <c r="J961" s="86"/>
      <c r="K961" s="86"/>
      <c r="L961" s="116"/>
      <c r="M961" s="116"/>
      <c r="N961" s="116"/>
      <c r="O961" s="116"/>
      <c r="P961" s="116"/>
      <c r="Q961" s="116"/>
      <c r="R961" s="257"/>
    </row>
    <row r="962" spans="1:18" ht="14.4">
      <c r="A962" s="94"/>
      <c r="B962" s="94"/>
      <c r="C962" s="94"/>
      <c r="D962" s="94"/>
      <c r="E962" s="94"/>
      <c r="F962" s="94"/>
      <c r="G962" s="94"/>
      <c r="H962" s="94"/>
      <c r="I962" s="86"/>
      <c r="J962" s="86"/>
      <c r="K962" s="86"/>
      <c r="L962" s="116"/>
      <c r="M962" s="116"/>
      <c r="N962" s="116"/>
      <c r="O962" s="116"/>
      <c r="P962" s="116"/>
      <c r="Q962" s="116"/>
      <c r="R962" s="257"/>
    </row>
    <row r="963" spans="1:18" ht="14.4">
      <c r="A963" s="94"/>
      <c r="B963" s="94"/>
      <c r="C963" s="94"/>
      <c r="D963" s="94"/>
      <c r="E963" s="94"/>
      <c r="F963" s="94"/>
      <c r="G963" s="94"/>
      <c r="H963" s="94"/>
      <c r="I963" s="86"/>
      <c r="J963" s="86"/>
      <c r="K963" s="86"/>
      <c r="L963" s="116"/>
      <c r="M963" s="116"/>
      <c r="N963" s="116"/>
      <c r="O963" s="116"/>
      <c r="P963" s="116"/>
      <c r="Q963" s="116"/>
      <c r="R963" s="257"/>
    </row>
    <row r="964" spans="1:18" ht="14.4">
      <c r="A964" s="94"/>
      <c r="B964" s="94"/>
      <c r="C964" s="94"/>
      <c r="D964" s="94"/>
      <c r="E964" s="94"/>
      <c r="F964" s="94"/>
      <c r="G964" s="94"/>
      <c r="H964" s="94"/>
      <c r="I964" s="86"/>
      <c r="J964" s="86"/>
      <c r="K964" s="86"/>
      <c r="L964" s="116"/>
      <c r="M964" s="116"/>
      <c r="N964" s="116"/>
      <c r="O964" s="116"/>
      <c r="P964" s="116"/>
      <c r="Q964" s="116"/>
      <c r="R964" s="257"/>
    </row>
    <row r="965" spans="1:18" ht="14.4">
      <c r="A965" s="94"/>
      <c r="B965" s="94"/>
      <c r="C965" s="94"/>
      <c r="D965" s="94"/>
      <c r="E965" s="94"/>
      <c r="F965" s="94"/>
      <c r="G965" s="94"/>
      <c r="H965" s="94"/>
      <c r="I965" s="86"/>
      <c r="J965" s="86"/>
      <c r="K965" s="86"/>
      <c r="L965" s="116"/>
      <c r="M965" s="116"/>
      <c r="N965" s="116"/>
      <c r="O965" s="116"/>
      <c r="P965" s="116"/>
      <c r="Q965" s="116"/>
      <c r="R965" s="257"/>
    </row>
    <row r="966" spans="1:18" ht="14.4">
      <c r="A966" s="94"/>
      <c r="B966" s="94"/>
      <c r="C966" s="94"/>
      <c r="D966" s="94"/>
      <c r="E966" s="94"/>
      <c r="F966" s="94"/>
      <c r="G966" s="94"/>
      <c r="H966" s="94"/>
      <c r="I966" s="86"/>
      <c r="J966" s="86"/>
      <c r="K966" s="86"/>
      <c r="L966" s="116"/>
      <c r="M966" s="116"/>
      <c r="N966" s="116"/>
      <c r="O966" s="116"/>
      <c r="P966" s="116"/>
      <c r="Q966" s="116"/>
      <c r="R966" s="257"/>
    </row>
    <row r="967" spans="1:18" ht="14.4">
      <c r="A967" s="94"/>
      <c r="B967" s="94"/>
      <c r="C967" s="94"/>
      <c r="D967" s="94"/>
      <c r="E967" s="94"/>
      <c r="F967" s="94"/>
      <c r="G967" s="94"/>
      <c r="H967" s="94"/>
      <c r="I967" s="86"/>
      <c r="J967" s="86"/>
      <c r="K967" s="86"/>
      <c r="L967" s="116"/>
      <c r="M967" s="116"/>
      <c r="N967" s="116"/>
      <c r="O967" s="116"/>
      <c r="P967" s="116"/>
      <c r="Q967" s="116"/>
      <c r="R967" s="257"/>
    </row>
    <row r="968" spans="1:18" ht="14.4">
      <c r="A968" s="94"/>
      <c r="B968" s="94"/>
      <c r="C968" s="94"/>
      <c r="D968" s="94"/>
      <c r="E968" s="94"/>
      <c r="F968" s="94"/>
      <c r="G968" s="94"/>
      <c r="H968" s="94"/>
      <c r="I968" s="86"/>
      <c r="J968" s="86"/>
      <c r="K968" s="86"/>
      <c r="L968" s="116"/>
      <c r="M968" s="116"/>
      <c r="N968" s="116"/>
      <c r="O968" s="116"/>
      <c r="P968" s="116"/>
      <c r="Q968" s="116"/>
      <c r="R968" s="257"/>
    </row>
    <row r="969" spans="1:18" ht="14.4">
      <c r="A969" s="94"/>
      <c r="B969" s="94"/>
      <c r="C969" s="94"/>
      <c r="D969" s="94"/>
      <c r="E969" s="94"/>
      <c r="F969" s="94"/>
      <c r="G969" s="94"/>
      <c r="H969" s="94"/>
      <c r="I969" s="86"/>
      <c r="J969" s="86"/>
      <c r="K969" s="86"/>
      <c r="L969" s="116"/>
      <c r="M969" s="116"/>
      <c r="N969" s="116"/>
      <c r="O969" s="116"/>
      <c r="P969" s="116"/>
      <c r="Q969" s="116"/>
      <c r="R969" s="257"/>
    </row>
    <row r="970" spans="1:18" ht="14.4">
      <c r="A970" s="94"/>
      <c r="B970" s="94"/>
      <c r="C970" s="94"/>
      <c r="D970" s="94"/>
      <c r="E970" s="94"/>
      <c r="F970" s="94"/>
      <c r="G970" s="94"/>
      <c r="H970" s="94"/>
      <c r="I970" s="86"/>
      <c r="J970" s="86"/>
      <c r="K970" s="86"/>
      <c r="L970" s="116"/>
      <c r="M970" s="116"/>
      <c r="N970" s="116"/>
      <c r="O970" s="116"/>
      <c r="P970" s="116"/>
      <c r="Q970" s="116"/>
      <c r="R970" s="257"/>
    </row>
    <row r="971" spans="1:18" ht="14.4">
      <c r="A971" s="94"/>
      <c r="B971" s="94"/>
      <c r="C971" s="94"/>
      <c r="D971" s="94"/>
      <c r="E971" s="94"/>
      <c r="F971" s="94"/>
      <c r="G971" s="94"/>
      <c r="H971" s="94"/>
      <c r="I971" s="86"/>
      <c r="J971" s="86"/>
      <c r="K971" s="86"/>
      <c r="L971" s="116"/>
      <c r="M971" s="116"/>
      <c r="N971" s="116"/>
      <c r="O971" s="116"/>
      <c r="P971" s="116"/>
      <c r="Q971" s="116"/>
      <c r="R971" s="257"/>
    </row>
    <row r="972" spans="1:18" ht="14.4">
      <c r="A972" s="94"/>
      <c r="B972" s="94"/>
      <c r="C972" s="94"/>
      <c r="D972" s="94"/>
      <c r="E972" s="94"/>
      <c r="F972" s="94"/>
      <c r="G972" s="94"/>
      <c r="H972" s="94"/>
      <c r="I972" s="86"/>
      <c r="J972" s="86"/>
      <c r="K972" s="86"/>
      <c r="L972" s="116"/>
      <c r="M972" s="116"/>
      <c r="N972" s="116"/>
      <c r="O972" s="116"/>
      <c r="P972" s="116"/>
      <c r="Q972" s="116"/>
      <c r="R972" s="257"/>
    </row>
    <row r="973" spans="1:18" ht="14.4">
      <c r="A973" s="94"/>
      <c r="B973" s="94"/>
      <c r="C973" s="94"/>
      <c r="D973" s="94"/>
      <c r="E973" s="94"/>
      <c r="F973" s="94"/>
      <c r="G973" s="94"/>
      <c r="H973" s="94"/>
      <c r="I973" s="86"/>
      <c r="J973" s="86"/>
      <c r="K973" s="86"/>
      <c r="L973" s="116"/>
      <c r="M973" s="116"/>
      <c r="N973" s="116"/>
      <c r="O973" s="116"/>
      <c r="P973" s="116"/>
      <c r="Q973" s="116"/>
      <c r="R973" s="257"/>
    </row>
    <row r="974" spans="1:18" ht="14.4">
      <c r="A974" s="94"/>
      <c r="B974" s="94"/>
      <c r="C974" s="94"/>
      <c r="D974" s="94"/>
      <c r="E974" s="94"/>
      <c r="F974" s="94"/>
      <c r="G974" s="94"/>
      <c r="H974" s="94"/>
      <c r="I974" s="86"/>
      <c r="J974" s="86"/>
      <c r="K974" s="86"/>
      <c r="L974" s="116"/>
      <c r="M974" s="116"/>
      <c r="N974" s="116"/>
      <c r="O974" s="116"/>
      <c r="P974" s="116"/>
      <c r="Q974" s="116"/>
      <c r="R974" s="257"/>
    </row>
    <row r="975" spans="1:18" ht="14.4">
      <c r="A975" s="94"/>
      <c r="B975" s="94"/>
      <c r="C975" s="94"/>
      <c r="D975" s="94"/>
      <c r="E975" s="94"/>
      <c r="F975" s="94"/>
      <c r="G975" s="94"/>
      <c r="H975" s="94"/>
      <c r="I975" s="86"/>
      <c r="J975" s="86"/>
      <c r="K975" s="86"/>
      <c r="L975" s="116"/>
      <c r="M975" s="116"/>
      <c r="N975" s="116"/>
      <c r="O975" s="116"/>
      <c r="P975" s="116"/>
      <c r="Q975" s="116"/>
      <c r="R975" s="257"/>
    </row>
    <row r="976" spans="1:18" ht="14.4">
      <c r="A976" s="94"/>
      <c r="B976" s="94"/>
      <c r="C976" s="94"/>
      <c r="D976" s="94"/>
      <c r="E976" s="94"/>
      <c r="F976" s="94"/>
      <c r="G976" s="94"/>
      <c r="H976" s="94"/>
      <c r="I976" s="86"/>
      <c r="J976" s="86"/>
      <c r="K976" s="86"/>
      <c r="L976" s="116"/>
      <c r="M976" s="116"/>
      <c r="N976" s="116"/>
      <c r="O976" s="116"/>
      <c r="P976" s="116"/>
      <c r="Q976" s="116"/>
      <c r="R976" s="257"/>
    </row>
    <row r="977" spans="1:18" ht="14.4">
      <c r="A977" s="94"/>
      <c r="B977" s="94"/>
      <c r="C977" s="94"/>
      <c r="D977" s="94"/>
      <c r="E977" s="94"/>
      <c r="F977" s="94"/>
      <c r="G977" s="94"/>
      <c r="H977" s="94"/>
      <c r="I977" s="86"/>
      <c r="J977" s="86"/>
      <c r="K977" s="86"/>
      <c r="L977" s="116"/>
      <c r="M977" s="116"/>
      <c r="N977" s="116"/>
      <c r="O977" s="116"/>
      <c r="P977" s="116"/>
      <c r="Q977" s="116"/>
      <c r="R977" s="257"/>
    </row>
    <row r="978" spans="1:18" ht="14.4">
      <c r="A978" s="94"/>
      <c r="B978" s="94"/>
      <c r="C978" s="94"/>
      <c r="D978" s="94"/>
      <c r="E978" s="94"/>
      <c r="F978" s="94"/>
      <c r="G978" s="94"/>
      <c r="H978" s="94"/>
      <c r="I978" s="86"/>
      <c r="J978" s="86"/>
      <c r="K978" s="86"/>
      <c r="L978" s="116"/>
      <c r="M978" s="116"/>
      <c r="N978" s="116"/>
      <c r="O978" s="116"/>
      <c r="P978" s="116"/>
      <c r="Q978" s="116"/>
      <c r="R978" s="257"/>
    </row>
    <row r="979" spans="1:18" ht="14.4">
      <c r="A979" s="94"/>
      <c r="B979" s="94"/>
      <c r="C979" s="94"/>
      <c r="D979" s="94"/>
      <c r="E979" s="94"/>
      <c r="F979" s="94"/>
      <c r="G979" s="94"/>
      <c r="H979" s="94"/>
      <c r="I979" s="86"/>
      <c r="J979" s="86"/>
      <c r="K979" s="86"/>
      <c r="L979" s="116"/>
      <c r="M979" s="116"/>
      <c r="N979" s="116"/>
      <c r="O979" s="116"/>
      <c r="P979" s="116"/>
      <c r="Q979" s="116"/>
      <c r="R979" s="257"/>
    </row>
    <row r="980" spans="1:18" ht="14.4">
      <c r="A980" s="94"/>
      <c r="B980" s="94"/>
      <c r="C980" s="94"/>
      <c r="D980" s="94"/>
      <c r="E980" s="94"/>
      <c r="F980" s="94"/>
      <c r="G980" s="94"/>
      <c r="H980" s="94"/>
      <c r="I980" s="86"/>
      <c r="J980" s="86"/>
      <c r="K980" s="86"/>
      <c r="L980" s="116"/>
      <c r="M980" s="116"/>
      <c r="N980" s="116"/>
      <c r="O980" s="116"/>
      <c r="P980" s="116"/>
      <c r="Q980" s="116"/>
      <c r="R980" s="257"/>
    </row>
    <row r="981" spans="1:18" ht="14.4">
      <c r="A981" s="94"/>
      <c r="B981" s="94"/>
      <c r="C981" s="94"/>
      <c r="D981" s="94"/>
      <c r="E981" s="94"/>
      <c r="F981" s="94"/>
      <c r="G981" s="94"/>
      <c r="H981" s="94"/>
      <c r="I981" s="86"/>
      <c r="J981" s="86"/>
      <c r="K981" s="86"/>
      <c r="L981" s="116"/>
      <c r="M981" s="116"/>
      <c r="N981" s="116"/>
      <c r="O981" s="116"/>
      <c r="P981" s="116"/>
      <c r="Q981" s="116"/>
      <c r="R981" s="257"/>
    </row>
    <row r="982" spans="1:18" ht="14.4">
      <c r="A982" s="94"/>
      <c r="B982" s="94"/>
      <c r="C982" s="94"/>
      <c r="D982" s="94"/>
      <c r="E982" s="94"/>
      <c r="F982" s="94"/>
      <c r="G982" s="94"/>
      <c r="H982" s="94"/>
      <c r="I982" s="86"/>
      <c r="J982" s="86"/>
      <c r="K982" s="86"/>
      <c r="L982" s="116"/>
      <c r="M982" s="116"/>
      <c r="N982" s="116"/>
      <c r="O982" s="116"/>
      <c r="P982" s="116"/>
      <c r="Q982" s="116"/>
      <c r="R982" s="257"/>
    </row>
    <row r="983" spans="1:18" ht="14.4">
      <c r="A983" s="94"/>
      <c r="B983" s="94"/>
      <c r="C983" s="94"/>
      <c r="D983" s="94"/>
      <c r="E983" s="94"/>
      <c r="F983" s="94"/>
      <c r="G983" s="94"/>
      <c r="H983" s="94"/>
      <c r="I983" s="86"/>
      <c r="J983" s="86"/>
      <c r="K983" s="86"/>
      <c r="L983" s="116"/>
      <c r="M983" s="116"/>
      <c r="N983" s="116"/>
      <c r="O983" s="116"/>
      <c r="P983" s="116"/>
      <c r="Q983" s="116"/>
      <c r="R983" s="257"/>
    </row>
    <row r="984" spans="1:18" ht="14.4">
      <c r="A984" s="94"/>
      <c r="B984" s="94"/>
      <c r="C984" s="94"/>
      <c r="D984" s="94"/>
      <c r="E984" s="94"/>
      <c r="F984" s="94"/>
      <c r="G984" s="94"/>
      <c r="H984" s="94"/>
      <c r="I984" s="86"/>
      <c r="J984" s="86"/>
      <c r="K984" s="86"/>
      <c r="L984" s="116"/>
      <c r="M984" s="116"/>
      <c r="N984" s="116"/>
      <c r="O984" s="116"/>
      <c r="P984" s="116"/>
      <c r="Q984" s="116"/>
      <c r="R984" s="257"/>
    </row>
    <row r="985" spans="1:18" ht="14.4">
      <c r="A985" s="94"/>
      <c r="B985" s="94"/>
      <c r="C985" s="94"/>
      <c r="D985" s="94"/>
      <c r="E985" s="94"/>
      <c r="F985" s="94"/>
      <c r="G985" s="94"/>
      <c r="H985" s="94"/>
      <c r="I985" s="86"/>
      <c r="J985" s="86"/>
      <c r="K985" s="86"/>
      <c r="L985" s="116"/>
      <c r="M985" s="116"/>
      <c r="N985" s="116"/>
      <c r="O985" s="116"/>
      <c r="P985" s="116"/>
      <c r="Q985" s="116"/>
      <c r="R985" s="257"/>
    </row>
    <row r="986" spans="1:18" ht="14.4">
      <c r="A986" s="94"/>
      <c r="B986" s="94"/>
      <c r="C986" s="94"/>
      <c r="D986" s="94"/>
      <c r="E986" s="94"/>
      <c r="F986" s="94"/>
      <c r="G986" s="94"/>
      <c r="H986" s="94"/>
      <c r="I986" s="86"/>
      <c r="J986" s="86"/>
      <c r="K986" s="86"/>
      <c r="L986" s="116"/>
      <c r="M986" s="116"/>
      <c r="N986" s="116"/>
      <c r="O986" s="116"/>
      <c r="P986" s="116"/>
      <c r="Q986" s="116"/>
      <c r="R986" s="257"/>
    </row>
    <row r="987" spans="1:18" ht="14.4">
      <c r="A987" s="94"/>
      <c r="B987" s="94"/>
      <c r="C987" s="94"/>
      <c r="D987" s="94"/>
      <c r="E987" s="94"/>
      <c r="F987" s="94"/>
      <c r="G987" s="94"/>
      <c r="H987" s="94"/>
      <c r="I987" s="86"/>
      <c r="J987" s="86"/>
      <c r="K987" s="86"/>
      <c r="L987" s="116"/>
      <c r="M987" s="116"/>
      <c r="N987" s="116"/>
      <c r="O987" s="116"/>
      <c r="P987" s="116"/>
      <c r="Q987" s="116"/>
      <c r="R987" s="257"/>
    </row>
    <row r="988" spans="1:18" ht="14.4">
      <c r="A988" s="94"/>
      <c r="B988" s="94"/>
      <c r="C988" s="94"/>
      <c r="D988" s="94"/>
      <c r="E988" s="94"/>
      <c r="F988" s="94"/>
      <c r="G988" s="94"/>
      <c r="H988" s="94"/>
      <c r="I988" s="86"/>
      <c r="J988" s="86"/>
      <c r="K988" s="86"/>
      <c r="L988" s="116"/>
      <c r="M988" s="116"/>
      <c r="N988" s="116"/>
      <c r="O988" s="116"/>
      <c r="P988" s="116"/>
      <c r="Q988" s="116"/>
      <c r="R988" s="257"/>
    </row>
    <row r="989" spans="1:18" ht="14.4">
      <c r="A989" s="94"/>
      <c r="B989" s="94"/>
      <c r="C989" s="94"/>
      <c r="D989" s="94"/>
      <c r="E989" s="94"/>
      <c r="F989" s="94"/>
      <c r="G989" s="94"/>
      <c r="H989" s="94"/>
      <c r="I989" s="86"/>
      <c r="J989" s="86"/>
      <c r="K989" s="86"/>
      <c r="L989" s="116"/>
      <c r="M989" s="116"/>
      <c r="N989" s="116"/>
      <c r="O989" s="116"/>
      <c r="P989" s="116"/>
      <c r="Q989" s="116"/>
      <c r="R989" s="257"/>
    </row>
    <row r="990" spans="1:18" ht="14.4">
      <c r="A990" s="94"/>
      <c r="B990" s="94"/>
      <c r="C990" s="94"/>
      <c r="D990" s="94"/>
      <c r="E990" s="94"/>
      <c r="F990" s="94"/>
      <c r="G990" s="94"/>
      <c r="H990" s="94"/>
      <c r="I990" s="86"/>
      <c r="J990" s="86"/>
      <c r="K990" s="86"/>
      <c r="L990" s="116"/>
      <c r="M990" s="116"/>
      <c r="N990" s="116"/>
      <c r="O990" s="116"/>
      <c r="P990" s="116"/>
      <c r="Q990" s="116"/>
      <c r="R990" s="257"/>
    </row>
    <row r="991" spans="1:18" ht="14.4">
      <c r="A991" s="94"/>
      <c r="B991" s="94"/>
      <c r="C991" s="94"/>
      <c r="D991" s="94"/>
      <c r="E991" s="94"/>
      <c r="F991" s="94"/>
      <c r="G991" s="94"/>
      <c r="H991" s="94"/>
      <c r="I991" s="86"/>
      <c r="J991" s="86"/>
      <c r="K991" s="86"/>
      <c r="L991" s="116"/>
      <c r="M991" s="116"/>
      <c r="N991" s="116"/>
      <c r="O991" s="116"/>
      <c r="P991" s="116"/>
      <c r="Q991" s="116"/>
      <c r="R991" s="257"/>
    </row>
    <row r="992" spans="1:18" ht="14.4">
      <c r="A992" s="94"/>
      <c r="B992" s="94"/>
      <c r="C992" s="94"/>
      <c r="D992" s="94"/>
      <c r="E992" s="94"/>
      <c r="F992" s="94"/>
      <c r="G992" s="94"/>
      <c r="H992" s="94"/>
      <c r="I992" s="86"/>
      <c r="J992" s="86"/>
      <c r="K992" s="86"/>
      <c r="L992" s="116"/>
      <c r="M992" s="116"/>
      <c r="N992" s="116"/>
      <c r="O992" s="116"/>
      <c r="P992" s="116"/>
      <c r="Q992" s="116"/>
      <c r="R992" s="257"/>
    </row>
    <row r="993" spans="1:18" ht="14.4">
      <c r="A993" s="94"/>
      <c r="B993" s="94"/>
      <c r="C993" s="94"/>
      <c r="D993" s="94"/>
      <c r="E993" s="94"/>
      <c r="F993" s="94"/>
      <c r="G993" s="94"/>
      <c r="H993" s="94"/>
      <c r="I993" s="86"/>
      <c r="J993" s="86"/>
      <c r="K993" s="86"/>
      <c r="L993" s="116"/>
      <c r="M993" s="116"/>
      <c r="N993" s="116"/>
      <c r="O993" s="116"/>
      <c r="P993" s="116"/>
      <c r="Q993" s="116"/>
      <c r="R993" s="257"/>
    </row>
    <row r="994" spans="1:18" ht="14.4">
      <c r="A994" s="94"/>
      <c r="B994" s="94"/>
      <c r="C994" s="94"/>
      <c r="D994" s="94"/>
      <c r="E994" s="94"/>
      <c r="F994" s="94"/>
      <c r="G994" s="94"/>
      <c r="H994" s="94"/>
      <c r="I994" s="86"/>
      <c r="J994" s="86"/>
      <c r="K994" s="86"/>
      <c r="L994" s="116"/>
      <c r="M994" s="116"/>
      <c r="N994" s="116"/>
      <c r="O994" s="116"/>
      <c r="P994" s="116"/>
      <c r="Q994" s="116"/>
      <c r="R994" s="257"/>
    </row>
    <row r="995" spans="1:18" ht="14.4">
      <c r="A995" s="94"/>
      <c r="B995" s="94"/>
      <c r="C995" s="94"/>
      <c r="D995" s="94"/>
      <c r="E995" s="94"/>
      <c r="F995" s="94"/>
      <c r="G995" s="94"/>
      <c r="H995" s="94"/>
      <c r="I995" s="86"/>
      <c r="J995" s="86"/>
      <c r="K995" s="86"/>
      <c r="L995" s="116"/>
      <c r="M995" s="116"/>
      <c r="N995" s="116"/>
      <c r="O995" s="116"/>
      <c r="P995" s="116"/>
      <c r="Q995" s="116"/>
      <c r="R995" s="257"/>
    </row>
    <row r="996" spans="1:18" ht="14.4">
      <c r="A996" s="94"/>
      <c r="B996" s="94"/>
      <c r="C996" s="94"/>
      <c r="D996" s="94"/>
      <c r="E996" s="94"/>
      <c r="F996" s="94"/>
      <c r="G996" s="94"/>
      <c r="H996" s="94"/>
      <c r="I996" s="86"/>
      <c r="J996" s="86"/>
      <c r="K996" s="86"/>
      <c r="L996" s="116"/>
      <c r="M996" s="116"/>
      <c r="N996" s="116"/>
      <c r="O996" s="116"/>
      <c r="P996" s="116"/>
      <c r="Q996" s="116"/>
      <c r="R996" s="257"/>
    </row>
    <row r="997" spans="1:18" ht="14.4">
      <c r="A997" s="94"/>
      <c r="B997" s="94"/>
      <c r="C997" s="94"/>
      <c r="D997" s="94"/>
      <c r="E997" s="94"/>
      <c r="F997" s="94"/>
      <c r="G997" s="94"/>
      <c r="H997" s="94"/>
      <c r="I997" s="86"/>
      <c r="J997" s="86"/>
      <c r="K997" s="86"/>
      <c r="L997" s="116"/>
      <c r="M997" s="116"/>
      <c r="N997" s="116"/>
      <c r="O997" s="116"/>
      <c r="P997" s="116"/>
      <c r="Q997" s="116"/>
      <c r="R997" s="257"/>
    </row>
    <row r="998" spans="1:18" ht="14.4">
      <c r="A998" s="94"/>
      <c r="B998" s="94"/>
      <c r="C998" s="94"/>
      <c r="D998" s="94"/>
      <c r="E998" s="94"/>
      <c r="F998" s="94"/>
      <c r="G998" s="94"/>
      <c r="H998" s="94"/>
      <c r="I998" s="86"/>
      <c r="J998" s="86"/>
      <c r="K998" s="86"/>
      <c r="L998" s="116"/>
      <c r="M998" s="116"/>
      <c r="N998" s="116"/>
      <c r="O998" s="116"/>
      <c r="P998" s="116"/>
      <c r="Q998" s="116"/>
      <c r="R998" s="257"/>
    </row>
    <row r="999" spans="1:18" ht="14.4">
      <c r="A999" s="94"/>
      <c r="B999" s="94"/>
      <c r="C999" s="94"/>
      <c r="D999" s="94"/>
      <c r="E999" s="94"/>
      <c r="F999" s="94"/>
      <c r="G999" s="94"/>
      <c r="H999" s="94"/>
      <c r="I999" s="86"/>
      <c r="J999" s="86"/>
      <c r="K999" s="86"/>
      <c r="L999" s="116"/>
      <c r="M999" s="116"/>
      <c r="N999" s="116"/>
      <c r="O999" s="116"/>
      <c r="P999" s="116"/>
      <c r="Q999" s="116"/>
      <c r="R999" s="257"/>
    </row>
    <row r="1000" spans="1:18" ht="14.4">
      <c r="A1000" s="94"/>
      <c r="B1000" s="94"/>
      <c r="C1000" s="94"/>
      <c r="D1000" s="94"/>
      <c r="E1000" s="94"/>
      <c r="F1000" s="94"/>
      <c r="G1000" s="94"/>
      <c r="H1000" s="94"/>
      <c r="I1000" s="86"/>
      <c r="J1000" s="86"/>
      <c r="K1000" s="86"/>
      <c r="L1000" s="116"/>
      <c r="M1000" s="116"/>
      <c r="N1000" s="116"/>
      <c r="O1000" s="116"/>
      <c r="P1000" s="116"/>
      <c r="Q1000" s="116"/>
      <c r="R1000" s="257"/>
    </row>
  </sheetData>
  <sheetProtection algorithmName="SHA-512" hashValue="yVEVBxi2otdOx4ovdVmOv3IX4Zhnb+WbjygGukxs7Pn1tj7uojQy5OOV+sSDCUjdOqNjUxTyZdcM9S5XHANsnA==" saltValue="aBwmtebq1ij6mLKZxDdtpQ==" spinCount="100000" sheet="1" formatCells="0" formatColumns="0" formatRows="0"/>
  <protectedRanges>
    <protectedRange sqref="K4:R28" name="Rango1"/>
  </protectedRanges>
  <conditionalFormatting sqref="L4:R4">
    <cfRule type="cellIs" dxfId="71" priority="16" operator="greaterThanOrEqual">
      <formula>$K$1</formula>
    </cfRule>
    <cfRule type="cellIs" dxfId="70" priority="17" operator="between">
      <formula>$K$2</formula>
      <formula>$L$2</formula>
    </cfRule>
    <cfRule type="cellIs" dxfId="69" priority="18" operator="lessThan">
      <formula>$K$3</formula>
    </cfRule>
  </conditionalFormatting>
  <conditionalFormatting sqref="L6:R6">
    <cfRule type="cellIs" dxfId="68" priority="10" operator="greaterThanOrEqual">
      <formula>$K$1</formula>
    </cfRule>
    <cfRule type="cellIs" dxfId="67" priority="11" operator="between">
      <formula>$K$2</formula>
      <formula>$L$2</formula>
    </cfRule>
    <cfRule type="cellIs" dxfId="66" priority="12" operator="lessThan">
      <formula>$K$3</formula>
    </cfRule>
  </conditionalFormatting>
  <conditionalFormatting sqref="L8:R8">
    <cfRule type="cellIs" dxfId="65" priority="4" operator="greaterThanOrEqual">
      <formula>$K$1</formula>
    </cfRule>
    <cfRule type="cellIs" dxfId="64" priority="5" operator="between">
      <formula>$K$2</formula>
      <formula>$L$2</formula>
    </cfRule>
    <cfRule type="cellIs" dxfId="63" priority="6" operator="lessThan">
      <formula>$K$3</formula>
    </cfRule>
  </conditionalFormatting>
  <conditionalFormatting sqref="L10:R10">
    <cfRule type="cellIs" dxfId="62" priority="1" operator="greaterThanOrEqual">
      <formula>$K$1</formula>
    </cfRule>
    <cfRule type="cellIs" dxfId="61" priority="2" operator="between">
      <formula>$K$2</formula>
      <formula>$L$2</formula>
    </cfRule>
    <cfRule type="cellIs" dxfId="60" priority="3" operator="lessThan">
      <formula>$K$3</formula>
    </cfRule>
  </conditionalFormatting>
  <conditionalFormatting sqref="L16:R16">
    <cfRule type="cellIs" dxfId="59" priority="22" operator="greaterThanOrEqual">
      <formula>$K$1</formula>
    </cfRule>
    <cfRule type="cellIs" dxfId="58" priority="23" operator="between">
      <formula>$K$2</formula>
      <formula>$L$2</formula>
    </cfRule>
    <cfRule type="cellIs" dxfId="57" priority="24" operator="lessThan">
      <formula>$K$3</formula>
    </cfRule>
  </conditionalFormatting>
  <conditionalFormatting sqref="L22:R22 L26:R26">
    <cfRule type="cellIs" dxfId="56" priority="46" operator="greaterThanOrEqual">
      <formula>$K$1</formula>
    </cfRule>
    <cfRule type="cellIs" dxfId="55" priority="47" operator="between">
      <formula>$K$2</formula>
      <formula>$L$2</formula>
    </cfRule>
    <cfRule type="cellIs" dxfId="54" priority="48" operator="lessThan">
      <formula>$K$3</formula>
    </cfRule>
  </conditionalFormatting>
  <conditionalFormatting sqref="M4:R4">
    <cfRule type="cellIs" dxfId="53" priority="19" operator="greaterThanOrEqual">
      <formula>$K$1</formula>
    </cfRule>
    <cfRule type="cellIs" dxfId="52" priority="20" operator="between">
      <formula>$K$2</formula>
      <formula>$L$2</formula>
    </cfRule>
    <cfRule type="cellIs" dxfId="51" priority="21" operator="lessThan">
      <formula>$K$3</formula>
    </cfRule>
  </conditionalFormatting>
  <conditionalFormatting sqref="M6:R6">
    <cfRule type="cellIs" dxfId="50" priority="13" operator="greaterThanOrEqual">
      <formula>$K$1</formula>
    </cfRule>
    <cfRule type="cellIs" dxfId="49" priority="14" operator="between">
      <formula>$K$2</formula>
      <formula>$L$2</formula>
    </cfRule>
    <cfRule type="cellIs" dxfId="48" priority="15" operator="lessThan">
      <formula>$K$3</formula>
    </cfRule>
  </conditionalFormatting>
  <conditionalFormatting sqref="M8:R8">
    <cfRule type="cellIs" dxfId="47" priority="7" operator="greaterThanOrEqual">
      <formula>$K$1</formula>
    </cfRule>
    <cfRule type="cellIs" dxfId="46" priority="8" operator="between">
      <formula>$K$2</formula>
      <formula>$L$2</formula>
    </cfRule>
    <cfRule type="cellIs" dxfId="45" priority="9" operator="lessThan">
      <formula>$K$3</formula>
    </cfRule>
  </conditionalFormatting>
  <dataValidations count="1">
    <dataValidation type="list" allowBlank="1" showInputMessage="1" showErrorMessage="1" sqref="P23:Q24 M23:N24 M7:N7 M17:N21 M5:N5 P9:Q9 M9:N9 P11:Q14 P17:Q21 P7:Q7 P5:Q5 M27:N28 M11:N14 P27:Q28" xr:uid="{06DB238C-98DC-47DA-86CD-265DB36497B3}">
      <formula1>"5,3,1,0,N/A"</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9940B-0190-44B6-959D-025EBA6D190C}">
  <sheetPr>
    <tabColor rgb="FF92D050"/>
  </sheetPr>
  <dimension ref="A1:R27"/>
  <sheetViews>
    <sheetView showGridLines="0" zoomScale="60" zoomScaleNormal="60" workbookViewId="0">
      <pane xSplit="3" ySplit="2" topLeftCell="D3" activePane="bottomRight" state="frozen"/>
      <selection pane="topRight"/>
      <selection pane="bottomLeft"/>
      <selection pane="bottomRight" activeCell="M10" sqref="M10"/>
    </sheetView>
  </sheetViews>
  <sheetFormatPr baseColWidth="10" defaultColWidth="11.44140625" defaultRowHeight="18.600000000000001" customHeight="1"/>
  <cols>
    <col min="2" max="2" width="18.109375" customWidth="1"/>
    <col min="6" max="6" width="4.88671875" customWidth="1"/>
    <col min="7" max="7" width="89" customWidth="1"/>
    <col min="8" max="8" width="36.109375" customWidth="1"/>
    <col min="9" max="9" width="30.33203125" customWidth="1"/>
    <col min="10" max="11" width="11.44140625" customWidth="1"/>
    <col min="12" max="12" width="11.44140625" hidden="1" customWidth="1"/>
    <col min="13" max="13" width="11.44140625" customWidth="1"/>
    <col min="14" max="15" width="0" hidden="1" customWidth="1"/>
    <col min="17" max="17" width="0" hidden="1" customWidth="1"/>
  </cols>
  <sheetData>
    <row r="1" spans="1:18" ht="18.600000000000001" customHeight="1">
      <c r="A1" s="1" t="s">
        <v>22</v>
      </c>
      <c r="B1" s="1" t="s">
        <v>522</v>
      </c>
      <c r="C1" s="1" t="s">
        <v>664</v>
      </c>
      <c r="D1" s="1" t="s">
        <v>665</v>
      </c>
      <c r="E1" s="1" t="s">
        <v>525</v>
      </c>
      <c r="F1" s="1" t="s">
        <v>526</v>
      </c>
      <c r="G1" s="1" t="s">
        <v>666</v>
      </c>
      <c r="H1" s="1" t="s">
        <v>528</v>
      </c>
      <c r="I1" s="1" t="s">
        <v>667</v>
      </c>
      <c r="J1" s="1" t="s">
        <v>668</v>
      </c>
      <c r="K1" s="1" t="s">
        <v>32</v>
      </c>
      <c r="L1" s="12" t="s">
        <v>33</v>
      </c>
      <c r="M1" s="13" t="s">
        <v>34</v>
      </c>
      <c r="N1" s="13" t="s">
        <v>531</v>
      </c>
      <c r="O1" s="12" t="s">
        <v>35</v>
      </c>
      <c r="P1" s="13" t="s">
        <v>36</v>
      </c>
      <c r="Q1" s="13" t="s">
        <v>37</v>
      </c>
      <c r="R1" s="12" t="s">
        <v>38</v>
      </c>
    </row>
    <row r="2" spans="1:18" ht="18.600000000000001" customHeight="1">
      <c r="B2" s="2" t="s">
        <v>39</v>
      </c>
      <c r="C2" s="2"/>
      <c r="D2" s="2"/>
      <c r="E2" s="2"/>
      <c r="F2" s="2"/>
      <c r="G2" s="2"/>
      <c r="H2" s="2"/>
      <c r="I2" s="2"/>
      <c r="J2" s="2"/>
      <c r="K2" s="2"/>
      <c r="L2" s="26">
        <f>IF(COUNTBLANK(L3:L27)&gt;0,"-",
IF(AND(L3="N/A",L12="N/A",L21="N/A"),"N/A",
(N(L5)*$F5+
N(L6)*$F6+
N(L7)*$F7+
N(L9)*$F9+
N(L10)*$F10+
N(L11)*$F11+
N(L14)*$F14+
N(L15)*$F15+
N(L16)*$F16+
N(L17)*$F17+
N(L18)*$F18+
N(L19)*$F19+
N(L20)*$F20+
N(L23)*$F23+
N(L24)*$F24+
N(L25)*$F25+
N(L26)*$F26+
N(L27)*$F27)
/(IF(L5="N/A",0,$F5*5)+
IF(L6="N/A",0,$F6*5)+
IF(L7="N/A",0,$F7*5)+
IF(L9="N/A",0,$F9*5)+
IF(L10="N/A",0,$F10*5)+
IF(L11="N/A",0,$F11*5)+
IF(L14="N/A",0,$F14*5)+
IF(L15="N/A",0,$F15*5)+
IF(L16="N/A",0,$F16*5)+
IF(L17="N/A",0,$F17*5)+
IF(L18="N/A",0,$F18*5)+
IF(L19="N/A",0,$F19*5)+
IF(L20="N/A",0,$F20*5)+
IF(L23="N/A",0,$F23*5)+
IF(L24="N/A",0,$F24*5)+
IF(L25="N/A",0,$F25*5)+
IF(L26="N/A",0,$F26*5)+
IF(L27="N/A",0,$F27*5))))</f>
        <v>0</v>
      </c>
      <c r="M2" s="26">
        <f t="shared" ref="M2:R2" si="0">IF(COUNTBLANK(M3:M27)&gt;0,"-",
IF(AND(M3="N/A",M12="N/A",M21="N/A"),"N/A",
(N(M5)*$F5+
N(M6)*$F6+
N(M7)*$F7+
N(M9)*$F9+
N(M10)*$F10+
N(M11)*$F11+
N(M14)*$F14+
N(M15)*$F15+
N(M16)*$F16+
N(M17)*$F17+
N(M18)*$F18+
N(M19)*$F19+
N(M20)*$F20+
N(M23)*$F23+
N(M24)*$F24+
N(M25)*$F25+
N(M26)*$F26+
N(M27)*$F27)
/(IF(M5="N/A",0,$F5*5)+
IF(M6="N/A",0,$F6*5)+
IF(M7="N/A",0,$F7*5)+
IF(M9="N/A",0,$F9*5)+
IF(M10="N/A",0,$F10*5)+
IF(M11="N/A",0,$F11*5)+
IF(M14="N/A",0,$F14*5)+
IF(M15="N/A",0,$F15*5)+
IF(M16="N/A",0,$F16*5)+
IF(M17="N/A",0,$F17*5)+
IF(M18="N/A",0,$F18*5)+
IF(M19="N/A",0,$F19*5)+
IF(M20="N/A",0,$F20*5)+
IF(M23="N/A",0,$F23*5)+
IF(M24="N/A",0,$F24*5)+
IF(M25="N/A",0,$F25*5)+
IF(M26="N/A",0,$F26*5)+
IF(M27="N/A",0,$F27*5))))</f>
        <v>0</v>
      </c>
      <c r="N2" s="26" t="e">
        <f t="shared" si="0"/>
        <v>#VALUE!</v>
      </c>
      <c r="O2" s="26">
        <f t="shared" si="0"/>
        <v>0</v>
      </c>
      <c r="P2" s="26">
        <f t="shared" si="0"/>
        <v>0</v>
      </c>
      <c r="Q2" s="26" t="e">
        <f t="shared" si="0"/>
        <v>#VALUE!</v>
      </c>
      <c r="R2" s="26">
        <f t="shared" si="0"/>
        <v>0</v>
      </c>
    </row>
    <row r="3" spans="1:18" ht="18.600000000000001" customHeight="1">
      <c r="A3" s="61"/>
      <c r="B3" s="61" t="s">
        <v>669</v>
      </c>
      <c r="C3" s="61"/>
      <c r="D3" s="61"/>
      <c r="E3" s="61"/>
      <c r="F3" s="61"/>
      <c r="G3" s="204"/>
      <c r="H3" s="61"/>
      <c r="I3" s="61"/>
      <c r="J3" s="61"/>
      <c r="K3" s="61"/>
      <c r="L3" s="15">
        <f>IF(COUNTBLANK(L4:L11)&gt;0,"-",
IF(AND(L4="N/A",L7="N/A"),"N/A",((N(L5)*$F5)+(N(L6)*$F6)+(N(L7)*$F7)+(N(L9)*$F9)+(N(L10)*$F10)+(N(L11)*$F11))/(IF(L5="N/A",0,(5*$F5))+IF(L6="N/A",0,(5*$F6))+IF(L7="N/A",0,(5*$F7))+IF(L9="N/A",0,(5*$F9))+IF(L10="N/A",0,(5*$F10))+IF(L11="N/A",0,(5*$F11)))))</f>
        <v>0</v>
      </c>
      <c r="M3" s="15">
        <f t="shared" ref="M3:R3" si="1">IF(COUNTBLANK(M4:M11)&gt;0,"-",
IF(AND(M4="N/A",M7="N/A"),"N/A",((N(M5)*$F5)+(N(M6)*$F6)+(N(M7)*$F7)+(N(M9)*$F9)+(N(M10)*$F10)+(N(M11)*$F11))/(IF(M5="N/A",0,(5*$F5))+IF(M6="N/A",0,(5*$F6))+IF(M7="N/A",0,(5*$F7))+IF(M9="N/A",0,(5*$F9))+IF(M10="N/A",0,(5*$F10))+IF(M11="N/A",0,(5*$F11)))))</f>
        <v>0</v>
      </c>
      <c r="N3" s="15" t="str">
        <f t="shared" si="1"/>
        <v>N/A</v>
      </c>
      <c r="O3" s="15">
        <f t="shared" si="1"/>
        <v>0</v>
      </c>
      <c r="P3" s="15">
        <f t="shared" si="1"/>
        <v>0</v>
      </c>
      <c r="Q3" s="15" t="str">
        <f t="shared" si="1"/>
        <v>N/A</v>
      </c>
      <c r="R3" s="15">
        <f t="shared" si="1"/>
        <v>0</v>
      </c>
    </row>
    <row r="4" spans="1:18" ht="18.600000000000001" customHeight="1">
      <c r="A4" s="62"/>
      <c r="B4" s="62" t="s">
        <v>670</v>
      </c>
      <c r="C4" s="62"/>
      <c r="D4" s="62"/>
      <c r="E4" s="62"/>
      <c r="F4" s="62"/>
      <c r="G4" s="205"/>
      <c r="H4" s="62"/>
      <c r="I4" s="62"/>
      <c r="J4" s="62"/>
      <c r="K4" s="62"/>
      <c r="L4" s="16">
        <f>IF(COUNTIF(L5:L7,"=N/A")=3,"N/A",
((N(L5)*$F5)+(N(L6)*$F6)+(N(L7)*$F7))/(IF(L5="N/A",0,(5*$F5))+IF(L6="N/A",0,(5*$F6))+IF(L7="N/A",0,(5*$F7))))</f>
        <v>0</v>
      </c>
      <c r="M4" s="16">
        <f t="shared" ref="M4:R4" si="2">IF(COUNTIF(M5:M7,"=N/A")=3,"N/A",
((N(M5)*$F5)+(N(M6)*$F6)+(N(M7)*$F7))/(IF(M5="N/A",0,(5*$F5))+IF(M6="N/A",0,(5*$F6))+IF(M7="N/A",0,(5*$F7))))</f>
        <v>0</v>
      </c>
      <c r="N4" s="16" t="str">
        <f t="shared" si="2"/>
        <v>N/A</v>
      </c>
      <c r="O4" s="16">
        <f t="shared" si="2"/>
        <v>0</v>
      </c>
      <c r="P4" s="16">
        <f t="shared" si="2"/>
        <v>0</v>
      </c>
      <c r="Q4" s="16" t="str">
        <f t="shared" si="2"/>
        <v>N/A</v>
      </c>
      <c r="R4" s="16">
        <f t="shared" si="2"/>
        <v>0</v>
      </c>
    </row>
    <row r="5" spans="1:18" s="8" customFormat="1" ht="18.600000000000001" customHeight="1">
      <c r="A5" s="63" t="s">
        <v>671</v>
      </c>
      <c r="B5" s="63" t="s">
        <v>670</v>
      </c>
      <c r="C5" s="63" t="s">
        <v>43</v>
      </c>
      <c r="D5" s="63" t="s">
        <v>672</v>
      </c>
      <c r="E5" s="63" t="s">
        <v>673</v>
      </c>
      <c r="F5" s="64">
        <v>1</v>
      </c>
      <c r="G5" s="65" t="s">
        <v>674</v>
      </c>
      <c r="H5" s="207" t="s">
        <v>675</v>
      </c>
      <c r="I5" s="63" t="s">
        <v>676</v>
      </c>
      <c r="J5" s="63" t="s">
        <v>677</v>
      </c>
      <c r="K5" s="259"/>
      <c r="L5" s="21">
        <f t="shared" ref="L5:L7" si="3">IF(AND(M5="N/A",N5="N/A"),"N/A",IF(OR(M5="",N5=""),"",SMALL(M5:N5,1)))</f>
        <v>0</v>
      </c>
      <c r="M5" s="22">
        <v>0</v>
      </c>
      <c r="N5" s="22" t="s">
        <v>18</v>
      </c>
      <c r="O5" s="262">
        <f t="shared" ref="O5:O7" si="4">IF(AND(P5="N/A",Q5="N/A"),"N/A",IF(OR(P5="",Q5=""),"",SMALL(P5:Q5,1)))</f>
        <v>0</v>
      </c>
      <c r="P5" s="22">
        <v>0</v>
      </c>
      <c r="Q5" s="22" t="s">
        <v>18</v>
      </c>
      <c r="R5" s="23">
        <f>IF(OR(L5="",O5=""),"",IF(AND(L5="N/A",O5="N/A"),"N/A",AVERAGE(L5,O5)))</f>
        <v>0</v>
      </c>
    </row>
    <row r="6" spans="1:18" s="8" customFormat="1" ht="18.600000000000001" customHeight="1">
      <c r="A6" s="63" t="s">
        <v>678</v>
      </c>
      <c r="B6" s="63" t="s">
        <v>670</v>
      </c>
      <c r="C6" s="63" t="s">
        <v>51</v>
      </c>
      <c r="D6" s="63" t="s">
        <v>679</v>
      </c>
      <c r="E6" s="63" t="s">
        <v>53</v>
      </c>
      <c r="F6" s="64">
        <v>1</v>
      </c>
      <c r="G6" s="206" t="s">
        <v>680</v>
      </c>
      <c r="H6" s="63" t="s">
        <v>681</v>
      </c>
      <c r="I6" s="63" t="s">
        <v>682</v>
      </c>
      <c r="J6" s="63" t="s">
        <v>683</v>
      </c>
      <c r="K6" s="259"/>
      <c r="L6" s="21">
        <f t="shared" si="3"/>
        <v>0</v>
      </c>
      <c r="M6" s="22">
        <v>0</v>
      </c>
      <c r="N6" s="22" t="s">
        <v>18</v>
      </c>
      <c r="O6" s="262">
        <f t="shared" si="4"/>
        <v>0</v>
      </c>
      <c r="P6" s="22">
        <v>0</v>
      </c>
      <c r="Q6" s="22" t="s">
        <v>18</v>
      </c>
      <c r="R6" s="23">
        <f>IF(OR(L6="",O6=""),"",IF(AND(L6="N/A",O6="N/A"),"N/A",AVERAGE(L6,O6)))</f>
        <v>0</v>
      </c>
    </row>
    <row r="7" spans="1:18" s="8" customFormat="1" ht="18.600000000000001" customHeight="1">
      <c r="A7" s="63" t="s">
        <v>684</v>
      </c>
      <c r="B7" s="63" t="s">
        <v>670</v>
      </c>
      <c r="C7" s="63" t="s">
        <v>59</v>
      </c>
      <c r="D7" s="63" t="s">
        <v>685</v>
      </c>
      <c r="E7" s="63" t="s">
        <v>53</v>
      </c>
      <c r="F7" s="64">
        <v>1</v>
      </c>
      <c r="G7" s="206" t="s">
        <v>686</v>
      </c>
      <c r="H7" s="63" t="s">
        <v>687</v>
      </c>
      <c r="I7" s="63" t="s">
        <v>688</v>
      </c>
      <c r="J7" s="63" t="s">
        <v>689</v>
      </c>
      <c r="K7" s="259"/>
      <c r="L7" s="25">
        <f t="shared" si="3"/>
        <v>0</v>
      </c>
      <c r="M7" s="22">
        <v>0</v>
      </c>
      <c r="N7" s="22" t="s">
        <v>18</v>
      </c>
      <c r="O7" s="262">
        <f t="shared" si="4"/>
        <v>0</v>
      </c>
      <c r="P7" s="22">
        <v>0</v>
      </c>
      <c r="Q7" s="22" t="s">
        <v>18</v>
      </c>
      <c r="R7" s="23">
        <f>IF(OR(L7="",O7=""),"",IF(AND(L7="N/A",O7="N/A"),"N/A",AVERAGE(L7,O7)))</f>
        <v>0</v>
      </c>
    </row>
    <row r="8" spans="1:18" ht="18.600000000000001" customHeight="1">
      <c r="A8" s="62"/>
      <c r="B8" s="62" t="s">
        <v>690</v>
      </c>
      <c r="C8" s="62"/>
      <c r="D8" s="62"/>
      <c r="E8" s="62"/>
      <c r="F8" s="62"/>
      <c r="G8" s="205"/>
      <c r="H8" s="62"/>
      <c r="I8" s="62"/>
      <c r="J8" s="62"/>
      <c r="K8" s="260"/>
      <c r="L8" s="16">
        <f>IF(COUNTIF(L9:L11,"=N/A")=3,"N/A",
((N(L9)*$F9)+(N(L10)*$F10)+(N(L11)*$F11))/(IF(L9="N/A",0,(5*$F9))+IF(L10="N/A",0,(5*$F10))+IF(L11="N/A",0,(5*$F11))))</f>
        <v>0</v>
      </c>
      <c r="M8" s="16">
        <f t="shared" ref="M8" si="5">IF(COUNTIF(M9:M11,"=N/A")=3,"N/A",
((N(M9)*$F9)+(N(M10)*$F10)+(N(M11)*$F11))/(IF(M9="N/A",0,(5*$F9))+IF(M10="N/A",0,(5*$F10))+IF(M11="N/A",0,(5*$F11))))</f>
        <v>0</v>
      </c>
      <c r="N8" s="16" t="str">
        <f t="shared" ref="N8" si="6">IF(COUNTIF(N9:N11,"=N/A")=3,"N/A",
((N(N9)*$F9)+(N(N10)*$F10)+(N(N11)*$F11))/(IF(N9="N/A",0,(5*$F9))+IF(N10="N/A",0,(5*$F10))+IF(N11="N/A",0,(5*$F11))))</f>
        <v>N/A</v>
      </c>
      <c r="O8" s="16">
        <f t="shared" ref="O8" si="7">IF(COUNTIF(O9:O11,"=N/A")=3,"N/A",
((N(O9)*$F9)+(N(O10)*$F10)+(N(O11)*$F11))/(IF(O9="N/A",0,(5*$F9))+IF(O10="N/A",0,(5*$F10))+IF(O11="N/A",0,(5*$F11))))</f>
        <v>0</v>
      </c>
      <c r="P8" s="16">
        <f t="shared" ref="P8" si="8">IF(COUNTIF(P9:P11,"=N/A")=3,"N/A",
((N(P9)*$F9)+(N(P10)*$F10)+(N(P11)*$F11))/(IF(P9="N/A",0,(5*$F9))+IF(P10="N/A",0,(5*$F10))+IF(P11="N/A",0,(5*$F11))))</f>
        <v>0</v>
      </c>
      <c r="Q8" s="16" t="str">
        <f t="shared" ref="Q8" si="9">IF(COUNTIF(Q9:Q11,"=N/A")=3,"N/A",
((N(Q9)*$F9)+(N(Q10)*$F10)+(N(Q11)*$F11))/(IF(Q9="N/A",0,(5*$F9))+IF(Q10="N/A",0,(5*$F10))+IF(Q11="N/A",0,(5*$F11))))</f>
        <v>N/A</v>
      </c>
      <c r="R8" s="16">
        <f t="shared" ref="R8" si="10">IF(COUNTIF(R9:R11,"=N/A")=3,"N/A",
((N(R9)*$F9)+(N(R10)*$F10)+(N(R11)*$F11))/(IF(R9="N/A",0,(5*$F9))+IF(R10="N/A",0,(5*$F10))+IF(R11="N/A",0,(5*$F11))))</f>
        <v>0</v>
      </c>
    </row>
    <row r="9" spans="1:18" ht="18.600000000000001" customHeight="1">
      <c r="A9" s="63" t="s">
        <v>691</v>
      </c>
      <c r="B9" s="63" t="s">
        <v>690</v>
      </c>
      <c r="C9" s="63" t="s">
        <v>74</v>
      </c>
      <c r="D9" s="63" t="s">
        <v>692</v>
      </c>
      <c r="E9" s="63" t="s">
        <v>53</v>
      </c>
      <c r="F9" s="64">
        <v>1</v>
      </c>
      <c r="G9" s="206" t="s">
        <v>693</v>
      </c>
      <c r="H9" s="63" t="s">
        <v>694</v>
      </c>
      <c r="I9" s="63" t="s">
        <v>695</v>
      </c>
      <c r="J9" s="63" t="s">
        <v>696</v>
      </c>
      <c r="K9" s="259"/>
      <c r="L9" s="21">
        <f t="shared" ref="L9:L11" si="11">IF(AND(M9="N/A",N9="N/A"),"N/A",IF(OR(M9="",N9=""),"",SMALL(M9:N9,1)))</f>
        <v>0</v>
      </c>
      <c r="M9" s="22">
        <v>0</v>
      </c>
      <c r="N9" s="22" t="s">
        <v>18</v>
      </c>
      <c r="O9" s="262">
        <f t="shared" ref="O9:O11" si="12">IF(AND(P9="N/A",Q9="N/A"),"N/A",IF(OR(P9="",Q9=""),"",SMALL(P9:Q9,1)))</f>
        <v>0</v>
      </c>
      <c r="P9" s="22">
        <v>0</v>
      </c>
      <c r="Q9" s="22" t="s">
        <v>18</v>
      </c>
      <c r="R9" s="23">
        <f>IF(OR(L9="",O9=""),"",IF(AND(L9="N/A",O9="N/A"),"N/A",AVERAGE(L9,O9)))</f>
        <v>0</v>
      </c>
    </row>
    <row r="10" spans="1:18" s="8" customFormat="1" ht="18.600000000000001" customHeight="1">
      <c r="A10" s="63" t="s">
        <v>697</v>
      </c>
      <c r="B10" s="63" t="s">
        <v>690</v>
      </c>
      <c r="C10" s="63" t="s">
        <v>81</v>
      </c>
      <c r="D10" s="63" t="s">
        <v>698</v>
      </c>
      <c r="E10" s="63" t="s">
        <v>53</v>
      </c>
      <c r="F10" s="64">
        <v>1</v>
      </c>
      <c r="G10" s="206" t="s">
        <v>699</v>
      </c>
      <c r="H10" s="63" t="s">
        <v>700</v>
      </c>
      <c r="I10" s="63" t="s">
        <v>701</v>
      </c>
      <c r="J10" s="63" t="s">
        <v>702</v>
      </c>
      <c r="K10" s="259"/>
      <c r="L10" s="21">
        <f t="shared" si="11"/>
        <v>0</v>
      </c>
      <c r="M10" s="22">
        <v>0</v>
      </c>
      <c r="N10" s="22" t="s">
        <v>18</v>
      </c>
      <c r="O10" s="262">
        <f t="shared" si="12"/>
        <v>0</v>
      </c>
      <c r="P10" s="22">
        <v>0</v>
      </c>
      <c r="Q10" s="22" t="s">
        <v>18</v>
      </c>
      <c r="R10" s="23">
        <f>IF(OR(L10="",O10=""),"",IF(AND(L10="N/A",O10="N/A"),"N/A",AVERAGE(L10,O10)))</f>
        <v>0</v>
      </c>
    </row>
    <row r="11" spans="1:18" s="8" customFormat="1" ht="18.600000000000001" customHeight="1">
      <c r="A11" s="63" t="s">
        <v>703</v>
      </c>
      <c r="B11" s="63" t="s">
        <v>690</v>
      </c>
      <c r="C11" s="63" t="s">
        <v>88</v>
      </c>
      <c r="D11" s="63" t="s">
        <v>704</v>
      </c>
      <c r="E11" s="63" t="s">
        <v>673</v>
      </c>
      <c r="F11" s="64">
        <v>1</v>
      </c>
      <c r="G11" s="206" t="s">
        <v>705</v>
      </c>
      <c r="H11" s="63" t="s">
        <v>706</v>
      </c>
      <c r="I11" s="63" t="s">
        <v>707</v>
      </c>
      <c r="J11" s="63" t="s">
        <v>708</v>
      </c>
      <c r="K11" s="259"/>
      <c r="L11" s="21">
        <f t="shared" si="11"/>
        <v>0</v>
      </c>
      <c r="M11" s="22">
        <v>0</v>
      </c>
      <c r="N11" s="22" t="s">
        <v>18</v>
      </c>
      <c r="O11" s="262">
        <f t="shared" si="12"/>
        <v>0</v>
      </c>
      <c r="P11" s="22">
        <v>0</v>
      </c>
      <c r="Q11" s="22" t="s">
        <v>18</v>
      </c>
      <c r="R11" s="23">
        <f>IF(OR(L11="",O11=""),"",IF(AND(L11="N/A",O11="N/A"),"N/A",AVERAGE(L11,O11)))</f>
        <v>0</v>
      </c>
    </row>
    <row r="12" spans="1:18" ht="18.600000000000001" customHeight="1">
      <c r="A12" s="61"/>
      <c r="B12" s="61" t="s">
        <v>709</v>
      </c>
      <c r="C12" s="61"/>
      <c r="D12" s="61"/>
      <c r="E12" s="61"/>
      <c r="F12" s="61"/>
      <c r="G12" s="204"/>
      <c r="H12" s="61"/>
      <c r="I12" s="61"/>
      <c r="J12" s="61"/>
      <c r="K12" s="261"/>
      <c r="L12" s="15">
        <f>IF(COUNTBLANK(L13:L20)&gt;0,"-",
IF(AND(L13="N/A"),"N/A",((N(L14)*$F14)+(N(L15)*$F15)+(N(L16)*$F16)+(N(L17)*$F17)+(N(L18)*$F18)+(N(L19)*$F19)+(N(L20)*$F20))/(IF(L14="N/A",0,(5*$F14))+IF(L15="N/A",0,(5*$F15))+IF(L16="N/A",0,(5*$F16))+IF(L17="N/A",0,(5*$F17))+IF(L18="N/A",0,(5*$F18))+IF(L19="N/A",0,(5*$F19))+IF(L20="N/A",0,(5*$F20)))))</f>
        <v>0</v>
      </c>
      <c r="M12" s="15">
        <f t="shared" ref="M12:R12" si="13">IF(COUNTBLANK(M13:M20)&gt;0,"-",
IF(AND(M13="N/A"),"N/A",((N(M14)*$F14)+(N(M15)*$F15)+(N(M16)*$F16)+(N(M17)*$F17)+(N(M18)*$F18)+(N(M19)*$F19)+(N(M20)*$F20))/(IF(M14="N/A",0,(5*$F14))+IF(M15="N/A",0,(5*$F15))+IF(M16="N/A",0,(5*$F16))+IF(M17="N/A",0,(5*$F17))+IF(M18="N/A",0,(5*$F18))+IF(M19="N/A",0,(5*$F19))+IF(M20="N/A",0,(5*$F20)))))</f>
        <v>0</v>
      </c>
      <c r="N12" s="15" t="e">
        <f t="shared" si="13"/>
        <v>#VALUE!</v>
      </c>
      <c r="O12" s="15">
        <f t="shared" si="13"/>
        <v>0</v>
      </c>
      <c r="P12" s="15">
        <f t="shared" si="13"/>
        <v>0</v>
      </c>
      <c r="Q12" s="15" t="e">
        <f t="shared" si="13"/>
        <v>#VALUE!</v>
      </c>
      <c r="R12" s="15">
        <f t="shared" si="13"/>
        <v>0</v>
      </c>
    </row>
    <row r="13" spans="1:18" ht="18.600000000000001" customHeight="1">
      <c r="A13" s="62"/>
      <c r="B13" s="62" t="s">
        <v>710</v>
      </c>
      <c r="C13" s="62"/>
      <c r="D13" s="62"/>
      <c r="E13" s="62"/>
      <c r="F13" s="62"/>
      <c r="G13" s="205"/>
      <c r="H13" s="62"/>
      <c r="I13" s="62"/>
      <c r="J13" s="62"/>
      <c r="K13" s="260"/>
      <c r="L13" s="16">
        <f>IF(COUNTIF(L14:L20,"=N/A")=7,"N/A",
((N(L14)*$F14)+(N(L15)*$F15)+(N(L16)*$F16)+(N(L17)*$F17)+(N(L18)*$F18))+(N(L19)*$F19)+(N(L20)*$F20))/(IF(L14="N/A",0,(5*$F14))+IF(L15="N/A",0,(5*$F15))+IF(L16="N/A",0,(5*$F16))+IF(L17="N/A",0,(5*$F17))+IF(L18="N/A",0,(5*$F18))+IF(L19="N/A",0,(5*$F19))+IF(L20="N/A",0,(5*$F20)))</f>
        <v>0</v>
      </c>
      <c r="M13" s="16">
        <f t="shared" ref="M13:R13" si="14">IF(COUNTIF(M14:M20,"=N/A")=7,"N/A",
((N(M14)*$F14)+(N(M15)*$F15)+(N(M16)*$F16)+(N(M17)*$F17)+(N(M18)*$F18))+(N(M19)*$F19)+(N(M20)*$F20))/(IF(M14="N/A",0,(5*$F14))+IF(M15="N/A",0,(5*$F15))+IF(M16="N/A",0,(5*$F16))+IF(M17="N/A",0,(5*$F17))+IF(M18="N/A",0,(5*$F18))+IF(M19="N/A",0,(5*$F19))+IF(M20="N/A",0,(5*$F20)))</f>
        <v>0</v>
      </c>
      <c r="N13" s="16" t="e">
        <f t="shared" si="14"/>
        <v>#VALUE!</v>
      </c>
      <c r="O13" s="16">
        <f t="shared" si="14"/>
        <v>0</v>
      </c>
      <c r="P13" s="16">
        <f t="shared" si="14"/>
        <v>0</v>
      </c>
      <c r="Q13" s="16" t="e">
        <f t="shared" si="14"/>
        <v>#VALUE!</v>
      </c>
      <c r="R13" s="16">
        <f t="shared" si="14"/>
        <v>0</v>
      </c>
    </row>
    <row r="14" spans="1:18" ht="18.600000000000001" customHeight="1">
      <c r="A14" s="63" t="s">
        <v>711</v>
      </c>
      <c r="B14" s="63" t="s">
        <v>710</v>
      </c>
      <c r="C14" s="63" t="s">
        <v>103</v>
      </c>
      <c r="D14" s="63" t="s">
        <v>712</v>
      </c>
      <c r="E14" s="63" t="s">
        <v>673</v>
      </c>
      <c r="F14" s="64">
        <v>1</v>
      </c>
      <c r="G14" s="206" t="s">
        <v>713</v>
      </c>
      <c r="H14" s="63" t="s">
        <v>714</v>
      </c>
      <c r="I14" s="63" t="s">
        <v>715</v>
      </c>
      <c r="J14" s="63" t="s">
        <v>716</v>
      </c>
      <c r="K14" s="259"/>
      <c r="L14" s="21">
        <f t="shared" ref="L14:L20" si="15">IF(AND(M14="N/A",N14="N/A"),"N/A",IF(OR(M14="",N14=""),"",SMALL(M14:N14,1)))</f>
        <v>0</v>
      </c>
      <c r="M14" s="22">
        <v>0</v>
      </c>
      <c r="N14" s="22" t="s">
        <v>18</v>
      </c>
      <c r="O14" s="262">
        <f t="shared" ref="O14:O20" si="16">IF(AND(P14="N/A",Q14="N/A"),"N/A",IF(OR(P14="",Q14=""),"",SMALL(P14:Q14,1)))</f>
        <v>0</v>
      </c>
      <c r="P14" s="22">
        <v>0</v>
      </c>
      <c r="Q14" s="22" t="s">
        <v>18</v>
      </c>
      <c r="R14" s="23">
        <f>IF(OR(L14="",O14=""),"",IF(AND(L14="N/A",O14="N/A"),"N/A",AVERAGE(L14,O14)))</f>
        <v>0</v>
      </c>
    </row>
    <row r="15" spans="1:18" s="8" customFormat="1" ht="46.5" customHeight="1">
      <c r="A15" s="63" t="s">
        <v>717</v>
      </c>
      <c r="B15" s="63" t="s">
        <v>710</v>
      </c>
      <c r="C15" s="63" t="s">
        <v>110</v>
      </c>
      <c r="D15" s="63" t="s">
        <v>718</v>
      </c>
      <c r="E15" s="63" t="s">
        <v>53</v>
      </c>
      <c r="F15" s="64">
        <v>1</v>
      </c>
      <c r="G15" s="206" t="s">
        <v>719</v>
      </c>
      <c r="H15" s="63" t="s">
        <v>720</v>
      </c>
      <c r="I15" s="63" t="s">
        <v>721</v>
      </c>
      <c r="J15" s="63" t="s">
        <v>722</v>
      </c>
      <c r="K15" s="259"/>
      <c r="L15" s="21">
        <f t="shared" si="15"/>
        <v>0</v>
      </c>
      <c r="M15" s="22">
        <v>0</v>
      </c>
      <c r="N15" s="22" t="s">
        <v>18</v>
      </c>
      <c r="O15" s="262">
        <f t="shared" si="16"/>
        <v>0</v>
      </c>
      <c r="P15" s="22">
        <v>0</v>
      </c>
      <c r="Q15" s="22" t="s">
        <v>18</v>
      </c>
      <c r="R15" s="23">
        <f t="shared" ref="R15:R20" si="17">IF(OR(L15="",O15=""),"",IF(AND(L15="N/A",O15="N/A"),"N/A",AVERAGE(L15,O15)))</f>
        <v>0</v>
      </c>
    </row>
    <row r="16" spans="1:18" s="8" customFormat="1" ht="18.600000000000001" customHeight="1">
      <c r="A16" s="63" t="s">
        <v>723</v>
      </c>
      <c r="B16" s="63" t="s">
        <v>710</v>
      </c>
      <c r="C16" s="63" t="s">
        <v>117</v>
      </c>
      <c r="D16" s="63" t="s">
        <v>724</v>
      </c>
      <c r="E16" s="63" t="s">
        <v>53</v>
      </c>
      <c r="F16" s="64">
        <v>1</v>
      </c>
      <c r="G16" s="206" t="s">
        <v>725</v>
      </c>
      <c r="H16" s="63" t="s">
        <v>726</v>
      </c>
      <c r="I16" s="63" t="s">
        <v>727</v>
      </c>
      <c r="J16" s="63" t="s">
        <v>728</v>
      </c>
      <c r="K16" s="259"/>
      <c r="L16" s="21">
        <f t="shared" si="15"/>
        <v>0</v>
      </c>
      <c r="M16" s="22">
        <v>0</v>
      </c>
      <c r="N16" s="22" t="s">
        <v>18</v>
      </c>
      <c r="O16" s="262">
        <f t="shared" si="16"/>
        <v>0</v>
      </c>
      <c r="P16" s="22">
        <v>0</v>
      </c>
      <c r="Q16" s="22" t="s">
        <v>18</v>
      </c>
      <c r="R16" s="23">
        <f t="shared" si="17"/>
        <v>0</v>
      </c>
    </row>
    <row r="17" spans="1:18" s="8" customFormat="1" ht="18.600000000000001" customHeight="1">
      <c r="A17" s="63" t="s">
        <v>729</v>
      </c>
      <c r="B17" s="63" t="s">
        <v>710</v>
      </c>
      <c r="C17" s="63" t="s">
        <v>124</v>
      </c>
      <c r="D17" s="63" t="s">
        <v>730</v>
      </c>
      <c r="E17" s="63" t="s">
        <v>673</v>
      </c>
      <c r="F17" s="64">
        <v>1</v>
      </c>
      <c r="G17" s="206" t="s">
        <v>731</v>
      </c>
      <c r="H17" s="63" t="s">
        <v>732</v>
      </c>
      <c r="I17" s="63" t="s">
        <v>733</v>
      </c>
      <c r="J17" s="63" t="s">
        <v>734</v>
      </c>
      <c r="K17" s="259"/>
      <c r="L17" s="21">
        <f t="shared" si="15"/>
        <v>0</v>
      </c>
      <c r="M17" s="22">
        <v>0</v>
      </c>
      <c r="N17" s="22" t="s">
        <v>18</v>
      </c>
      <c r="O17" s="262">
        <f t="shared" si="16"/>
        <v>0</v>
      </c>
      <c r="P17" s="22">
        <v>0</v>
      </c>
      <c r="Q17" s="22" t="s">
        <v>18</v>
      </c>
      <c r="R17" s="23">
        <f t="shared" si="17"/>
        <v>0</v>
      </c>
    </row>
    <row r="18" spans="1:18" s="8" customFormat="1" ht="18.600000000000001" customHeight="1">
      <c r="A18" s="63" t="s">
        <v>735</v>
      </c>
      <c r="B18" s="63" t="s">
        <v>710</v>
      </c>
      <c r="C18" s="63" t="s">
        <v>131</v>
      </c>
      <c r="D18" s="63" t="s">
        <v>736</v>
      </c>
      <c r="E18" s="63" t="s">
        <v>673</v>
      </c>
      <c r="F18" s="64">
        <v>1</v>
      </c>
      <c r="G18" s="206" t="s">
        <v>737</v>
      </c>
      <c r="H18" s="63" t="s">
        <v>738</v>
      </c>
      <c r="I18" s="63" t="s">
        <v>739</v>
      </c>
      <c r="J18" s="63" t="s">
        <v>740</v>
      </c>
      <c r="K18" s="259"/>
      <c r="L18" s="21">
        <f t="shared" si="15"/>
        <v>0</v>
      </c>
      <c r="M18" s="22">
        <v>0</v>
      </c>
      <c r="N18" s="22" t="s">
        <v>18</v>
      </c>
      <c r="O18" s="262">
        <f t="shared" si="16"/>
        <v>0</v>
      </c>
      <c r="P18" s="22">
        <v>0</v>
      </c>
      <c r="Q18" s="22" t="s">
        <v>18</v>
      </c>
      <c r="R18" s="23">
        <f t="shared" si="17"/>
        <v>0</v>
      </c>
    </row>
    <row r="19" spans="1:18" s="8" customFormat="1" ht="18.600000000000001" customHeight="1">
      <c r="A19" s="63" t="s">
        <v>741</v>
      </c>
      <c r="B19" s="63" t="s">
        <v>710</v>
      </c>
      <c r="C19" s="63" t="s">
        <v>138</v>
      </c>
      <c r="D19" s="63" t="s">
        <v>742</v>
      </c>
      <c r="E19" s="63" t="s">
        <v>673</v>
      </c>
      <c r="F19" s="64">
        <v>1</v>
      </c>
      <c r="G19" s="206" t="s">
        <v>743</v>
      </c>
      <c r="H19" s="63" t="s">
        <v>744</v>
      </c>
      <c r="I19" s="63" t="s">
        <v>745</v>
      </c>
      <c r="J19" s="63" t="s">
        <v>746</v>
      </c>
      <c r="K19" s="259"/>
      <c r="L19" s="21">
        <f t="shared" si="15"/>
        <v>0</v>
      </c>
      <c r="M19" s="22">
        <v>0</v>
      </c>
      <c r="N19" s="22" t="s">
        <v>18</v>
      </c>
      <c r="O19" s="262">
        <f t="shared" si="16"/>
        <v>0</v>
      </c>
      <c r="P19" s="22">
        <v>0</v>
      </c>
      <c r="Q19" s="22" t="s">
        <v>18</v>
      </c>
      <c r="R19" s="23">
        <f t="shared" si="17"/>
        <v>0</v>
      </c>
    </row>
    <row r="20" spans="1:18" s="8" customFormat="1" ht="18.600000000000001" customHeight="1">
      <c r="A20" s="63" t="s">
        <v>747</v>
      </c>
      <c r="B20" s="63" t="s">
        <v>710</v>
      </c>
      <c r="C20" s="63" t="s">
        <v>145</v>
      </c>
      <c r="D20" s="63" t="s">
        <v>748</v>
      </c>
      <c r="E20" s="63" t="s">
        <v>53</v>
      </c>
      <c r="F20" s="64">
        <v>1</v>
      </c>
      <c r="G20" s="63" t="s">
        <v>749</v>
      </c>
      <c r="H20" s="63" t="s">
        <v>750</v>
      </c>
      <c r="I20" s="63" t="s">
        <v>751</v>
      </c>
      <c r="J20" s="63" t="s">
        <v>752</v>
      </c>
      <c r="K20" s="259"/>
      <c r="L20" s="21">
        <f t="shared" si="15"/>
        <v>0</v>
      </c>
      <c r="M20" s="22">
        <v>0</v>
      </c>
      <c r="N20" s="22" t="s">
        <v>18</v>
      </c>
      <c r="O20" s="262">
        <f t="shared" si="16"/>
        <v>0</v>
      </c>
      <c r="P20" s="22">
        <v>0</v>
      </c>
      <c r="Q20" s="22" t="s">
        <v>18</v>
      </c>
      <c r="R20" s="23">
        <f t="shared" si="17"/>
        <v>0</v>
      </c>
    </row>
    <row r="21" spans="1:18" ht="18.600000000000001" customHeight="1">
      <c r="A21" s="61"/>
      <c r="B21" s="61" t="s">
        <v>753</v>
      </c>
      <c r="C21" s="61"/>
      <c r="D21" s="61"/>
      <c r="E21" s="61"/>
      <c r="F21" s="61"/>
      <c r="G21" s="204"/>
      <c r="H21" s="61"/>
      <c r="I21" s="61"/>
      <c r="J21" s="61"/>
      <c r="K21" s="261"/>
      <c r="L21" s="15">
        <f>IF(COUNTBLANK(L22:L27)&gt;0,"-",
IF(AND(L22="N/A"),"N/A",((N(L23)*$F23)+(N(L24)*$F24)+(N(L25)*$F25)+(N(L26)*$F26)+(N(L27)*$F27))/(IF(L23="N/A",0,(5*$F23))+IF(L24="N/A",0,(5*$F24))+IF(L25="N/A",0,(5*$F25))+IF(L26="N/A",0,(5*$F26))+IF(L27="N/A",0,(5*$F27)))))</f>
        <v>0</v>
      </c>
      <c r="M21" s="15">
        <f t="shared" ref="M21:R21" si="18">IF(COUNTBLANK(M22:M27)&gt;0,"-",
IF(AND(M22="N/A"),"N/A",((N(M23)*$F23)+(N(M24)*$F24)+(N(M25)*$F25)+(N(M26)*$F26)+(N(M27)*$F27))/(IF(M23="N/A",0,(5*$F23))+IF(M24="N/A",0,(5*$F24))+IF(M25="N/A",0,(5*$F25))+IF(M26="N/A",0,(5*$F26))+IF(M27="N/A",0,(5*$F27)))))</f>
        <v>0</v>
      </c>
      <c r="N21" s="15" t="e">
        <f t="shared" si="18"/>
        <v>#DIV/0!</v>
      </c>
      <c r="O21" s="15">
        <f t="shared" si="18"/>
        <v>0</v>
      </c>
      <c r="P21" s="15">
        <f t="shared" si="18"/>
        <v>0</v>
      </c>
      <c r="Q21" s="15" t="e">
        <f t="shared" si="18"/>
        <v>#DIV/0!</v>
      </c>
      <c r="R21" s="15">
        <f t="shared" si="18"/>
        <v>0</v>
      </c>
    </row>
    <row r="22" spans="1:18" ht="18.600000000000001" customHeight="1">
      <c r="A22" s="62"/>
      <c r="B22" s="62" t="s">
        <v>754</v>
      </c>
      <c r="C22" s="62"/>
      <c r="D22" s="62"/>
      <c r="E22" s="62"/>
      <c r="F22" s="62"/>
      <c r="G22" s="205"/>
      <c r="H22" s="62"/>
      <c r="I22" s="62"/>
      <c r="J22" s="62"/>
      <c r="K22" s="260"/>
      <c r="L22" s="16">
        <f>IF(COUNTIF(L23:L27,"=N/A")=4,"N/A",
((N(L23)*$F23)+(N(L24)*$F24)+(N(L25)*$F25)+(N(L26)*$F26)+(N(L27)*$F27))/(IF(L23="N/A",0,(5*$F23))+IF(L24="N/A",0,(5*$F24))+IF(L25="N/A",0,(5*$F25))+IF(L26="N/A",0,(5*$F26))+IF(L27="N/A",0,(5*$F27))))</f>
        <v>0</v>
      </c>
      <c r="M22" s="16">
        <f t="shared" ref="M22:R22" si="19">IF(COUNTIF(M23:M27,"=N/A")=4,"N/A",
((N(M23)*$F23)+(N(M24)*$F24)+(N(M25)*$F25)+(N(M26)*$F26)+(N(M27)*$F27))/(IF(M23="N/A",0,(5*$F23))+IF(M24="N/A",0,(5*$F24))+IF(M25="N/A",0,(5*$F25))+IF(M26="N/A",0,(5*$F26))+IF(M27="N/A",0,(5*$F27))))</f>
        <v>0</v>
      </c>
      <c r="N22" s="16" t="e">
        <f t="shared" si="19"/>
        <v>#DIV/0!</v>
      </c>
      <c r="O22" s="16">
        <f t="shared" si="19"/>
        <v>0</v>
      </c>
      <c r="P22" s="16">
        <f t="shared" si="19"/>
        <v>0</v>
      </c>
      <c r="Q22" s="16" t="e">
        <f t="shared" si="19"/>
        <v>#DIV/0!</v>
      </c>
      <c r="R22" s="16">
        <f t="shared" si="19"/>
        <v>0</v>
      </c>
    </row>
    <row r="23" spans="1:18" s="8" customFormat="1" ht="18.600000000000001" customHeight="1">
      <c r="A23" s="63" t="s">
        <v>755</v>
      </c>
      <c r="B23" s="63" t="s">
        <v>754</v>
      </c>
      <c r="C23" s="63" t="s">
        <v>153</v>
      </c>
      <c r="D23" s="63" t="s">
        <v>756</v>
      </c>
      <c r="E23" s="63" t="s">
        <v>53</v>
      </c>
      <c r="F23" s="64">
        <v>1</v>
      </c>
      <c r="G23" s="206" t="s">
        <v>757</v>
      </c>
      <c r="H23" s="63" t="s">
        <v>758</v>
      </c>
      <c r="I23" s="63" t="s">
        <v>759</v>
      </c>
      <c r="J23" s="63" t="s">
        <v>760</v>
      </c>
      <c r="K23" s="259"/>
      <c r="L23" s="21">
        <f t="shared" ref="L23:L27" si="20">IF(AND(M23="N/A",N23="N/A"),"N/A",IF(OR(M23="",N23=""),"",SMALL(M23:N23,1)))</f>
        <v>0</v>
      </c>
      <c r="M23" s="22">
        <v>0</v>
      </c>
      <c r="N23" s="22" t="s">
        <v>18</v>
      </c>
      <c r="O23" s="262">
        <f t="shared" ref="O23:O27" si="21">IF(AND(P23="N/A",Q23="N/A"),"N/A",IF(OR(P23="",Q23=""),"",SMALL(P23:Q23,1)))</f>
        <v>0</v>
      </c>
      <c r="P23" s="22">
        <v>0</v>
      </c>
      <c r="Q23" s="22" t="s">
        <v>18</v>
      </c>
      <c r="R23" s="23">
        <f t="shared" ref="R23:R27" si="22">IF(OR(L23="",O23=""),"",IF(AND(L23="N/A",O23="N/A"),"N/A",AVERAGE(L23,O23)))</f>
        <v>0</v>
      </c>
    </row>
    <row r="24" spans="1:18" s="8" customFormat="1" ht="18.600000000000001" customHeight="1">
      <c r="A24" s="63" t="s">
        <v>761</v>
      </c>
      <c r="B24" s="63" t="s">
        <v>754</v>
      </c>
      <c r="C24" s="63" t="s">
        <v>160</v>
      </c>
      <c r="D24" s="63" t="s">
        <v>762</v>
      </c>
      <c r="E24" s="63" t="s">
        <v>53</v>
      </c>
      <c r="F24" s="64">
        <v>1</v>
      </c>
      <c r="G24" s="206" t="s">
        <v>763</v>
      </c>
      <c r="H24" s="63" t="s">
        <v>764</v>
      </c>
      <c r="I24" s="63" t="s">
        <v>765</v>
      </c>
      <c r="J24" s="63" t="s">
        <v>766</v>
      </c>
      <c r="K24" s="259"/>
      <c r="L24" s="21">
        <f t="shared" si="20"/>
        <v>0</v>
      </c>
      <c r="M24" s="22">
        <v>0</v>
      </c>
      <c r="N24" s="22" t="s">
        <v>18</v>
      </c>
      <c r="O24" s="262">
        <f t="shared" si="21"/>
        <v>0</v>
      </c>
      <c r="P24" s="22">
        <v>0</v>
      </c>
      <c r="Q24" s="22" t="s">
        <v>18</v>
      </c>
      <c r="R24" s="23">
        <f t="shared" si="22"/>
        <v>0</v>
      </c>
    </row>
    <row r="25" spans="1:18" s="8" customFormat="1" ht="18.600000000000001" customHeight="1">
      <c r="A25" s="63" t="s">
        <v>767</v>
      </c>
      <c r="B25" s="63" t="s">
        <v>754</v>
      </c>
      <c r="C25" s="63" t="s">
        <v>167</v>
      </c>
      <c r="D25" s="63" t="s">
        <v>768</v>
      </c>
      <c r="E25" s="63" t="s">
        <v>53</v>
      </c>
      <c r="F25" s="64">
        <v>1</v>
      </c>
      <c r="G25" s="63" t="s">
        <v>769</v>
      </c>
      <c r="H25" s="63" t="s">
        <v>770</v>
      </c>
      <c r="I25" s="63" t="s">
        <v>771</v>
      </c>
      <c r="J25" s="63" t="s">
        <v>772</v>
      </c>
      <c r="K25" s="259"/>
      <c r="L25" s="21">
        <f t="shared" si="20"/>
        <v>0</v>
      </c>
      <c r="M25" s="22">
        <v>0</v>
      </c>
      <c r="N25" s="22" t="s">
        <v>18</v>
      </c>
      <c r="O25" s="262">
        <f t="shared" si="21"/>
        <v>0</v>
      </c>
      <c r="P25" s="22">
        <v>0</v>
      </c>
      <c r="Q25" s="22" t="s">
        <v>18</v>
      </c>
      <c r="R25" s="23">
        <f t="shared" si="22"/>
        <v>0</v>
      </c>
    </row>
    <row r="26" spans="1:18" s="8" customFormat="1" ht="18.600000000000001" customHeight="1">
      <c r="A26" s="63" t="s">
        <v>773</v>
      </c>
      <c r="B26" s="63" t="s">
        <v>754</v>
      </c>
      <c r="C26" s="63" t="s">
        <v>774</v>
      </c>
      <c r="D26" s="63" t="s">
        <v>775</v>
      </c>
      <c r="E26" s="63" t="s">
        <v>53</v>
      </c>
      <c r="F26" s="64">
        <v>1</v>
      </c>
      <c r="G26" s="206" t="s">
        <v>776</v>
      </c>
      <c r="H26" s="63" t="s">
        <v>777</v>
      </c>
      <c r="I26" s="63" t="s">
        <v>778</v>
      </c>
      <c r="J26" s="63" t="s">
        <v>779</v>
      </c>
      <c r="K26" s="259"/>
      <c r="L26" s="21">
        <f t="shared" si="20"/>
        <v>0</v>
      </c>
      <c r="M26" s="22">
        <v>0</v>
      </c>
      <c r="N26" s="22" t="s">
        <v>18</v>
      </c>
      <c r="O26" s="262">
        <f t="shared" si="21"/>
        <v>0</v>
      </c>
      <c r="P26" s="22">
        <v>0</v>
      </c>
      <c r="Q26" s="22" t="s">
        <v>18</v>
      </c>
      <c r="R26" s="23">
        <f t="shared" si="22"/>
        <v>0</v>
      </c>
    </row>
    <row r="27" spans="1:18" s="8" customFormat="1" ht="18.600000000000001" customHeight="1">
      <c r="A27" s="63" t="s">
        <v>780</v>
      </c>
      <c r="B27" s="63" t="s">
        <v>754</v>
      </c>
      <c r="C27" s="63" t="s">
        <v>781</v>
      </c>
      <c r="D27" s="63" t="s">
        <v>782</v>
      </c>
      <c r="E27" s="63" t="s">
        <v>53</v>
      </c>
      <c r="F27" s="64">
        <v>1</v>
      </c>
      <c r="G27" s="63" t="s">
        <v>783</v>
      </c>
      <c r="H27" s="63" t="s">
        <v>784</v>
      </c>
      <c r="I27" s="63" t="s">
        <v>785</v>
      </c>
      <c r="J27" s="63" t="s">
        <v>786</v>
      </c>
      <c r="K27" s="259"/>
      <c r="L27" s="21">
        <f t="shared" si="20"/>
        <v>0</v>
      </c>
      <c r="M27" s="22">
        <v>0</v>
      </c>
      <c r="N27" s="22" t="s">
        <v>18</v>
      </c>
      <c r="O27" s="262">
        <f t="shared" si="21"/>
        <v>0</v>
      </c>
      <c r="P27" s="22">
        <v>0</v>
      </c>
      <c r="Q27" s="22" t="s">
        <v>18</v>
      </c>
      <c r="R27" s="23">
        <f t="shared" si="22"/>
        <v>0</v>
      </c>
    </row>
  </sheetData>
  <sheetProtection algorithmName="SHA-512" hashValue="he2Z8tAkErGpYmKIZ0ShcwbesNyuGprNmf8RaZH5CKNbfi1NpFgevWvCKZQ3Oka8hW4tXdMVBksy8P/ESRjPaA==" saltValue="HAgKe/RcYm7nXefLeY0vQw==" spinCount="100000" sheet="1" objects="1" scenarios="1" formatCells="0" formatColumns="0" formatRows="0"/>
  <protectedRanges>
    <protectedRange sqref="K4:R27" name="Rango1"/>
  </protectedRanges>
  <conditionalFormatting sqref="L4:R4">
    <cfRule type="cellIs" dxfId="44" priority="16" operator="greaterThanOrEqual">
      <formula>$J$1</formula>
    </cfRule>
    <cfRule type="cellIs" dxfId="43" priority="17" operator="between">
      <formula>$J$2</formula>
      <formula>$L$2</formula>
    </cfRule>
    <cfRule type="cellIs" dxfId="42" priority="18" operator="lessThan">
      <formula>$J$3</formula>
    </cfRule>
  </conditionalFormatting>
  <conditionalFormatting sqref="L8:R8">
    <cfRule type="cellIs" dxfId="41" priority="13" operator="greaterThanOrEqual">
      <formula>$J$1</formula>
    </cfRule>
    <cfRule type="cellIs" dxfId="40" priority="14" operator="between">
      <formula>$J$2</formula>
      <formula>$L$2</formula>
    </cfRule>
    <cfRule type="cellIs" dxfId="39" priority="15" operator="lessThan">
      <formula>$J$3</formula>
    </cfRule>
  </conditionalFormatting>
  <conditionalFormatting sqref="L13:R13">
    <cfRule type="cellIs" dxfId="38" priority="1" operator="greaterThanOrEqual">
      <formula>$L$1</formula>
    </cfRule>
    <cfRule type="cellIs" dxfId="37" priority="2" operator="between">
      <formula>$L$2</formula>
      <formula>$M$2</formula>
    </cfRule>
    <cfRule type="cellIs" dxfId="36" priority="3" operator="lessThan">
      <formula>$L$3</formula>
    </cfRule>
  </conditionalFormatting>
  <conditionalFormatting sqref="L22:R22">
    <cfRule type="cellIs" dxfId="35" priority="7" operator="greaterThanOrEqual">
      <formula>$L$1</formula>
    </cfRule>
    <cfRule type="cellIs" dxfId="34" priority="8" operator="between">
      <formula>$L$2</formula>
      <formula>$M$2</formula>
    </cfRule>
    <cfRule type="cellIs" dxfId="33" priority="9" operator="lessThan">
      <formula>$L$3</formula>
    </cfRule>
  </conditionalFormatting>
  <dataValidations count="1">
    <dataValidation type="list" allowBlank="1" showInputMessage="1" showErrorMessage="1" sqref="M5:N7 P14:Q20 M9:N11 P5:Q7 M14:N20 P9:Q11 M23:N27 P23:Q27" xr:uid="{CF556D76-3E88-4E6B-9475-F1964111F3EE}">
      <formula1>"5,3,1,0,N/A"</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11AB7-BBD6-4E96-9798-DCC4B68C2FC7}">
  <sheetPr>
    <tabColor rgb="FF92D050"/>
  </sheetPr>
  <dimension ref="A1:S24"/>
  <sheetViews>
    <sheetView zoomScale="50" zoomScaleNormal="50" workbookViewId="0">
      <pane xSplit="3" ySplit="2" topLeftCell="D3" activePane="bottomRight" state="frozen"/>
      <selection pane="topRight"/>
      <selection pane="bottomLeft"/>
      <selection pane="bottomRight" activeCell="K7" sqref="K7"/>
    </sheetView>
  </sheetViews>
  <sheetFormatPr baseColWidth="10" defaultColWidth="11.44140625" defaultRowHeight="74.400000000000006" customHeight="1"/>
  <cols>
    <col min="2" max="2" width="14.109375" customWidth="1"/>
    <col min="4" max="4" width="10.88671875" customWidth="1"/>
    <col min="7" max="7" width="83.5546875" customWidth="1"/>
    <col min="8" max="8" width="65.44140625" customWidth="1"/>
    <col min="9" max="9" width="25.88671875" customWidth="1"/>
    <col min="10" max="10" width="18" customWidth="1"/>
    <col min="11" max="11" width="36.44140625" customWidth="1"/>
    <col min="12" max="15" width="19.88671875" style="116" hidden="1" customWidth="1"/>
    <col min="16" max="16" width="19.88671875" style="116" customWidth="1"/>
    <col min="17" max="17" width="19.88671875" style="116" hidden="1" customWidth="1"/>
    <col min="18" max="18" width="19.88671875" customWidth="1"/>
  </cols>
  <sheetData>
    <row r="1" spans="1:19" ht="14.4">
      <c r="A1" s="120" t="s">
        <v>22</v>
      </c>
      <c r="B1" s="120" t="s">
        <v>522</v>
      </c>
      <c r="C1" s="120" t="s">
        <v>664</v>
      </c>
      <c r="D1" s="120" t="s">
        <v>665</v>
      </c>
      <c r="E1" s="120" t="s">
        <v>525</v>
      </c>
      <c r="F1" s="120" t="s">
        <v>526</v>
      </c>
      <c r="G1" s="120" t="s">
        <v>666</v>
      </c>
      <c r="H1" s="120" t="s">
        <v>528</v>
      </c>
      <c r="I1" s="120" t="s">
        <v>667</v>
      </c>
      <c r="J1" s="120" t="s">
        <v>530</v>
      </c>
      <c r="K1" s="1" t="s">
        <v>32</v>
      </c>
      <c r="L1" s="121" t="s">
        <v>33</v>
      </c>
      <c r="M1" s="122" t="s">
        <v>34</v>
      </c>
      <c r="N1" s="13" t="s">
        <v>531</v>
      </c>
      <c r="O1" s="121" t="s">
        <v>35</v>
      </c>
      <c r="P1" s="122" t="s">
        <v>36</v>
      </c>
      <c r="Q1" s="122" t="s">
        <v>37</v>
      </c>
      <c r="R1" s="121" t="s">
        <v>38</v>
      </c>
    </row>
    <row r="2" spans="1:19" ht="15" customHeight="1">
      <c r="B2" s="123" t="s">
        <v>39</v>
      </c>
      <c r="C2" s="123"/>
      <c r="D2" s="123"/>
      <c r="E2" s="123"/>
      <c r="F2" s="123"/>
      <c r="G2" s="123"/>
      <c r="H2" s="123"/>
      <c r="I2" s="123"/>
      <c r="J2" s="123"/>
      <c r="K2" s="123"/>
      <c r="L2" s="124" t="str">
        <f t="shared" ref="L2:R2" si="0">IF(COUNTBLANK(L3:L24)&gt;0,"-",
IF(AND(L3="N/A",L12="N/A",L21="N/A"),"N/A",
(N(L5)*$F5+
N(L6)*$F6+
N(L7)*$F7+
N(L8)*$F8+
N(L10)*$F10+
N(L11)*$F11+
N(L14)*$F14+
N(L15)*$F15+
N(L17)*$F17+
N(L18)*$F18+
N(L19)*$F19+
N(L20)*$F20+
N(L23)*$F23+
N(L24)*$F24)
/(IF(L5="N/A",0,$F5*5)+
IF(L6="N/A",0,$F6*5)+
IF(L7="N/A",0,$F7*5)+
IF(L8="N/A",0,$F8*5)+
IF(L10="N/A",0,$F10*5)+
IF(L11="N/A",0,$F11*5)+
IF(L14="N/A",0,$F14*5)+
IF(L15="N/A",0,$F15*5)+
IF(L17="N/A",0,$F17*5)+
IF(L18="N/A",0,$F18*5)+
IF(L19="N/A",0,$F19*5)+
IF(L20="N/A",0,$F20*5)+
IF(L23="N/A",0,$F23*5)+
IF(L24="N/A",0,$F24*5))))</f>
        <v>N/A</v>
      </c>
      <c r="M2" s="124" t="str">
        <f t="shared" si="0"/>
        <v>N/A</v>
      </c>
      <c r="N2" s="124" t="str">
        <f t="shared" si="0"/>
        <v>N/A</v>
      </c>
      <c r="O2" s="124">
        <f t="shared" si="0"/>
        <v>0</v>
      </c>
      <c r="P2" s="124">
        <f t="shared" si="0"/>
        <v>0</v>
      </c>
      <c r="Q2" s="124" t="str">
        <f t="shared" si="0"/>
        <v>N/A</v>
      </c>
      <c r="R2" s="124">
        <f t="shared" si="0"/>
        <v>0</v>
      </c>
    </row>
    <row r="3" spans="1:19" ht="15" customHeight="1">
      <c r="A3" s="125"/>
      <c r="B3" s="126" t="s">
        <v>40</v>
      </c>
      <c r="C3" s="125"/>
      <c r="D3" s="125"/>
      <c r="E3" s="125"/>
      <c r="F3" s="125"/>
      <c r="G3" s="125"/>
      <c r="H3" s="125"/>
      <c r="I3" s="125"/>
      <c r="J3" s="125"/>
      <c r="K3" s="125"/>
      <c r="L3" s="127" t="str">
        <f t="shared" ref="L3:R3" si="1">IF(COUNTBLANK(L4:L11)&gt;0,"-",
IF(AND(L4="N/A",L9="N/A"),"N/A",((N(L5)*$F5)+(N(L6)*$F6)+(N(L7)*$F7)+(N(L8)*$F8)+(N(L10)*$F10)+(N(L11)*$F11))/(IF(L5="N/A",0,(5*$F5))+IF(L6="N/A",0,(5*$F6))+IF(L7="N/A",0,(5*$F7))+IF(L8="N/A",0,(5*$F8))+IF(L10="N/A",0,(5*$F10))+IF(L11="N/A",0,(5*$F11)))))</f>
        <v>N/A</v>
      </c>
      <c r="M3" s="127" t="str">
        <f t="shared" si="1"/>
        <v>N/A</v>
      </c>
      <c r="N3" s="127" t="str">
        <f t="shared" si="1"/>
        <v>N/A</v>
      </c>
      <c r="O3" s="127">
        <f t="shared" si="1"/>
        <v>0</v>
      </c>
      <c r="P3" s="127">
        <f t="shared" si="1"/>
        <v>0</v>
      </c>
      <c r="Q3" s="127" t="str">
        <f t="shared" si="1"/>
        <v>N/A</v>
      </c>
      <c r="R3" s="127">
        <f t="shared" si="1"/>
        <v>0</v>
      </c>
    </row>
    <row r="4" spans="1:19" ht="15" customHeight="1">
      <c r="A4" s="128"/>
      <c r="B4" s="129" t="s">
        <v>787</v>
      </c>
      <c r="C4" s="128"/>
      <c r="D4" s="128"/>
      <c r="E4" s="128"/>
      <c r="F4" s="128"/>
      <c r="G4" s="128"/>
      <c r="H4" s="128"/>
      <c r="I4" s="128"/>
      <c r="J4" s="128"/>
      <c r="K4" s="128"/>
      <c r="L4" s="130" t="str">
        <f t="shared" ref="L4:R4" si="2">IF(COUNTIF(L5:L8,"=N/A")=4,"N/A",
((N(L5)*$F5)+(N(L6)*$F6)+(N(L7)*$F7)+(N(L8)*$F8))/(IF(L5="N/A",0,(5*$F5))+IF(L6="N/A",0,(5*$F6))+IF(L7="N/A",0,(5*$F7))+IF(L8="N/A",0,(5*$F8))))</f>
        <v>N/A</v>
      </c>
      <c r="M4" s="130" t="str">
        <f t="shared" si="2"/>
        <v>N/A</v>
      </c>
      <c r="N4" s="130" t="str">
        <f t="shared" si="2"/>
        <v>N/A</v>
      </c>
      <c r="O4" s="130">
        <f t="shared" si="2"/>
        <v>0</v>
      </c>
      <c r="P4" s="130">
        <f>IF(COUNTIF(P5:P8,"=N/A")=4,"N/A",
((N(P5)*$F5)+(N(P6)*$F6)+(N(P7)*$F7)+(N(P8)*$F8))/(IF(P5="N/A",0,(5*$F5))+IF(P6="N/A",0,(5*$F6))+IF(P7="N/A",0,(5*$F7))+IF(P8="N/A",0,(5*$F8))))</f>
        <v>0</v>
      </c>
      <c r="Q4" s="130" t="str">
        <f t="shared" si="2"/>
        <v>N/A</v>
      </c>
      <c r="R4" s="130">
        <f t="shared" si="2"/>
        <v>0</v>
      </c>
    </row>
    <row r="5" spans="1:19" ht="27.6" customHeight="1">
      <c r="A5" s="131" t="s">
        <v>788</v>
      </c>
      <c r="B5" s="132" t="s">
        <v>787</v>
      </c>
      <c r="C5" s="138" t="s">
        <v>43</v>
      </c>
      <c r="D5" s="138" t="s">
        <v>789</v>
      </c>
      <c r="E5" s="138" t="s">
        <v>53</v>
      </c>
      <c r="F5" s="139">
        <v>1</v>
      </c>
      <c r="G5" s="140" t="s">
        <v>790</v>
      </c>
      <c r="H5" s="138" t="s">
        <v>791</v>
      </c>
      <c r="I5" s="138" t="s">
        <v>792</v>
      </c>
      <c r="J5" s="138" t="s">
        <v>793</v>
      </c>
      <c r="K5" s="263"/>
      <c r="L5" s="135" t="str">
        <f>IF(AND(M5="N/A",N5="N/A"),"N/A",IF(OR(M5="",N5=""),"",SMALL(M5:N5,1)))</f>
        <v>N/A</v>
      </c>
      <c r="M5" s="141" t="s">
        <v>18</v>
      </c>
      <c r="N5" s="141" t="s">
        <v>18</v>
      </c>
      <c r="O5" s="135">
        <f>IF(AND(P5="N/A",Q5="N/A"),"N/A",IF(OR(P5="",Q5=""),"",SMALL(P5:Q5,1)))</f>
        <v>0</v>
      </c>
      <c r="P5" s="141">
        <v>0</v>
      </c>
      <c r="Q5" s="141" t="s">
        <v>18</v>
      </c>
      <c r="R5" s="136">
        <f>IF(OR(L5="",O5=""),"",IF(AND(L5="N/A",O5="N/A"),"N/A",AVERAGE(L5,O5)))</f>
        <v>0</v>
      </c>
      <c r="S5" s="137"/>
    </row>
    <row r="6" spans="1:19" ht="27.6" customHeight="1">
      <c r="A6" s="131" t="s">
        <v>794</v>
      </c>
      <c r="B6" s="132" t="s">
        <v>787</v>
      </c>
      <c r="C6" s="138" t="s">
        <v>51</v>
      </c>
      <c r="D6" s="138" t="s">
        <v>795</v>
      </c>
      <c r="E6" s="138" t="s">
        <v>53</v>
      </c>
      <c r="F6" s="139">
        <v>1</v>
      </c>
      <c r="G6" s="140" t="s">
        <v>796</v>
      </c>
      <c r="H6" s="138" t="s">
        <v>797</v>
      </c>
      <c r="I6" s="138" t="s">
        <v>798</v>
      </c>
      <c r="J6" s="138" t="s">
        <v>799</v>
      </c>
      <c r="K6" s="263"/>
      <c r="L6" s="135" t="str">
        <f>IF(AND(M6="N/A",N6="N/A"),"N/A",IF(OR(M6="",N6=""),"",SMALL(M6:N6,1)))</f>
        <v>N/A</v>
      </c>
      <c r="M6" s="141" t="s">
        <v>18</v>
      </c>
      <c r="N6" s="141" t="s">
        <v>18</v>
      </c>
      <c r="O6" s="135">
        <f>IF(AND(P6="N/A",Q6="N/A"),"N/A",IF(OR(P6="",Q6=""),"",SMALL(P6:Q6,1)))</f>
        <v>0</v>
      </c>
      <c r="P6" s="141">
        <v>0</v>
      </c>
      <c r="Q6" s="141" t="s">
        <v>18</v>
      </c>
      <c r="R6" s="136">
        <f>IF(OR(L6="",O6=""),"",IF(AND(L6="N/A",O6="N/A"),"N/A",AVERAGE(L6,O6)))</f>
        <v>0</v>
      </c>
      <c r="S6" s="137"/>
    </row>
    <row r="7" spans="1:19" ht="27.6" customHeight="1">
      <c r="A7" s="131" t="s">
        <v>800</v>
      </c>
      <c r="B7" s="132" t="s">
        <v>787</v>
      </c>
      <c r="C7" s="138" t="s">
        <v>59</v>
      </c>
      <c r="D7" s="138" t="s">
        <v>801</v>
      </c>
      <c r="E7" s="138" t="s">
        <v>53</v>
      </c>
      <c r="F7" s="139">
        <v>1</v>
      </c>
      <c r="G7" s="140" t="s">
        <v>802</v>
      </c>
      <c r="H7" s="138" t="s">
        <v>803</v>
      </c>
      <c r="I7" s="138" t="s">
        <v>804</v>
      </c>
      <c r="J7" s="138" t="s">
        <v>805</v>
      </c>
      <c r="K7" s="263"/>
      <c r="L7" s="135" t="str">
        <f>IF(AND(M7="N/A",N7="N/A"),"N/A",IF(OR(M7="",N7=""),"",SMALL(M7:N7,1)))</f>
        <v>N/A</v>
      </c>
      <c r="M7" s="141" t="s">
        <v>18</v>
      </c>
      <c r="N7" s="141" t="s">
        <v>18</v>
      </c>
      <c r="O7" s="135">
        <f>IF(AND(P7="N/A",Q7="N/A"),"N/A",IF(OR(P7="",Q7=""),"",SMALL(P7:Q7,1)))</f>
        <v>0</v>
      </c>
      <c r="P7" s="141">
        <v>0</v>
      </c>
      <c r="Q7" s="141" t="s">
        <v>18</v>
      </c>
      <c r="R7" s="136">
        <f>IF(OR(L7="",O7=""),"",IF(AND(L7="N/A",O7="N/A"),"N/A",AVERAGE(L7,O7)))</f>
        <v>0</v>
      </c>
      <c r="S7" s="137"/>
    </row>
    <row r="8" spans="1:19" ht="27.6" customHeight="1">
      <c r="A8" s="131" t="s">
        <v>806</v>
      </c>
      <c r="B8" s="132" t="s">
        <v>787</v>
      </c>
      <c r="C8" s="138" t="s">
        <v>66</v>
      </c>
      <c r="D8" s="138" t="s">
        <v>807</v>
      </c>
      <c r="E8" s="138" t="s">
        <v>53</v>
      </c>
      <c r="F8" s="139">
        <v>1</v>
      </c>
      <c r="G8" s="140" t="s">
        <v>808</v>
      </c>
      <c r="H8" s="138" t="s">
        <v>809</v>
      </c>
      <c r="I8" s="138" t="s">
        <v>810</v>
      </c>
      <c r="J8" s="138" t="s">
        <v>811</v>
      </c>
      <c r="K8" s="263"/>
      <c r="L8" s="135" t="str">
        <f>IF(AND(M8="N/A",N8="N/A"),"N/A",IF(OR(M8="",N8=""),"",SMALL(M8:N8,1)))</f>
        <v>N/A</v>
      </c>
      <c r="M8" s="141" t="s">
        <v>18</v>
      </c>
      <c r="N8" s="141" t="s">
        <v>18</v>
      </c>
      <c r="O8" s="135">
        <f>IF(AND(P8="N/A",Q8="N/A"),"N/A",IF(OR(P8="",Q8=""),"",SMALL(P8:Q8,1)))</f>
        <v>0</v>
      </c>
      <c r="P8" s="141">
        <v>0</v>
      </c>
      <c r="Q8" s="141" t="s">
        <v>18</v>
      </c>
      <c r="R8" s="136">
        <f>IF(OR(L8="",O8=""),"",IF(AND(L8="N/A",O8="N/A"),"N/A",AVERAGE(L8,O8)))</f>
        <v>0</v>
      </c>
      <c r="S8" s="137"/>
    </row>
    <row r="9" spans="1:19" ht="15" customHeight="1">
      <c r="A9" s="128"/>
      <c r="B9" s="129" t="s">
        <v>812</v>
      </c>
      <c r="C9" s="128"/>
      <c r="D9" s="128"/>
      <c r="E9" s="128"/>
      <c r="F9" s="128"/>
      <c r="G9" s="128"/>
      <c r="H9" s="128"/>
      <c r="I9" s="128"/>
      <c r="J9" s="128"/>
      <c r="K9" s="264"/>
      <c r="L9" s="130" t="str">
        <f t="shared" ref="L9:R9" si="3">IF(COUNTIF(L10:L11,"=N/A")=2,"N/A",
((N(L10)*$F10)+(N(L11)*$F11))/(IF(L10="N/A",0,(5*$F10))+IF(L11="N/A",0,(5*$F11))))</f>
        <v>N/A</v>
      </c>
      <c r="M9" s="130" t="str">
        <f t="shared" si="3"/>
        <v>N/A</v>
      </c>
      <c r="N9" s="130" t="str">
        <f t="shared" si="3"/>
        <v>N/A</v>
      </c>
      <c r="O9" s="130">
        <f t="shared" si="3"/>
        <v>0</v>
      </c>
      <c r="P9" s="130">
        <f>IF(COUNTIF(P10:P11,"=N/A")=2,"N/A",
((N(P10)*$F10)+(N(P11)*$F11))/(IF(P10="N/A",0,(5*$F10))+IF(P11="N/A",0,(5*$F11))))</f>
        <v>0</v>
      </c>
      <c r="Q9" s="130" t="str">
        <f t="shared" si="3"/>
        <v>N/A</v>
      </c>
      <c r="R9" s="130">
        <f t="shared" si="3"/>
        <v>0</v>
      </c>
    </row>
    <row r="10" spans="1:19" ht="30" customHeight="1">
      <c r="A10" s="131" t="s">
        <v>813</v>
      </c>
      <c r="B10" s="132" t="s">
        <v>812</v>
      </c>
      <c r="C10" s="138" t="s">
        <v>74</v>
      </c>
      <c r="D10" s="138" t="s">
        <v>814</v>
      </c>
      <c r="E10" s="138" t="s">
        <v>53</v>
      </c>
      <c r="F10" s="139">
        <v>1</v>
      </c>
      <c r="G10" s="140" t="s">
        <v>815</v>
      </c>
      <c r="H10" s="138" t="s">
        <v>816</v>
      </c>
      <c r="I10" s="138" t="s">
        <v>817</v>
      </c>
      <c r="J10" s="138" t="s">
        <v>818</v>
      </c>
      <c r="K10" s="263"/>
      <c r="L10" s="135" t="str">
        <f>IF(AND(M10="N/A",N10="N/A"),"N/A",IF(OR(M10="",N10=""),"",SMALL(M10:N10,1)))</f>
        <v>N/A</v>
      </c>
      <c r="M10" s="141" t="s">
        <v>18</v>
      </c>
      <c r="N10" s="141" t="s">
        <v>18</v>
      </c>
      <c r="O10" s="135">
        <f>IF(AND(P10="N/A",Q10="N/A"),"N/A",IF(OR(P10="",Q10=""),"",SMALL(P10:Q10,1)))</f>
        <v>0</v>
      </c>
      <c r="P10" s="141">
        <v>0</v>
      </c>
      <c r="Q10" s="141" t="s">
        <v>18</v>
      </c>
      <c r="R10" s="136">
        <f>IF(OR(L10="",O10=""),"",IF(AND(L10="N/A",O10="N/A"),"N/A",AVERAGE(L10,O10)))</f>
        <v>0</v>
      </c>
      <c r="S10" s="137"/>
    </row>
    <row r="11" spans="1:19" ht="30" customHeight="1">
      <c r="A11" s="131" t="s">
        <v>819</v>
      </c>
      <c r="B11" s="132" t="s">
        <v>812</v>
      </c>
      <c r="C11" s="138" t="s">
        <v>81</v>
      </c>
      <c r="D11" s="138" t="s">
        <v>820</v>
      </c>
      <c r="E11" s="138" t="s">
        <v>53</v>
      </c>
      <c r="F11" s="139">
        <v>1</v>
      </c>
      <c r="G11" s="140" t="s">
        <v>821</v>
      </c>
      <c r="H11" s="138" t="s">
        <v>822</v>
      </c>
      <c r="I11" s="138" t="s">
        <v>823</v>
      </c>
      <c r="J11" s="138" t="s">
        <v>824</v>
      </c>
      <c r="K11" s="263"/>
      <c r="L11" s="135" t="str">
        <f>IF(AND(M11="N/A",N11="N/A"),"N/A",IF(OR(M11="",N11=""),"",SMALL(M11:N11,1)))</f>
        <v>N/A</v>
      </c>
      <c r="M11" s="141" t="s">
        <v>18</v>
      </c>
      <c r="N11" s="141" t="s">
        <v>18</v>
      </c>
      <c r="O11" s="135">
        <f>IF(AND(P11="N/A",Q11="N/A"),"N/A",IF(OR(P11="",Q11=""),"",SMALL(P11:Q11,1)))</f>
        <v>0</v>
      </c>
      <c r="P11" s="141">
        <v>0</v>
      </c>
      <c r="Q11" s="141" t="s">
        <v>18</v>
      </c>
      <c r="R11" s="136">
        <f>IF(OR(L11="",O11=""),"",IF(AND(L11="N/A",O11="N/A"),"N/A",AVERAGE(L11,O11)))</f>
        <v>0</v>
      </c>
      <c r="S11" s="137"/>
    </row>
    <row r="12" spans="1:19" ht="15" customHeight="1">
      <c r="A12" s="125"/>
      <c r="B12" s="126" t="s">
        <v>419</v>
      </c>
      <c r="C12" s="125"/>
      <c r="D12" s="125"/>
      <c r="E12" s="125"/>
      <c r="F12" s="125"/>
      <c r="G12" s="125"/>
      <c r="H12" s="125"/>
      <c r="I12" s="125"/>
      <c r="J12" s="125"/>
      <c r="K12" s="265"/>
      <c r="L12" s="127" t="str">
        <f t="shared" ref="L12:R12" si="4">IF(COUNTBLANK(L13:L20)&gt;0,"-",
IF(AND(L13="N/A",L16="N/A"),"N/A",((N(L14)*$F14)+(N(L15)*$F15)+(N(L17)*$F17)+(N(L18)*$F18)+(N(L19)*$F19)+(N(L20)*$F20))/(IF(L14="N/A",0,(5*$F14))+IF(L15="N/A",0,(5*$F15))+IF(L17="N/A",0,(5*$F17))+IF(L18="N/A",0,(5*$F18))+IF(L19="N/A",0,(5*$F19))+IF(L20="N/A",0,(5*$F20)))))</f>
        <v>N/A</v>
      </c>
      <c r="M12" s="127" t="str">
        <f t="shared" si="4"/>
        <v>N/A</v>
      </c>
      <c r="N12" s="127" t="str">
        <f t="shared" si="4"/>
        <v>N/A</v>
      </c>
      <c r="O12" s="127">
        <f t="shared" si="4"/>
        <v>0</v>
      </c>
      <c r="P12" s="127">
        <f t="shared" si="4"/>
        <v>0</v>
      </c>
      <c r="Q12" s="127" t="str">
        <f t="shared" si="4"/>
        <v>N/A</v>
      </c>
      <c r="R12" s="127">
        <f t="shared" si="4"/>
        <v>0</v>
      </c>
    </row>
    <row r="13" spans="1:19" ht="15" customHeight="1">
      <c r="A13" s="128"/>
      <c r="B13" s="129" t="s">
        <v>825</v>
      </c>
      <c r="C13" s="128"/>
      <c r="D13" s="128"/>
      <c r="E13" s="128"/>
      <c r="F13" s="128"/>
      <c r="G13" s="128"/>
      <c r="H13" s="128"/>
      <c r="I13" s="128"/>
      <c r="J13" s="128"/>
      <c r="K13" s="264"/>
      <c r="L13" s="130" t="str">
        <f t="shared" ref="L13:R13" si="5">IF(COUNTIF(L14:L15,"=N/A")=2,"N/A",
((N(L14)*$F14)+(N(L15)*$F15))/(IF(L14="N/A",0,(5*$F14))+IF(L15="N/A",0,(5*$F15))))</f>
        <v>N/A</v>
      </c>
      <c r="M13" s="130" t="str">
        <f t="shared" si="5"/>
        <v>N/A</v>
      </c>
      <c r="N13" s="130" t="str">
        <f t="shared" si="5"/>
        <v>N/A</v>
      </c>
      <c r="O13" s="130">
        <f t="shared" si="5"/>
        <v>0</v>
      </c>
      <c r="P13" s="130">
        <f>IF(COUNTIF(P14:P15,"=N/A")=2,"N/A",
((N(P14)*$F14)+(N(P15)*$F15))/(IF(P14="N/A",0,(5*$F14))+IF(P15="N/A",0,(5*$F15))))</f>
        <v>0</v>
      </c>
      <c r="Q13" s="130" t="str">
        <f t="shared" si="5"/>
        <v>N/A</v>
      </c>
      <c r="R13" s="130">
        <f t="shared" si="5"/>
        <v>0</v>
      </c>
    </row>
    <row r="14" spans="1:19" ht="32.4" customHeight="1">
      <c r="A14" s="131" t="s">
        <v>826</v>
      </c>
      <c r="B14" s="132" t="s">
        <v>825</v>
      </c>
      <c r="C14" s="131" t="s">
        <v>103</v>
      </c>
      <c r="D14" s="131" t="s">
        <v>827</v>
      </c>
      <c r="E14" s="131" t="s">
        <v>53</v>
      </c>
      <c r="F14" s="133">
        <v>1</v>
      </c>
      <c r="G14" s="134" t="s">
        <v>828</v>
      </c>
      <c r="H14" s="131" t="s">
        <v>829</v>
      </c>
      <c r="I14" s="131" t="s">
        <v>830</v>
      </c>
      <c r="J14" s="131" t="s">
        <v>831</v>
      </c>
      <c r="K14" s="266"/>
      <c r="L14" s="135" t="str">
        <f>IF(AND(M14="N/A",N14="N/A"),"N/A",IF(OR(M14="",N14=""),"",SMALL(M14:N14,1)))</f>
        <v>N/A</v>
      </c>
      <c r="M14" s="141" t="s">
        <v>18</v>
      </c>
      <c r="N14" s="141" t="s">
        <v>18</v>
      </c>
      <c r="O14" s="135">
        <f>IF(AND(P14="N/A",Q14="N/A"),"N/A",IF(OR(P14="",Q14=""),"",SMALL(P14:Q14,1)))</f>
        <v>0</v>
      </c>
      <c r="P14" s="141">
        <v>0</v>
      </c>
      <c r="Q14" s="141" t="s">
        <v>18</v>
      </c>
      <c r="R14" s="136">
        <f>IF(OR(L14="",O14=""),"",IF(AND(L14="N/A",O14="N/A"),"N/A",AVERAGE(L14,O14)))</f>
        <v>0</v>
      </c>
      <c r="S14" s="137"/>
    </row>
    <row r="15" spans="1:19" ht="32.4" customHeight="1">
      <c r="A15" s="131" t="s">
        <v>832</v>
      </c>
      <c r="B15" s="132" t="s">
        <v>825</v>
      </c>
      <c r="C15" s="131" t="s">
        <v>110</v>
      </c>
      <c r="D15" s="131" t="s">
        <v>833</v>
      </c>
      <c r="E15" s="131" t="s">
        <v>53</v>
      </c>
      <c r="F15" s="133">
        <v>1</v>
      </c>
      <c r="G15" s="134" t="s">
        <v>834</v>
      </c>
      <c r="H15" s="131" t="s">
        <v>835</v>
      </c>
      <c r="I15" s="131" t="s">
        <v>836</v>
      </c>
      <c r="J15" s="131" t="s">
        <v>837</v>
      </c>
      <c r="K15" s="266"/>
      <c r="L15" s="135" t="str">
        <f>IF(AND(M15="N/A",N15="N/A"),"N/A",IF(OR(M15="",N15=""),"",SMALL(M15:N15,1)))</f>
        <v>N/A</v>
      </c>
      <c r="M15" s="141" t="s">
        <v>18</v>
      </c>
      <c r="N15" s="141" t="s">
        <v>18</v>
      </c>
      <c r="O15" s="135">
        <f>IF(AND(P15="N/A",Q15="N/A"),"N/A",IF(OR(P15="",Q15=""),"",SMALL(P15:Q15,1)))</f>
        <v>0</v>
      </c>
      <c r="P15" s="141">
        <v>0</v>
      </c>
      <c r="Q15" s="141" t="s">
        <v>18</v>
      </c>
      <c r="R15" s="136">
        <f>IF(OR(L15="",O15=""),"",IF(AND(L15="N/A",O15="N/A"),"N/A",AVERAGE(L15,O15)))</f>
        <v>0</v>
      </c>
      <c r="S15" s="137"/>
    </row>
    <row r="16" spans="1:19" ht="15" customHeight="1">
      <c r="A16" s="128"/>
      <c r="B16" s="129" t="s">
        <v>838</v>
      </c>
      <c r="C16" s="128"/>
      <c r="D16" s="128"/>
      <c r="E16" s="128"/>
      <c r="F16" s="128"/>
      <c r="G16" s="128"/>
      <c r="H16" s="128"/>
      <c r="I16" s="128"/>
      <c r="J16" s="128"/>
      <c r="K16" s="264"/>
      <c r="L16" s="130" t="str">
        <f t="shared" ref="L16:R16" si="6">IF(COUNTIF(L17:L20,"=N/A")=4,"N/A",
((N(L17)*$F17)+(N(L18)*$F18)+(N(L19)*$F19)+(N(L20)*$F20))/(IF(L17="N/A",0,(5*$F17))+IF(L18="N/A",0,(5*$F18))+IF(L19="N/A",0,(5*$F19))+IF(L20="N/A",0,(5*$F20))))</f>
        <v>N/A</v>
      </c>
      <c r="M16" s="130" t="str">
        <f t="shared" si="6"/>
        <v>N/A</v>
      </c>
      <c r="N16" s="130" t="str">
        <f t="shared" si="6"/>
        <v>N/A</v>
      </c>
      <c r="O16" s="130">
        <f t="shared" si="6"/>
        <v>0</v>
      </c>
      <c r="P16" s="130">
        <f>IF(COUNTIF(P17:P20,"=N/A")=4,"N/A",
((N(P17)*$F17)+(N(P18)*$F18)+(N(P19)*$F19)+(N(P20)*$F20))/(IF(P17="N/A",0,(5*$F17))+IF(P18="N/A",0,(5*$F18))+IF(P19="N/A",0,(5*$F19))+IF(P20="N/A",0,(5*$F20))))</f>
        <v>0</v>
      </c>
      <c r="Q16" s="130" t="str">
        <f t="shared" si="6"/>
        <v>N/A</v>
      </c>
      <c r="R16" s="130">
        <f t="shared" si="6"/>
        <v>0</v>
      </c>
    </row>
    <row r="17" spans="1:19" ht="33.6" customHeight="1">
      <c r="A17" s="131" t="s">
        <v>839</v>
      </c>
      <c r="B17" s="132" t="s">
        <v>838</v>
      </c>
      <c r="C17" s="131" t="s">
        <v>153</v>
      </c>
      <c r="D17" s="131" t="s">
        <v>840</v>
      </c>
      <c r="E17" s="131" t="s">
        <v>53</v>
      </c>
      <c r="F17" s="133">
        <v>1</v>
      </c>
      <c r="G17" s="134" t="s">
        <v>841</v>
      </c>
      <c r="H17" s="131" t="s">
        <v>842</v>
      </c>
      <c r="I17" s="131" t="s">
        <v>843</v>
      </c>
      <c r="J17" s="131" t="s">
        <v>844</v>
      </c>
      <c r="K17" s="266"/>
      <c r="L17" s="135" t="str">
        <f>IF(AND(M17="N/A",N17="N/A"),"N/A",IF(OR(M17="",N17=""),"",SMALL(M17:N17,1)))</f>
        <v>N/A</v>
      </c>
      <c r="M17" s="141" t="s">
        <v>18</v>
      </c>
      <c r="N17" s="141" t="s">
        <v>18</v>
      </c>
      <c r="O17" s="135">
        <f>IF(AND(P17="N/A",Q17="N/A"),"N/A",IF(OR(P17="",Q17=""),"",SMALL(P17:Q17,1)))</f>
        <v>0</v>
      </c>
      <c r="P17" s="141">
        <v>0</v>
      </c>
      <c r="Q17" s="141" t="s">
        <v>18</v>
      </c>
      <c r="R17" s="136">
        <f>IF(OR(L17="",O17=""),"",IF(AND(L17="N/A",O17="N/A"),"N/A",AVERAGE(L17,O17)))</f>
        <v>0</v>
      </c>
      <c r="S17" s="137"/>
    </row>
    <row r="18" spans="1:19" ht="33.6" customHeight="1">
      <c r="A18" s="131" t="s">
        <v>845</v>
      </c>
      <c r="B18" s="132" t="s">
        <v>838</v>
      </c>
      <c r="C18" s="131" t="s">
        <v>160</v>
      </c>
      <c r="D18" s="131" t="s">
        <v>846</v>
      </c>
      <c r="E18" s="131" t="s">
        <v>53</v>
      </c>
      <c r="F18" s="133">
        <v>1</v>
      </c>
      <c r="G18" s="134" t="s">
        <v>847</v>
      </c>
      <c r="H18" s="131" t="s">
        <v>848</v>
      </c>
      <c r="I18" s="131" t="s">
        <v>849</v>
      </c>
      <c r="J18" s="131" t="s">
        <v>850</v>
      </c>
      <c r="K18" s="266"/>
      <c r="L18" s="135" t="str">
        <f>IF(AND(M18="N/A",N18="N/A"),"N/A",IF(OR(M18="",N18=""),"",SMALL(M18:N18,1)))</f>
        <v>N/A</v>
      </c>
      <c r="M18" s="141" t="s">
        <v>18</v>
      </c>
      <c r="N18" s="141" t="s">
        <v>18</v>
      </c>
      <c r="O18" s="135">
        <f>IF(AND(P18="N/A",Q18="N/A"),"N/A",IF(OR(P18="",Q18=""),"",SMALL(P18:Q18,1)))</f>
        <v>0</v>
      </c>
      <c r="P18" s="141">
        <v>0</v>
      </c>
      <c r="Q18" s="141" t="s">
        <v>18</v>
      </c>
      <c r="R18" s="136">
        <f>IF(OR(L18="",O18=""),"",IF(AND(L18="N/A",O18="N/A"),"N/A",AVERAGE(L18,O18)))</f>
        <v>0</v>
      </c>
      <c r="S18" s="137"/>
    </row>
    <row r="19" spans="1:19" ht="33.6" customHeight="1">
      <c r="A19" s="131" t="s">
        <v>851</v>
      </c>
      <c r="B19" s="132" t="s">
        <v>838</v>
      </c>
      <c r="C19" s="131" t="s">
        <v>167</v>
      </c>
      <c r="D19" s="131" t="s">
        <v>852</v>
      </c>
      <c r="E19" s="131" t="s">
        <v>53</v>
      </c>
      <c r="F19" s="133">
        <v>1</v>
      </c>
      <c r="G19" s="134" t="s">
        <v>853</v>
      </c>
      <c r="H19" s="131" t="s">
        <v>854</v>
      </c>
      <c r="I19" s="131" t="s">
        <v>855</v>
      </c>
      <c r="J19" s="131" t="s">
        <v>856</v>
      </c>
      <c r="K19" s="266"/>
      <c r="L19" s="135" t="str">
        <f>IF(AND(M19="N/A",N19="N/A"),"N/A",IF(OR(M19="",N19=""),"",SMALL(M19:N19,1)))</f>
        <v>N/A</v>
      </c>
      <c r="M19" s="141" t="s">
        <v>18</v>
      </c>
      <c r="N19" s="141" t="s">
        <v>18</v>
      </c>
      <c r="O19" s="135">
        <f>IF(AND(P19="N/A",Q19="N/A"),"N/A",IF(OR(P19="",Q19=""),"",SMALL(P19:Q19,1)))</f>
        <v>0</v>
      </c>
      <c r="P19" s="141">
        <v>0</v>
      </c>
      <c r="Q19" s="141" t="s">
        <v>18</v>
      </c>
      <c r="R19" s="136">
        <f>IF(OR(L19="",O19=""),"",IF(AND(L19="N/A",O19="N/A"),"N/A",AVERAGE(L19,O19)))</f>
        <v>0</v>
      </c>
      <c r="S19" s="137"/>
    </row>
    <row r="20" spans="1:19" ht="33.6" customHeight="1">
      <c r="A20" s="131" t="s">
        <v>857</v>
      </c>
      <c r="B20" s="132" t="s">
        <v>838</v>
      </c>
      <c r="C20" s="131" t="s">
        <v>774</v>
      </c>
      <c r="D20" s="131" t="s">
        <v>858</v>
      </c>
      <c r="E20" s="131" t="s">
        <v>53</v>
      </c>
      <c r="F20" s="133">
        <v>1</v>
      </c>
      <c r="G20" s="134" t="s">
        <v>859</v>
      </c>
      <c r="H20" s="131" t="s">
        <v>860</v>
      </c>
      <c r="I20" s="131" t="s">
        <v>861</v>
      </c>
      <c r="J20" s="131" t="s">
        <v>862</v>
      </c>
      <c r="K20" s="266"/>
      <c r="L20" s="135" t="str">
        <f>IF(AND(M20="N/A",N20="N/A"),"N/A",IF(OR(M20="",N20=""),"",SMALL(M20:N20,1)))</f>
        <v>N/A</v>
      </c>
      <c r="M20" s="141" t="s">
        <v>18</v>
      </c>
      <c r="N20" s="141" t="s">
        <v>18</v>
      </c>
      <c r="O20" s="135">
        <f>IF(AND(P20="N/A",Q20="N/A"),"N/A",IF(OR(P20="",Q20=""),"",SMALL(P20:Q20,1)))</f>
        <v>0</v>
      </c>
      <c r="P20" s="141">
        <v>0</v>
      </c>
      <c r="Q20" s="141" t="s">
        <v>18</v>
      </c>
      <c r="R20" s="136">
        <f>IF(OR(L20="",O20=""),"",IF(AND(L20="N/A",O20="N/A"),"N/A",AVERAGE(L20,O20)))</f>
        <v>0</v>
      </c>
      <c r="S20" s="137"/>
    </row>
    <row r="21" spans="1:19" ht="15" customHeight="1">
      <c r="A21" s="125"/>
      <c r="B21" s="126" t="s">
        <v>485</v>
      </c>
      <c r="C21" s="125"/>
      <c r="D21" s="125"/>
      <c r="E21" s="125"/>
      <c r="F21" s="125"/>
      <c r="G21" s="125"/>
      <c r="H21" s="125"/>
      <c r="I21" s="125"/>
      <c r="J21" s="125"/>
      <c r="K21" s="265"/>
      <c r="L21" s="127" t="str">
        <f t="shared" ref="L21:R21" si="7">IF(COUNTBLANK(L22:L24)&gt;0,"-",
IF(L22="N/A","N/A",((N(L23)*$F23)+(N(L24)*$F24))/(IF(L23="N/A",0,(5*$F23))+IF(L24="N/A",0,(5*$F24)))))</f>
        <v>N/A</v>
      </c>
      <c r="M21" s="127" t="str">
        <f t="shared" si="7"/>
        <v>N/A</v>
      </c>
      <c r="N21" s="127" t="str">
        <f t="shared" si="7"/>
        <v>N/A</v>
      </c>
      <c r="O21" s="127">
        <f t="shared" si="7"/>
        <v>0</v>
      </c>
      <c r="P21" s="127">
        <f t="shared" si="7"/>
        <v>0</v>
      </c>
      <c r="Q21" s="127" t="str">
        <f t="shared" si="7"/>
        <v>N/A</v>
      </c>
      <c r="R21" s="127">
        <f t="shared" si="7"/>
        <v>0</v>
      </c>
    </row>
    <row r="22" spans="1:19" ht="15" customHeight="1">
      <c r="A22" s="128"/>
      <c r="B22" s="129" t="s">
        <v>863</v>
      </c>
      <c r="C22" s="128"/>
      <c r="D22" s="128"/>
      <c r="E22" s="128"/>
      <c r="F22" s="128"/>
      <c r="G22" s="128"/>
      <c r="H22" s="128"/>
      <c r="I22" s="128"/>
      <c r="J22" s="128"/>
      <c r="K22" s="264"/>
      <c r="L22" s="130" t="str">
        <f t="shared" ref="L22:R22" si="8">IF(COUNTIF(L23:L24,"=N/A")=2,"N/A",
((N(L23)*$F23)+(N(L24)*$F24))/(IF(L23="N/A",0,(5*$F23))+IF(L24="N/A",0,(5*$F24))))</f>
        <v>N/A</v>
      </c>
      <c r="M22" s="130" t="str">
        <f t="shared" si="8"/>
        <v>N/A</v>
      </c>
      <c r="N22" s="130" t="str">
        <f t="shared" si="8"/>
        <v>N/A</v>
      </c>
      <c r="O22" s="130">
        <f t="shared" si="8"/>
        <v>0</v>
      </c>
      <c r="P22" s="130">
        <f>IF(COUNTIF(P23:P24,"=N/A")=2,"N/A",
((N(P23)*$F23)+(N(P24)*$F24))/(IF(P23="N/A",0,(5*$F23))+IF(P24="N/A",0,(5*$F24))))</f>
        <v>0</v>
      </c>
      <c r="Q22" s="130" t="str">
        <f t="shared" si="8"/>
        <v>N/A</v>
      </c>
      <c r="R22" s="130">
        <f t="shared" si="8"/>
        <v>0</v>
      </c>
    </row>
    <row r="23" spans="1:19" ht="37.200000000000003" customHeight="1">
      <c r="A23" s="131" t="s">
        <v>864</v>
      </c>
      <c r="B23" s="132" t="s">
        <v>863</v>
      </c>
      <c r="C23" s="131" t="s">
        <v>175</v>
      </c>
      <c r="D23" s="131" t="s">
        <v>865</v>
      </c>
      <c r="E23" s="131" t="s">
        <v>53</v>
      </c>
      <c r="F23" s="133">
        <v>1</v>
      </c>
      <c r="G23" s="134" t="s">
        <v>866</v>
      </c>
      <c r="H23" s="131" t="s">
        <v>867</v>
      </c>
      <c r="I23" s="131" t="s">
        <v>868</v>
      </c>
      <c r="J23" s="131" t="s">
        <v>869</v>
      </c>
      <c r="K23" s="266"/>
      <c r="L23" s="135" t="str">
        <f>IF(AND(M23="N/A",N23="N/A"),"N/A",IF(OR(M23="",N23=""),"",SMALL(M23:N23,1)))</f>
        <v>N/A</v>
      </c>
      <c r="M23" s="141" t="s">
        <v>18</v>
      </c>
      <c r="N23" s="141" t="s">
        <v>18</v>
      </c>
      <c r="O23" s="135">
        <f>IF(AND(P23="N/A",Q23="N/A"),"N/A",IF(OR(P23="",Q23=""),"",SMALL(P23:Q23,1)))</f>
        <v>0</v>
      </c>
      <c r="P23" s="141">
        <v>0</v>
      </c>
      <c r="Q23" s="141" t="s">
        <v>18</v>
      </c>
      <c r="R23" s="136">
        <f>IF(OR(L23="",O23=""),"",IF(AND(L23="N/A",O23="N/A"),"N/A",AVERAGE(L23,O23)))</f>
        <v>0</v>
      </c>
      <c r="S23" s="137"/>
    </row>
    <row r="24" spans="1:19" ht="37.200000000000003" customHeight="1">
      <c r="A24" s="131" t="s">
        <v>870</v>
      </c>
      <c r="B24" s="132" t="s">
        <v>863</v>
      </c>
      <c r="C24" s="131" t="s">
        <v>182</v>
      </c>
      <c r="D24" s="131" t="s">
        <v>871</v>
      </c>
      <c r="E24" s="131" t="s">
        <v>53</v>
      </c>
      <c r="F24" s="133">
        <v>1</v>
      </c>
      <c r="G24" s="134" t="s">
        <v>872</v>
      </c>
      <c r="H24" s="131" t="s">
        <v>873</v>
      </c>
      <c r="I24" s="131" t="s">
        <v>874</v>
      </c>
      <c r="J24" s="131" t="s">
        <v>875</v>
      </c>
      <c r="K24" s="266"/>
      <c r="L24" s="135" t="str">
        <f>IF(AND(M24="N/A",N24="N/A"),"N/A",IF(OR(M24="",N24=""),"",SMALL(M24:N24,1)))</f>
        <v>N/A</v>
      </c>
      <c r="M24" s="141" t="s">
        <v>18</v>
      </c>
      <c r="N24" s="141" t="s">
        <v>18</v>
      </c>
      <c r="O24" s="135">
        <f>IF(AND(P24="N/A",Q24="N/A"),"N/A",IF(OR(P24="",Q24=""),"",SMALL(P24:Q24,1)))</f>
        <v>0</v>
      </c>
      <c r="P24" s="141">
        <v>0</v>
      </c>
      <c r="Q24" s="141" t="s">
        <v>18</v>
      </c>
      <c r="R24" s="136">
        <f>IF(OR(L24="",O24=""),"",IF(AND(L24="N/A",O24="N/A"),"N/A",AVERAGE(L24,O24)))</f>
        <v>0</v>
      </c>
      <c r="S24" s="137"/>
    </row>
  </sheetData>
  <sheetProtection algorithmName="SHA-512" hashValue="YT7i2atSjpXE6TFZb2FoNdeSey9oDv8vBV9Wx5bp8JxprFYP4vsmSM/P2eHNtNFbdjaHmaAT2Xk0mMOSXN2Wzw==" saltValue="At2AkNFS8jxibcc8ZrE08w==" spinCount="100000" sheet="1" objects="1" scenarios="1" formatCells="0" formatColumns="0" formatRows="0"/>
  <protectedRanges>
    <protectedRange sqref="K5:R24" name="Rango1"/>
  </protectedRanges>
  <conditionalFormatting sqref="L4:R4 L9:R9 L13:R13 L16:R16 L22:R22">
    <cfRule type="cellIs" dxfId="32" priority="1" operator="greaterThanOrEqual">
      <formula>#REF!</formula>
    </cfRule>
    <cfRule type="cellIs" dxfId="31" priority="2" operator="between">
      <formula>#REF!</formula>
      <formula>$L$2</formula>
    </cfRule>
    <cfRule type="cellIs" dxfId="30" priority="3" operator="lessThan">
      <formula>#REF!</formula>
    </cfRule>
  </conditionalFormatting>
  <dataValidations count="1">
    <dataValidation type="list" allowBlank="1" showInputMessage="1" showErrorMessage="1" sqref="P10:Q11 P14:Q15 P17:Q20 M23:N24 M5:N8 M17:N20 P5:Q8 M14:N15 M10:N11 P23:Q24" xr:uid="{D721BF8F-B0DB-4658-831D-B3C2B5CD5F4D}">
      <formula1>"5,3,1,0,N/A"</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A7EBD-75DA-40C0-B3FF-AE52118CB267}">
  <sheetPr>
    <tabColor rgb="FF92D050"/>
  </sheetPr>
  <dimension ref="A1:R25"/>
  <sheetViews>
    <sheetView showGridLines="0" zoomScale="70" zoomScaleNormal="70" workbookViewId="0">
      <pane xSplit="3" ySplit="2" topLeftCell="G3" activePane="bottomRight" state="frozen"/>
      <selection pane="topRight"/>
      <selection pane="bottomLeft"/>
      <selection pane="bottomRight" activeCell="K5" sqref="K5"/>
    </sheetView>
  </sheetViews>
  <sheetFormatPr baseColWidth="10" defaultColWidth="11.44140625" defaultRowHeight="19.5" customHeight="1"/>
  <cols>
    <col min="2" max="2" width="7.5546875" customWidth="1"/>
    <col min="3" max="3" width="6" customWidth="1"/>
    <col min="4" max="4" width="30.44140625" customWidth="1"/>
    <col min="5" max="5" width="10" customWidth="1"/>
    <col min="6" max="6" width="8.33203125" customWidth="1"/>
    <col min="7" max="7" width="48.33203125" customWidth="1"/>
    <col min="8" max="8" width="45.88671875" customWidth="1"/>
    <col min="9" max="9" width="30.88671875" customWidth="1"/>
    <col min="10" max="10" width="66" customWidth="1"/>
    <col min="11" max="11" width="35.88671875" customWidth="1"/>
    <col min="12" max="12" width="0" hidden="1" customWidth="1"/>
    <col min="14" max="15" width="0" hidden="1" customWidth="1"/>
    <col min="17" max="17" width="0" hidden="1" customWidth="1"/>
  </cols>
  <sheetData>
    <row r="1" spans="1:18" ht="19.5" customHeight="1">
      <c r="A1" s="57" t="s">
        <v>22</v>
      </c>
      <c r="B1" s="38" t="s">
        <v>522</v>
      </c>
      <c r="C1" s="38" t="s">
        <v>664</v>
      </c>
      <c r="D1" s="39" t="s">
        <v>665</v>
      </c>
      <c r="E1" s="38" t="s">
        <v>525</v>
      </c>
      <c r="F1" s="38" t="s">
        <v>526</v>
      </c>
      <c r="G1" s="38" t="s">
        <v>666</v>
      </c>
      <c r="H1" s="46" t="s">
        <v>528</v>
      </c>
      <c r="I1" s="46" t="s">
        <v>667</v>
      </c>
      <c r="J1" s="46" t="s">
        <v>530</v>
      </c>
      <c r="K1" s="1" t="s">
        <v>32</v>
      </c>
      <c r="L1" s="145" t="s">
        <v>33</v>
      </c>
      <c r="M1" s="143" t="s">
        <v>34</v>
      </c>
      <c r="N1" s="13" t="s">
        <v>531</v>
      </c>
      <c r="O1" s="145" t="s">
        <v>35</v>
      </c>
      <c r="P1" s="143" t="s">
        <v>36</v>
      </c>
      <c r="Q1" s="143" t="e">
        <f>"DEL - "&amp;#REF!</f>
        <v>#REF!</v>
      </c>
      <c r="R1" s="145" t="s">
        <v>38</v>
      </c>
    </row>
    <row r="2" spans="1:18" ht="19.5" customHeight="1">
      <c r="A2" s="58"/>
      <c r="B2" s="40" t="s">
        <v>39</v>
      </c>
      <c r="C2" s="40"/>
      <c r="D2" s="41"/>
      <c r="E2" s="40"/>
      <c r="F2" s="40"/>
      <c r="G2" s="41"/>
      <c r="H2" s="47"/>
      <c r="I2" s="47"/>
      <c r="J2" s="47"/>
      <c r="K2" s="9"/>
      <c r="L2" s="146">
        <f t="shared" ref="L2:R2" si="0">IF(COUNTBLANK(L3:L24)&gt;0,"-",
IF(AND(L3="N/A",L9="N/A",L20="N/A"),"N/A",
(N(L5)*$F5+
N(L6)*$F6+
N(L7)*$F7+
N(L8)*$F8+
N(L11)*$F11+
N(L12)*$F12+
N(L13)*$F13+
N(L14)*$F14+
N(L16)*$F16+
N(L17)*$F17+
N(L18)*$F18+
N(L19)*$F19+
N(L22)*$F22+
N(L23)*$F23+
N(L24)*$F24)
/(IF(L5="N/A",0,$F5*5)+
IF(L6="N/A",0,$F6*5)+
IF(L7="N/A",0,$F7*5)+
IF(L8="N/A",0,$F8*5)+
IF(L11="N/A",0,$F11*5)+
IF(L12="N/A",0,$F12*5)+
IF(L13="N/A",0,$F13*5)+
IF(L14="N/A",0,$F14*5)+
IF(L16="N/A",0,$F16*5)+
IF(L17="N/A",0,$F17*5)+
IF(L18="N/A",0,$F18*5)+
IF(L19="N/A",0,$F19*5)+
IF(L22="N/A",0,$F22*5)+
IF(L23="N/A",0,$F23*5)+
IF(L24="N/A",0,$F24*5))))</f>
        <v>0</v>
      </c>
      <c r="M2" s="146">
        <f t="shared" si="0"/>
        <v>0</v>
      </c>
      <c r="N2" s="146" t="str">
        <f t="shared" si="0"/>
        <v>N/A</v>
      </c>
      <c r="O2" s="146">
        <f t="shared" si="0"/>
        <v>0</v>
      </c>
      <c r="P2" s="146">
        <f t="shared" si="0"/>
        <v>0</v>
      </c>
      <c r="Q2" s="146" t="str">
        <f t="shared" si="0"/>
        <v>N/A</v>
      </c>
      <c r="R2" s="269">
        <f t="shared" si="0"/>
        <v>0</v>
      </c>
    </row>
    <row r="3" spans="1:18" ht="19.5" customHeight="1">
      <c r="A3" s="59"/>
      <c r="B3" s="42" t="s">
        <v>40</v>
      </c>
      <c r="C3" s="42"/>
      <c r="D3" s="43"/>
      <c r="E3" s="42"/>
      <c r="F3" s="42"/>
      <c r="G3" s="42"/>
      <c r="H3" s="48"/>
      <c r="I3" s="48"/>
      <c r="J3" s="48"/>
      <c r="K3" s="10"/>
      <c r="L3" s="147">
        <f t="shared" ref="L3:R3" si="1">IF(COUNTBLANK(L4:L8)&gt;0,"-",
IF(L4="N/A","N/A",(N(L5)*$F5+N(L6)*$F6+N(L7)*$F7+N(L8)*$F8)/(IF(L5="N/A",0,(5*$F5))+IF(L6="N/A",0,(5*$F6))+IF(L7="N/A",0,(5*$F7))+IF(L8="N/A",0,(5*$F8)))))</f>
        <v>0</v>
      </c>
      <c r="M3" s="147">
        <f t="shared" si="1"/>
        <v>0</v>
      </c>
      <c r="N3" s="147" t="str">
        <f t="shared" si="1"/>
        <v>N/A</v>
      </c>
      <c r="O3" s="147">
        <f t="shared" si="1"/>
        <v>0</v>
      </c>
      <c r="P3" s="147">
        <f t="shared" si="1"/>
        <v>0</v>
      </c>
      <c r="Q3" s="147" t="str">
        <f t="shared" si="1"/>
        <v>N/A</v>
      </c>
      <c r="R3" s="270">
        <f t="shared" si="1"/>
        <v>0</v>
      </c>
    </row>
    <row r="4" spans="1:18" ht="19.5" customHeight="1">
      <c r="A4" s="60"/>
      <c r="B4" s="44" t="s">
        <v>876</v>
      </c>
      <c r="C4" s="44"/>
      <c r="D4" s="45"/>
      <c r="E4" s="44"/>
      <c r="F4" s="44"/>
      <c r="G4" s="44"/>
      <c r="H4" s="49"/>
      <c r="I4" s="49"/>
      <c r="J4" s="49"/>
      <c r="K4" s="11"/>
      <c r="L4" s="130">
        <f t="shared" ref="L4:R4" si="2">IF(COUNTIF(L5:L8,"=N/A")=4,"N/A",
((N(L5)*$F5)+(N(L6)*$F6)+(N(L7)*$F7)+(N(L8)*$F8))/(IF(L5="N/A",0,(5*$F5))+IF(L6="N/A",0,(5*$F6))+IF(L7="N/A",0,(5*$F7))+IF(L8="N/A",0,(5*$F8))))</f>
        <v>0</v>
      </c>
      <c r="M4" s="130">
        <f>IF(COUNTIF(M5:M8,"=N/A")=4,"N/A",
((N(M5)*$F5)+(N(M6)*$F6)+(N(M7)*$F7)+(N(M8)*$F8))/(IF(M5="N/A",0,(5*$F5))+IF(M6="N/A",0,(5*$F6))+IF(M7="N/A",0,(5*$F7))+IF(M8="N/A",0,(5*$F8))))</f>
        <v>0</v>
      </c>
      <c r="N4" s="130" t="str">
        <f t="shared" si="2"/>
        <v>N/A</v>
      </c>
      <c r="O4" s="130">
        <f t="shared" si="2"/>
        <v>0</v>
      </c>
      <c r="P4" s="130">
        <f t="shared" si="2"/>
        <v>0</v>
      </c>
      <c r="Q4" s="130" t="str">
        <f t="shared" si="2"/>
        <v>N/A</v>
      </c>
      <c r="R4" s="271">
        <f t="shared" si="2"/>
        <v>0</v>
      </c>
    </row>
    <row r="5" spans="1:18" ht="30.6" customHeight="1">
      <c r="A5" s="56" t="s">
        <v>877</v>
      </c>
      <c r="B5" s="54" t="s">
        <v>876</v>
      </c>
      <c r="C5" s="54" t="s">
        <v>43</v>
      </c>
      <c r="D5" s="52" t="s">
        <v>878</v>
      </c>
      <c r="E5" s="55" t="s">
        <v>673</v>
      </c>
      <c r="F5" s="55">
        <v>1</v>
      </c>
      <c r="G5" s="52" t="s">
        <v>879</v>
      </c>
      <c r="H5" s="52" t="s">
        <v>880</v>
      </c>
      <c r="I5" s="52" t="s">
        <v>881</v>
      </c>
      <c r="J5" s="52" t="s">
        <v>882</v>
      </c>
      <c r="K5" s="53"/>
      <c r="L5" s="103">
        <f>IF(AND(M5="N/A",N5="N/A"),"N/A",IF(OR(M5="",N5=""),"",SMALL(M5:N5,1)))</f>
        <v>0</v>
      </c>
      <c r="M5" s="104">
        <v>0</v>
      </c>
      <c r="N5" s="104" t="s">
        <v>18</v>
      </c>
      <c r="O5" s="225">
        <f>IF(AND(P5="N/A",Q5="N/A"),"N/A",IF(OR(P5="",Q5=""),"",SMALL(P5:Q5,1)))</f>
        <v>0</v>
      </c>
      <c r="P5" s="104">
        <v>0</v>
      </c>
      <c r="Q5" s="104" t="s">
        <v>18</v>
      </c>
      <c r="R5" s="272">
        <f>IF(OR(L5="",O5=""),"",IF(AND(L5="N/A",O5="N/A"),"N/A",AVERAGE(L5,O5)))</f>
        <v>0</v>
      </c>
    </row>
    <row r="6" spans="1:18" ht="30.6" customHeight="1">
      <c r="A6" s="56" t="s">
        <v>883</v>
      </c>
      <c r="B6" s="54" t="s">
        <v>876</v>
      </c>
      <c r="C6" s="54" t="s">
        <v>51</v>
      </c>
      <c r="D6" s="52" t="s">
        <v>884</v>
      </c>
      <c r="E6" s="55" t="s">
        <v>673</v>
      </c>
      <c r="F6" s="55">
        <v>1</v>
      </c>
      <c r="G6" s="52" t="s">
        <v>885</v>
      </c>
      <c r="H6" s="52" t="s">
        <v>886</v>
      </c>
      <c r="I6" s="52" t="s">
        <v>887</v>
      </c>
      <c r="J6" s="52" t="s">
        <v>888</v>
      </c>
      <c r="K6" s="275"/>
      <c r="L6" s="103">
        <f>IF(AND(M6="N/A",N6="N/A"),"N/A",IF(OR(M6="",N6=""),"",SMALL(M6:N6,1)))</f>
        <v>0</v>
      </c>
      <c r="M6" s="104">
        <v>0</v>
      </c>
      <c r="N6" s="104" t="s">
        <v>18</v>
      </c>
      <c r="O6" s="225">
        <f>IF(AND(P6="N/A",Q6="N/A"),"N/A",IF(OR(P6="",Q6=""),"",SMALL(P6:Q6,1)))</f>
        <v>0</v>
      </c>
      <c r="P6" s="104">
        <v>0</v>
      </c>
      <c r="Q6" s="104" t="s">
        <v>18</v>
      </c>
      <c r="R6" s="272">
        <f>IF(OR(L6="",O6=""),"",IF(AND(L6="N/A",O6="N/A"),"N/A",AVERAGE(L6,O6)))</f>
        <v>0</v>
      </c>
    </row>
    <row r="7" spans="1:18" ht="30.6" customHeight="1">
      <c r="A7" s="56" t="s">
        <v>889</v>
      </c>
      <c r="B7" s="54" t="s">
        <v>876</v>
      </c>
      <c r="C7" s="54" t="s">
        <v>59</v>
      </c>
      <c r="D7" s="52" t="s">
        <v>890</v>
      </c>
      <c r="E7" s="55" t="s">
        <v>673</v>
      </c>
      <c r="F7" s="55">
        <v>1</v>
      </c>
      <c r="G7" s="52" t="s">
        <v>891</v>
      </c>
      <c r="H7" s="52" t="s">
        <v>892</v>
      </c>
      <c r="I7" s="52" t="s">
        <v>893</v>
      </c>
      <c r="J7" s="52" t="s">
        <v>894</v>
      </c>
      <c r="K7" s="53"/>
      <c r="L7" s="103">
        <f>IF(AND(M7="N/A",N7="N/A"),"N/A",IF(OR(M7="",N7=""),"",SMALL(M7:N7,1)))</f>
        <v>0</v>
      </c>
      <c r="M7" s="104">
        <v>0</v>
      </c>
      <c r="N7" s="104" t="s">
        <v>18</v>
      </c>
      <c r="O7" s="225">
        <f>IF(AND(P7="N/A",Q7="N/A"),"N/A",IF(OR(P7="",Q7=""),"",SMALL(P7:Q7,1)))</f>
        <v>0</v>
      </c>
      <c r="P7" s="104">
        <v>0</v>
      </c>
      <c r="Q7" s="104" t="s">
        <v>18</v>
      </c>
      <c r="R7" s="272">
        <f>IF(OR(L7="",O7=""),"",IF(AND(L7="N/A",O7="N/A"),"N/A",AVERAGE(L7,O7)))</f>
        <v>0</v>
      </c>
    </row>
    <row r="8" spans="1:18" ht="30.6" customHeight="1">
      <c r="A8" s="56" t="s">
        <v>895</v>
      </c>
      <c r="B8" s="54" t="s">
        <v>876</v>
      </c>
      <c r="C8" s="54" t="s">
        <v>66</v>
      </c>
      <c r="D8" s="52" t="s">
        <v>896</v>
      </c>
      <c r="E8" s="55" t="s">
        <v>53</v>
      </c>
      <c r="F8" s="55">
        <v>1</v>
      </c>
      <c r="G8" s="52" t="s">
        <v>897</v>
      </c>
      <c r="H8" s="52" t="s">
        <v>898</v>
      </c>
      <c r="I8" s="52" t="s">
        <v>899</v>
      </c>
      <c r="J8" s="52" t="s">
        <v>900</v>
      </c>
      <c r="K8" s="53"/>
      <c r="L8" s="103">
        <f>IF(AND(M8="N/A",N8="N/A"),"N/A",IF(OR(M8="",N8=""),"",SMALL(M8:N8,1)))</f>
        <v>0</v>
      </c>
      <c r="M8" s="104">
        <v>0</v>
      </c>
      <c r="N8" s="104" t="s">
        <v>18</v>
      </c>
      <c r="O8" s="225">
        <f>IF(AND(P8="N/A",Q8="N/A"),"N/A",IF(OR(P8="",Q8=""),"",SMALL(P8:Q8,1)))</f>
        <v>0</v>
      </c>
      <c r="P8" s="104">
        <v>0</v>
      </c>
      <c r="Q8" s="104" t="s">
        <v>18</v>
      </c>
      <c r="R8" s="272">
        <f>IF(OR(L8="",O8=""),"",IF(AND(L8="N/A",O8="N/A"),"N/A",AVERAGE(L8,O8)))</f>
        <v>0</v>
      </c>
    </row>
    <row r="9" spans="1:18" ht="19.5" customHeight="1">
      <c r="A9" s="59"/>
      <c r="B9" s="42" t="s">
        <v>709</v>
      </c>
      <c r="C9" s="42"/>
      <c r="D9" s="43"/>
      <c r="E9" s="42"/>
      <c r="F9" s="42"/>
      <c r="G9" s="43"/>
      <c r="H9" s="50"/>
      <c r="I9" s="50"/>
      <c r="J9" s="50"/>
      <c r="K9" s="267"/>
      <c r="L9" s="142">
        <f t="shared" ref="L9:R9" si="3">IF(COUNTBLANK(L10:L19)&gt;0,"-",
IF(AND(L10="N/A",L15="N/A"),"N/A",(N(L11)*$F11+N(L12)*$F12+N(L13)*$F13+N(L14)*$F14+N(L16)*$F16+N(L17)*$F17+N(L18)*$F18+N(L19)*$F19)/(IF(L11="N/A",0,(5*$F11))+IF(L12="N/A",0,(5*$F12))+IF(L13="N/A",0,(5*$F13))+IF(L14="N/A",0,(5*$F14))+IF(L16="N/A",0,(5*$F16))+IF(L17="N/A",0,(5*$F17))+IF(L18="N/A",0,(5*$F18))+IF(L19="N/A",0,(5*$F19)))))</f>
        <v>0</v>
      </c>
      <c r="M9" s="142">
        <f t="shared" si="3"/>
        <v>0</v>
      </c>
      <c r="N9" s="142" t="str">
        <f t="shared" si="3"/>
        <v>N/A</v>
      </c>
      <c r="O9" s="142">
        <f t="shared" si="3"/>
        <v>0</v>
      </c>
      <c r="P9" s="142">
        <f t="shared" si="3"/>
        <v>0</v>
      </c>
      <c r="Q9" s="142" t="str">
        <f t="shared" si="3"/>
        <v>N/A</v>
      </c>
      <c r="R9" s="273">
        <f t="shared" si="3"/>
        <v>0</v>
      </c>
    </row>
    <row r="10" spans="1:18" ht="19.5" customHeight="1">
      <c r="A10" s="60"/>
      <c r="B10" s="44" t="s">
        <v>901</v>
      </c>
      <c r="C10" s="44"/>
      <c r="D10" s="45"/>
      <c r="E10" s="44"/>
      <c r="F10" s="44"/>
      <c r="G10" s="45"/>
      <c r="H10" s="51"/>
      <c r="I10" s="51"/>
      <c r="J10" s="51"/>
      <c r="K10" s="268"/>
      <c r="L10" s="130">
        <f t="shared" ref="L10:R10" si="4">IF(COUNTIF(L11:L14,"=N/A")=4,"N/A",
((N(L11)*$F11)+(N(L12)*$F12)+(N(L13)*$F13)+(N(L14)*$F14))/(IF(L11="N/A",0,(5*$F11))+IF(L12="N/A",0,(5*$F12))+IF(L13="N/A",0,(5*$F13))+IF(L14="N/A",0,(5*$F14))))</f>
        <v>0</v>
      </c>
      <c r="M10" s="130">
        <f>IF(COUNTIF(M11:M14,"=N/A")=4,"N/A",
((N(M11)*$F11)+(N(M12)*$F12)+(N(M13)*$F13)+(N(M14)*$F14))/(IF(M11="N/A",0,(5*$F11))+IF(M12="N/A",0,(5*$F12))+IF(M13="N/A",0,(5*$F13))+IF(M14="N/A",0,(5*$F14))))</f>
        <v>0</v>
      </c>
      <c r="N10" s="130" t="str">
        <f t="shared" si="4"/>
        <v>N/A</v>
      </c>
      <c r="O10" s="130">
        <f t="shared" si="4"/>
        <v>0</v>
      </c>
      <c r="P10" s="130">
        <f t="shared" si="4"/>
        <v>0</v>
      </c>
      <c r="Q10" s="130" t="str">
        <f t="shared" si="4"/>
        <v>N/A</v>
      </c>
      <c r="R10" s="271">
        <f t="shared" si="4"/>
        <v>0</v>
      </c>
    </row>
    <row r="11" spans="1:18" ht="19.5" customHeight="1">
      <c r="A11" s="56" t="s">
        <v>902</v>
      </c>
      <c r="B11" s="54" t="s">
        <v>901</v>
      </c>
      <c r="C11" s="54" t="s">
        <v>74</v>
      </c>
      <c r="D11" s="52" t="s">
        <v>903</v>
      </c>
      <c r="E11" s="55" t="s">
        <v>53</v>
      </c>
      <c r="F11" s="55">
        <v>1</v>
      </c>
      <c r="G11" s="52" t="s">
        <v>904</v>
      </c>
      <c r="H11" s="52" t="s">
        <v>905</v>
      </c>
      <c r="I11" s="52" t="s">
        <v>906</v>
      </c>
      <c r="J11" s="52" t="s">
        <v>907</v>
      </c>
      <c r="K11" s="53"/>
      <c r="L11" s="103">
        <f>IF(AND(M11="N/A",N11="N/A"),"N/A",IF(OR(M11="",N11=""),"",SMALL(M11:N11,1)))</f>
        <v>0</v>
      </c>
      <c r="M11" s="104">
        <v>0</v>
      </c>
      <c r="N11" s="104" t="s">
        <v>18</v>
      </c>
      <c r="O11" s="225">
        <f>IF(AND(P11="N/A",Q11="N/A"),"N/A",IF(OR(P11="",Q11=""),"",SMALL(P11:Q11,1)))</f>
        <v>0</v>
      </c>
      <c r="P11" s="104">
        <v>0</v>
      </c>
      <c r="Q11" s="104" t="s">
        <v>18</v>
      </c>
      <c r="R11" s="272">
        <f>IF(OR(L11="",O11=""),"",IF(AND(L11="N/A",O11="N/A"),"N/A",AVERAGE(L11,O11)))</f>
        <v>0</v>
      </c>
    </row>
    <row r="12" spans="1:18" ht="19.5" customHeight="1">
      <c r="A12" s="56" t="s">
        <v>908</v>
      </c>
      <c r="B12" s="54" t="s">
        <v>901</v>
      </c>
      <c r="C12" s="54" t="s">
        <v>81</v>
      </c>
      <c r="D12" s="52" t="s">
        <v>909</v>
      </c>
      <c r="E12" s="55" t="s">
        <v>53</v>
      </c>
      <c r="F12" s="55">
        <v>1</v>
      </c>
      <c r="G12" s="52" t="s">
        <v>910</v>
      </c>
      <c r="H12" s="52" t="s">
        <v>911</v>
      </c>
      <c r="I12" s="52" t="s">
        <v>912</v>
      </c>
      <c r="J12" s="52" t="s">
        <v>913</v>
      </c>
      <c r="K12" s="53"/>
      <c r="L12" s="103">
        <f>IF(AND(M12="N/A",N12="N/A"),"N/A",IF(OR(M12="",N12=""),"",SMALL(M12:N12,1)))</f>
        <v>0</v>
      </c>
      <c r="M12" s="104">
        <v>0</v>
      </c>
      <c r="N12" s="104" t="s">
        <v>18</v>
      </c>
      <c r="O12" s="225">
        <f>IF(AND(P12="N/A",Q12="N/A"),"N/A",IF(OR(P12="",Q12=""),"",SMALL(P12:Q12,1)))</f>
        <v>0</v>
      </c>
      <c r="P12" s="104">
        <v>0</v>
      </c>
      <c r="Q12" s="104" t="s">
        <v>18</v>
      </c>
      <c r="R12" s="272">
        <f>IF(OR(L12="",O12=""),"",IF(AND(L12="N/A",O12="N/A"),"N/A",AVERAGE(L12,O12)))</f>
        <v>0</v>
      </c>
    </row>
    <row r="13" spans="1:18" ht="19.5" customHeight="1">
      <c r="A13" s="56" t="s">
        <v>914</v>
      </c>
      <c r="B13" s="54" t="s">
        <v>901</v>
      </c>
      <c r="C13" s="54" t="s">
        <v>88</v>
      </c>
      <c r="D13" s="52" t="s">
        <v>915</v>
      </c>
      <c r="E13" s="55" t="s">
        <v>53</v>
      </c>
      <c r="F13" s="55">
        <v>1</v>
      </c>
      <c r="G13" s="52" t="s">
        <v>916</v>
      </c>
      <c r="H13" s="52" t="s">
        <v>917</v>
      </c>
      <c r="I13" s="52" t="s">
        <v>918</v>
      </c>
      <c r="J13" s="52" t="s">
        <v>919</v>
      </c>
      <c r="K13" s="53"/>
      <c r="L13" s="103">
        <f>IF(AND(M13="N/A",N13="N/A"),"N/A",IF(OR(M13="",N13=""),"",SMALL(M13:N13,1)))</f>
        <v>0</v>
      </c>
      <c r="M13" s="104">
        <v>0</v>
      </c>
      <c r="N13" s="104" t="s">
        <v>18</v>
      </c>
      <c r="O13" s="225">
        <f>IF(AND(P13="N/A",Q13="N/A"),"N/A",IF(OR(P13="",Q13=""),"",SMALL(P13:Q13,1)))</f>
        <v>0</v>
      </c>
      <c r="P13" s="104">
        <v>0</v>
      </c>
      <c r="Q13" s="104" t="s">
        <v>18</v>
      </c>
      <c r="R13" s="272">
        <f>IF(OR(L13="",O13=""),"",IF(AND(L13="N/A",O13="N/A"),"N/A",AVERAGE(L13,O13)))</f>
        <v>0</v>
      </c>
    </row>
    <row r="14" spans="1:18" ht="19.5" customHeight="1">
      <c r="A14" s="56" t="s">
        <v>920</v>
      </c>
      <c r="B14" s="54" t="s">
        <v>901</v>
      </c>
      <c r="C14" s="54" t="s">
        <v>95</v>
      </c>
      <c r="D14" s="52" t="s">
        <v>921</v>
      </c>
      <c r="E14" s="55" t="s">
        <v>53</v>
      </c>
      <c r="F14" s="55">
        <v>1</v>
      </c>
      <c r="G14" s="52" t="s">
        <v>922</v>
      </c>
      <c r="H14" s="52" t="s">
        <v>923</v>
      </c>
      <c r="I14" s="52" t="s">
        <v>918</v>
      </c>
      <c r="J14" s="52" t="s">
        <v>924</v>
      </c>
      <c r="K14" s="53"/>
      <c r="L14" s="103">
        <f>IF(AND(M14="N/A",N14="N/A"),"N/A",IF(OR(M14="",N14=""),"",SMALL(M14:N14,1)))</f>
        <v>0</v>
      </c>
      <c r="M14" s="104">
        <v>0</v>
      </c>
      <c r="N14" s="104" t="s">
        <v>18</v>
      </c>
      <c r="O14" s="225">
        <f>IF(AND(P14="N/A",Q14="N/A"),"N/A",IF(OR(P14="",Q14=""),"",SMALL(P14:Q14,1)))</f>
        <v>0</v>
      </c>
      <c r="P14" s="104">
        <v>0</v>
      </c>
      <c r="Q14" s="104" t="s">
        <v>18</v>
      </c>
      <c r="R14" s="272">
        <f>IF(OR(L14="",O14=""),"",IF(AND(L14="N/A",O14="N/A"),"N/A",AVERAGE(L14,O14)))</f>
        <v>0</v>
      </c>
    </row>
    <row r="15" spans="1:18" ht="19.5" customHeight="1">
      <c r="A15" s="60"/>
      <c r="B15" s="44" t="s">
        <v>925</v>
      </c>
      <c r="C15" s="44"/>
      <c r="D15" s="45"/>
      <c r="E15" s="44"/>
      <c r="F15" s="44"/>
      <c r="G15" s="45"/>
      <c r="H15" s="51"/>
      <c r="I15" s="51"/>
      <c r="J15" s="51"/>
      <c r="K15" s="268"/>
      <c r="L15" s="130">
        <f t="shared" ref="L15:R15" si="5">IF(COUNTIF(L16:L19,"=N/A")=4,"N/A",
((N(L16)*$F16)+(N(L17)*$F17)+(N(L18)*$F18)+(N(L19)*$F19))/(IF(L16="N/A",0,(5*$F16))+IF(L17="N/A",0,(5*$F17))+IF(L18="N/A",0,(5*$F18))+IF(L19="N/A",0,(5*$F19))))</f>
        <v>0</v>
      </c>
      <c r="M15" s="130">
        <f>IF(COUNTIF(M16:M19,"=N/A")=4,"N/A",
((N(M16)*$F16)+(N(M17)*$F17)+(N(M18)*$F18)+(N(M19)*$F19))/(IF(M16="N/A",0,(5*$F16))+IF(M17="N/A",0,(5*$F17))+IF(M18="N/A",0,(5*$F18))+IF(M19="N/A",0,(5*$F19))))</f>
        <v>0</v>
      </c>
      <c r="N15" s="130" t="str">
        <f t="shared" si="5"/>
        <v>N/A</v>
      </c>
      <c r="O15" s="130">
        <f t="shared" si="5"/>
        <v>0</v>
      </c>
      <c r="P15" s="130">
        <f t="shared" si="5"/>
        <v>0</v>
      </c>
      <c r="Q15" s="130" t="str">
        <f t="shared" si="5"/>
        <v>N/A</v>
      </c>
      <c r="R15" s="271">
        <f t="shared" si="5"/>
        <v>0</v>
      </c>
    </row>
    <row r="16" spans="1:18" ht="27" customHeight="1">
      <c r="A16" s="56" t="s">
        <v>926</v>
      </c>
      <c r="B16" s="54" t="s">
        <v>925</v>
      </c>
      <c r="C16" s="54" t="s">
        <v>103</v>
      </c>
      <c r="D16" s="52" t="s">
        <v>927</v>
      </c>
      <c r="E16" s="55" t="s">
        <v>53</v>
      </c>
      <c r="F16" s="55">
        <v>1</v>
      </c>
      <c r="G16" s="52" t="s">
        <v>928</v>
      </c>
      <c r="H16" s="52" t="s">
        <v>929</v>
      </c>
      <c r="I16" s="52" t="s">
        <v>930</v>
      </c>
      <c r="J16" s="52" t="s">
        <v>931</v>
      </c>
      <c r="K16" s="53"/>
      <c r="L16" s="103">
        <f>IF(AND(M16="N/A",N16="N/A"),"N/A",IF(OR(M16="",N16=""),"",SMALL(M16:N16,1)))</f>
        <v>0</v>
      </c>
      <c r="M16" s="104">
        <v>0</v>
      </c>
      <c r="N16" s="104" t="s">
        <v>18</v>
      </c>
      <c r="O16" s="225">
        <f>IF(AND(P16="N/A",Q16="N/A"),"N/A",IF(OR(P16="",Q16=""),"",SMALL(P16:Q16,1)))</f>
        <v>0</v>
      </c>
      <c r="P16" s="104">
        <v>0</v>
      </c>
      <c r="Q16" s="104" t="s">
        <v>18</v>
      </c>
      <c r="R16" s="272">
        <f>IF(OR(L16="",O16=""),"",IF(AND(L16="N/A",O16="N/A"),"N/A",AVERAGE(L16,O16)))</f>
        <v>0</v>
      </c>
    </row>
    <row r="17" spans="1:18" ht="19.5" customHeight="1">
      <c r="A17" s="56" t="s">
        <v>932</v>
      </c>
      <c r="B17" s="54" t="s">
        <v>925</v>
      </c>
      <c r="C17" s="54" t="s">
        <v>110</v>
      </c>
      <c r="D17" s="52" t="s">
        <v>933</v>
      </c>
      <c r="E17" s="55" t="s">
        <v>53</v>
      </c>
      <c r="F17" s="55">
        <v>1</v>
      </c>
      <c r="G17" s="52" t="s">
        <v>934</v>
      </c>
      <c r="H17" s="52" t="s">
        <v>935</v>
      </c>
      <c r="I17" s="52" t="s">
        <v>936</v>
      </c>
      <c r="J17" s="52" t="s">
        <v>937</v>
      </c>
      <c r="K17" s="53"/>
      <c r="L17" s="103">
        <f>IF(AND(M17="N/A",N17="N/A"),"N/A",IF(OR(M17="",N17=""),"",SMALL(M17:N17,1)))</f>
        <v>0</v>
      </c>
      <c r="M17" s="104">
        <v>0</v>
      </c>
      <c r="N17" s="104" t="s">
        <v>18</v>
      </c>
      <c r="O17" s="225">
        <f>IF(AND(P17="N/A",Q17="N/A"),"N/A",IF(OR(P17="",Q17=""),"",SMALL(P17:Q17,1)))</f>
        <v>0</v>
      </c>
      <c r="P17" s="104">
        <v>0</v>
      </c>
      <c r="Q17" s="104" t="s">
        <v>18</v>
      </c>
      <c r="R17" s="272">
        <f>IF(OR(L17="",O17=""),"",IF(AND(L17="N/A",O17="N/A"),"N/A",AVERAGE(L17,O17)))</f>
        <v>0</v>
      </c>
    </row>
    <row r="18" spans="1:18" ht="19.5" customHeight="1">
      <c r="A18" s="56" t="s">
        <v>938</v>
      </c>
      <c r="B18" s="54" t="s">
        <v>925</v>
      </c>
      <c r="C18" s="54" t="s">
        <v>117</v>
      </c>
      <c r="D18" s="52" t="s">
        <v>939</v>
      </c>
      <c r="E18" s="55" t="s">
        <v>53</v>
      </c>
      <c r="F18" s="55">
        <v>1</v>
      </c>
      <c r="G18" s="52" t="s">
        <v>940</v>
      </c>
      <c r="H18" s="52" t="s">
        <v>941</v>
      </c>
      <c r="I18" s="52" t="s">
        <v>936</v>
      </c>
      <c r="J18" s="52" t="s">
        <v>942</v>
      </c>
      <c r="K18" s="53"/>
      <c r="L18" s="103">
        <f>IF(AND(M18="N/A",N18="N/A"),"N/A",IF(OR(M18="",N18=""),"",SMALL(M18:N18,1)))</f>
        <v>0</v>
      </c>
      <c r="M18" s="104">
        <v>0</v>
      </c>
      <c r="N18" s="104" t="s">
        <v>18</v>
      </c>
      <c r="O18" s="225">
        <f>IF(AND(P18="N/A",Q18="N/A"),"N/A",IF(OR(P18="",Q18=""),"",SMALL(P18:Q18,1)))</f>
        <v>0</v>
      </c>
      <c r="P18" s="104">
        <v>0</v>
      </c>
      <c r="Q18" s="104" t="s">
        <v>18</v>
      </c>
      <c r="R18" s="272">
        <f>IF(OR(L18="",O18=""),"",IF(AND(L18="N/A",O18="N/A"),"N/A",AVERAGE(L18,O18)))</f>
        <v>0</v>
      </c>
    </row>
    <row r="19" spans="1:18" ht="19.5" customHeight="1">
      <c r="A19" s="56" t="s">
        <v>943</v>
      </c>
      <c r="B19" s="54" t="s">
        <v>925</v>
      </c>
      <c r="C19" s="54" t="s">
        <v>124</v>
      </c>
      <c r="D19" s="52" t="s">
        <v>944</v>
      </c>
      <c r="E19" s="55" t="s">
        <v>53</v>
      </c>
      <c r="F19" s="55">
        <v>1</v>
      </c>
      <c r="G19" s="52" t="s">
        <v>945</v>
      </c>
      <c r="H19" s="52" t="s">
        <v>946</v>
      </c>
      <c r="I19" s="52" t="s">
        <v>947</v>
      </c>
      <c r="J19" s="52" t="s">
        <v>948</v>
      </c>
      <c r="K19" s="53"/>
      <c r="L19" s="103">
        <f>IF(AND(M19="N/A",N19="N/A"),"N/A",IF(OR(M19="",N19=""),"",SMALL(M19:N19,1)))</f>
        <v>0</v>
      </c>
      <c r="M19" s="104">
        <v>0</v>
      </c>
      <c r="N19" s="104" t="s">
        <v>18</v>
      </c>
      <c r="O19" s="225">
        <f>IF(AND(P19="N/A",Q19="N/A"),"N/A",IF(OR(P19="",Q19=""),"",SMALL(P19:Q19,1)))</f>
        <v>0</v>
      </c>
      <c r="P19" s="104">
        <v>0</v>
      </c>
      <c r="Q19" s="104" t="s">
        <v>18</v>
      </c>
      <c r="R19" s="272">
        <f>IF(OR(L19="",O19=""),"",IF(AND(L19="N/A",O19="N/A"),"N/A",AVERAGE(L19,O19)))</f>
        <v>0</v>
      </c>
    </row>
    <row r="20" spans="1:18" ht="19.5" customHeight="1">
      <c r="A20" s="59"/>
      <c r="B20" s="42" t="s">
        <v>485</v>
      </c>
      <c r="C20" s="42"/>
      <c r="D20" s="43"/>
      <c r="E20" s="42"/>
      <c r="F20" s="42"/>
      <c r="G20" s="43"/>
      <c r="H20" s="50"/>
      <c r="I20" s="50"/>
      <c r="J20" s="50"/>
      <c r="K20" s="267"/>
      <c r="L20" s="142">
        <f t="shared" ref="L20:R20" si="6">IF(COUNTBLANK(L21:L24)&gt;0,"-",
IF(L21="N/A","N/A",(N(L22)*$F22+N(L23)*$F23+N(L24)*$F24)/(IF(L22="N/A",0,(5*$F22))+IF(L23="N/A",0,(5*$F23))+IF(L24="N/A",0,(5*$F24)))))</f>
        <v>0</v>
      </c>
      <c r="M20" s="142">
        <f t="shared" si="6"/>
        <v>0</v>
      </c>
      <c r="N20" s="142" t="str">
        <f t="shared" si="6"/>
        <v>N/A</v>
      </c>
      <c r="O20" s="142">
        <f t="shared" si="6"/>
        <v>0</v>
      </c>
      <c r="P20" s="142">
        <f t="shared" si="6"/>
        <v>0</v>
      </c>
      <c r="Q20" s="142" t="str">
        <f t="shared" si="6"/>
        <v>N/A</v>
      </c>
      <c r="R20" s="273">
        <f t="shared" si="6"/>
        <v>0</v>
      </c>
    </row>
    <row r="21" spans="1:18" ht="19.5" customHeight="1">
      <c r="A21" s="60"/>
      <c r="B21" s="44" t="s">
        <v>949</v>
      </c>
      <c r="C21" s="44"/>
      <c r="D21" s="45"/>
      <c r="E21" s="44"/>
      <c r="F21" s="44"/>
      <c r="G21" s="45"/>
      <c r="H21" s="51"/>
      <c r="I21" s="51"/>
      <c r="J21" s="51"/>
      <c r="K21" s="268"/>
      <c r="L21" s="130">
        <f t="shared" ref="L21:R21" si="7">IF(COUNTIF(L22:L24,"=N/A")=3,"N/A",
((N(L22)*$F22)+(N(L23)*$F23)+(N(L24)*$F24))/(+IF(L22="N/A",0,(5*$F22))+IF(L23="N/A",0,(5*$F23))+IF(L24="N/A",0,(5*$F24))))</f>
        <v>0</v>
      </c>
      <c r="M21" s="130">
        <f>IF(COUNTIF(M22:M24,"=N/A")=3,"N/A",
((N(M22)*$F22)+(N(M23)*$F23)+(N(M24)*$F24))/(+IF(M22="N/A",0,(5*$F22))+IF(M23="N/A",0,(5*$F23))+IF(M24="N/A",0,(5*$F24))))</f>
        <v>0</v>
      </c>
      <c r="N21" s="130" t="str">
        <f t="shared" si="7"/>
        <v>N/A</v>
      </c>
      <c r="O21" s="130">
        <f t="shared" si="7"/>
        <v>0</v>
      </c>
      <c r="P21" s="130">
        <f t="shared" si="7"/>
        <v>0</v>
      </c>
      <c r="Q21" s="130" t="str">
        <f t="shared" si="7"/>
        <v>N/A</v>
      </c>
      <c r="R21" s="271">
        <f t="shared" si="7"/>
        <v>0</v>
      </c>
    </row>
    <row r="22" spans="1:18" ht="19.5" customHeight="1">
      <c r="A22" s="56" t="s">
        <v>950</v>
      </c>
      <c r="B22" s="54" t="s">
        <v>949</v>
      </c>
      <c r="C22" s="54" t="s">
        <v>153</v>
      </c>
      <c r="D22" s="52" t="s">
        <v>951</v>
      </c>
      <c r="E22" s="55" t="s">
        <v>53</v>
      </c>
      <c r="F22" s="55">
        <v>1</v>
      </c>
      <c r="G22" s="52" t="s">
        <v>952</v>
      </c>
      <c r="H22" s="52" t="s">
        <v>953</v>
      </c>
      <c r="I22" s="52" t="s">
        <v>954</v>
      </c>
      <c r="J22" s="52" t="s">
        <v>955</v>
      </c>
      <c r="K22" s="53"/>
      <c r="L22" s="103">
        <f>IF(AND(M22="N/A",N22="N/A"),"N/A",IF(OR(M22="",N22=""),"",SMALL(M22:N22,1)))</f>
        <v>0</v>
      </c>
      <c r="M22" s="104">
        <v>0</v>
      </c>
      <c r="N22" s="104" t="s">
        <v>18</v>
      </c>
      <c r="O22" s="225">
        <f>IF(AND(P22="N/A",Q22="N/A"),"N/A",IF(OR(P22="",Q22=""),"",SMALL(P22:Q22,1)))</f>
        <v>0</v>
      </c>
      <c r="P22" s="104">
        <v>0</v>
      </c>
      <c r="Q22" s="104" t="s">
        <v>18</v>
      </c>
      <c r="R22" s="272">
        <f>IF(OR(L22="",O22=""),"",IF(AND(L22="N/A",O22="N/A"),"N/A",AVERAGE(L22,O22)))</f>
        <v>0</v>
      </c>
    </row>
    <row r="23" spans="1:18" ht="19.5" customHeight="1">
      <c r="A23" s="56" t="s">
        <v>956</v>
      </c>
      <c r="B23" s="54" t="s">
        <v>949</v>
      </c>
      <c r="C23" s="54" t="s">
        <v>160</v>
      </c>
      <c r="D23" s="52" t="s">
        <v>957</v>
      </c>
      <c r="E23" s="55" t="s">
        <v>53</v>
      </c>
      <c r="F23" s="55">
        <v>1</v>
      </c>
      <c r="G23" s="52" t="s">
        <v>958</v>
      </c>
      <c r="H23" s="52" t="s">
        <v>959</v>
      </c>
      <c r="I23" s="52" t="s">
        <v>960</v>
      </c>
      <c r="J23" s="52" t="s">
        <v>961</v>
      </c>
      <c r="K23" s="53"/>
      <c r="L23" s="103">
        <f>IF(AND(M23="N/A",N23="N/A"),"N/A",IF(OR(M23="",N23=""),"",SMALL(M23:N23,1)))</f>
        <v>0</v>
      </c>
      <c r="M23" s="104">
        <v>0</v>
      </c>
      <c r="N23" s="104" t="s">
        <v>18</v>
      </c>
      <c r="O23" s="225">
        <f>IF(AND(P23="N/A",Q23="N/A"),"N/A",IF(OR(P23="",Q23=""),"",SMALL(P23:Q23,1)))</f>
        <v>0</v>
      </c>
      <c r="P23" s="104">
        <v>0</v>
      </c>
      <c r="Q23" s="104" t="s">
        <v>18</v>
      </c>
      <c r="R23" s="272">
        <f>IF(OR(L23="",O23=""),"",IF(AND(L23="N/A",O23="N/A"),"N/A",AVERAGE(L23,O23)))</f>
        <v>0</v>
      </c>
    </row>
    <row r="24" spans="1:18" ht="19.5" customHeight="1">
      <c r="A24" s="56" t="s">
        <v>962</v>
      </c>
      <c r="B24" s="54" t="s">
        <v>949</v>
      </c>
      <c r="C24" s="54" t="s">
        <v>167</v>
      </c>
      <c r="D24" s="52" t="s">
        <v>963</v>
      </c>
      <c r="E24" s="55" t="s">
        <v>53</v>
      </c>
      <c r="F24" s="55">
        <v>1</v>
      </c>
      <c r="G24" s="52" t="s">
        <v>964</v>
      </c>
      <c r="H24" s="52" t="s">
        <v>965</v>
      </c>
      <c r="I24" s="52" t="s">
        <v>960</v>
      </c>
      <c r="J24" s="52" t="s">
        <v>966</v>
      </c>
      <c r="K24" s="53"/>
      <c r="L24" s="103">
        <f>IF(AND(M24="N/A",N24="N/A"),"N/A",IF(OR(M24="",N24=""),"",SMALL(M24:N24,1)))</f>
        <v>0</v>
      </c>
      <c r="M24" s="104">
        <v>0</v>
      </c>
      <c r="N24" s="104" t="s">
        <v>18</v>
      </c>
      <c r="O24" s="225">
        <f>IF(AND(P24="N/A",Q24="N/A"),"N/A",IF(OR(P24="",Q24=""),"",SMALL(P24:Q24,1)))</f>
        <v>0</v>
      </c>
      <c r="P24" s="104">
        <v>0</v>
      </c>
      <c r="Q24" s="104" t="s">
        <v>18</v>
      </c>
      <c r="R24" s="272">
        <f>IF(OR(L24="",O24=""),"",IF(AND(L24="N/A",O24="N/A"),"N/A",AVERAGE(L24,O24)))</f>
        <v>0</v>
      </c>
    </row>
    <row r="25" spans="1:18" ht="19.5" customHeight="1">
      <c r="L25" s="144"/>
      <c r="M25" s="144"/>
      <c r="N25" s="144"/>
      <c r="O25" s="144"/>
      <c r="P25" s="144"/>
      <c r="Q25" s="144"/>
      <c r="R25" s="274"/>
    </row>
  </sheetData>
  <sheetProtection algorithmName="SHA-512" hashValue="jzXKahomQVIqGyBFILSVB95Fl+Q7iHg3F3Cnl0UPQ3mJG6SGkMnVLokDmhfCOzQnwTzAKfrtrsCEJH7m9eqtFw==" saltValue="8s06DtDA3vkfGRxCd0xUQg==" spinCount="100000" sheet="1" objects="1" scenarios="1" formatCells="0" formatColumns="0" formatRows="0"/>
  <protectedRanges>
    <protectedRange sqref="K5 L5:R24 K7:K24" name="Rango1"/>
  </protectedRanges>
  <conditionalFormatting sqref="L4:R4">
    <cfRule type="cellIs" dxfId="29" priority="10" operator="greaterThanOrEqual">
      <formula>#REF!</formula>
    </cfRule>
    <cfRule type="cellIs" dxfId="28" priority="11" operator="between">
      <formula>#REF!</formula>
      <formula>$K$2</formula>
    </cfRule>
    <cfRule type="cellIs" dxfId="27" priority="12" operator="lessThan">
      <formula>#REF!</formula>
    </cfRule>
  </conditionalFormatting>
  <conditionalFormatting sqref="L10:R10">
    <cfRule type="cellIs" dxfId="26" priority="7" operator="greaterThanOrEqual">
      <formula>#REF!</formula>
    </cfRule>
    <cfRule type="cellIs" dxfId="25" priority="8" operator="between">
      <formula>#REF!</formula>
      <formula>$K$2</formula>
    </cfRule>
    <cfRule type="cellIs" dxfId="24" priority="9" operator="lessThan">
      <formula>#REF!</formula>
    </cfRule>
  </conditionalFormatting>
  <conditionalFormatting sqref="L15:R15">
    <cfRule type="cellIs" dxfId="23" priority="4" operator="greaterThanOrEqual">
      <formula>#REF!</formula>
    </cfRule>
    <cfRule type="cellIs" dxfId="22" priority="5" operator="between">
      <formula>#REF!</formula>
      <formula>$K$2</formula>
    </cfRule>
    <cfRule type="cellIs" dxfId="21" priority="6" operator="lessThan">
      <formula>#REF!</formula>
    </cfRule>
  </conditionalFormatting>
  <conditionalFormatting sqref="L21:R21">
    <cfRule type="cellIs" dxfId="20" priority="1" operator="greaterThanOrEqual">
      <formula>#REF!</formula>
    </cfRule>
    <cfRule type="cellIs" dxfId="19" priority="2" operator="between">
      <formula>#REF!</formula>
      <formula>$K$2</formula>
    </cfRule>
    <cfRule type="cellIs" dxfId="18" priority="3" operator="lessThan">
      <formula>#REF!</formula>
    </cfRule>
  </conditionalFormatting>
  <dataValidations count="1">
    <dataValidation type="list" allowBlank="1" showInputMessage="1" showErrorMessage="1" sqref="P16:Q19 M16:N19 P11:Q14 M11:N14 P22:Q24 M5:N8 M22:N24 P5:Q8" xr:uid="{CB7AC3E9-01AD-49CD-BD2F-E519A7C4AA33}">
      <formula1>"5,3,1,0,N/A"</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0DBA8-BDA2-471E-AFD9-EE0ACF8E25B1}">
  <sheetPr>
    <tabColor rgb="FF92D050"/>
  </sheetPr>
  <dimension ref="A1:O34"/>
  <sheetViews>
    <sheetView showGridLines="0" zoomScale="60" zoomScaleNormal="60" workbookViewId="0">
      <pane xSplit="3" ySplit="2" topLeftCell="F3" activePane="bottomRight" state="frozen"/>
      <selection pane="topRight"/>
      <selection pane="bottomLeft"/>
      <selection pane="bottomRight" activeCell="K23" sqref="K23"/>
    </sheetView>
  </sheetViews>
  <sheetFormatPr baseColWidth="10" defaultColWidth="11.44140625" defaultRowHeight="14.4"/>
  <cols>
    <col min="7" max="7" width="80.5546875" customWidth="1"/>
    <col min="8" max="8" width="70.109375" customWidth="1"/>
    <col min="9" max="9" width="34.109375" customWidth="1"/>
    <col min="10" max="10" width="66.109375" style="31" customWidth="1"/>
    <col min="12" max="12" width="11.44140625" hidden="1" customWidth="1"/>
    <col min="14" max="14" width="0" hidden="1" customWidth="1"/>
  </cols>
  <sheetData>
    <row r="1" spans="1:15" ht="13.5" customHeight="1">
      <c r="A1" s="1" t="s">
        <v>22</v>
      </c>
      <c r="B1" s="1" t="s">
        <v>522</v>
      </c>
      <c r="C1" s="1" t="s">
        <v>664</v>
      </c>
      <c r="D1" s="1" t="s">
        <v>665</v>
      </c>
      <c r="E1" s="1" t="s">
        <v>525</v>
      </c>
      <c r="F1" s="1" t="s">
        <v>526</v>
      </c>
      <c r="G1" s="1" t="s">
        <v>666</v>
      </c>
      <c r="H1" s="1" t="s">
        <v>528</v>
      </c>
      <c r="I1" s="1" t="s">
        <v>667</v>
      </c>
      <c r="J1" s="1" t="s">
        <v>530</v>
      </c>
      <c r="K1" s="1" t="s">
        <v>32</v>
      </c>
      <c r="L1" s="12" t="s">
        <v>33</v>
      </c>
      <c r="M1" s="13" t="s">
        <v>34</v>
      </c>
      <c r="N1" s="13" t="s">
        <v>967</v>
      </c>
      <c r="O1" s="12" t="s">
        <v>38</v>
      </c>
    </row>
    <row r="2" spans="1:15">
      <c r="B2" s="2" t="s">
        <v>39</v>
      </c>
      <c r="C2" s="2"/>
      <c r="D2" s="2"/>
      <c r="E2" s="2"/>
      <c r="F2" s="2"/>
      <c r="G2" s="2"/>
      <c r="H2" s="2"/>
      <c r="I2" s="2"/>
      <c r="J2" s="2"/>
      <c r="K2" s="2"/>
      <c r="L2" s="14">
        <f>IF(COUNTBLANK(L3:L34)&gt;0,"-",
IF(AND(L3="N/A",L17="N/A",L30="N/A"),"N/A",
(N(L5)*$F5+
N(L6)*$F6+
N(L8)*$F8+
N(L9)*$F9+
N(L10)*$F10+
N(L11)*$F11+
N(L13)*$F13+
N(L14)*$F14+
N(L15)*$F15+
N(L16)*$F16+
N(L19)*$F19+
N(L20)*$F20+
N(L21)*$F21+
N(L23)*$F23+
N(L24)*$F24+
N(L25)*$F25+
N(L27)*$F27+
N(L28)*$F28+
N(L29)*$F29+
N(L32)*$F32+
N(L33)*$F33+
N(L34)*$F34)
/(IF(L5="N/A",0,$F5*5)+
IF(L6="N/A",0,$F6*5)+
IF(L8="N/A",0,$F8*5)+
IF(L9="N/A",0,$F9*5)+
IF(L10="N/A",0,$F10*5)+
IF(L11="N/A",0,$F11*5)+
IF(L13="N/A",0,$F13*5)+
IF(L14="N/A",0,$F14*5)+
IF(L15="N/A",0,$F15*5)+
IF(L16="N/A",0,$F16*5)+
IF(L19="N/A",0,$F19*5)+
IF(L20="N/A",0,$F20*5)+
IF(L21="N/A",0,$F21*5)+
IF(L23="N/A",0,$F23*5)+
IF(L24="N/A",0,$F24*5)+
IF(L25="N/A",0,$F25*5)+
IF(L27="N/A",0,$F27*5)+
IF(L28="N/A",0,$F28*5)+
IF(L29="N/A",0,$F29*5)+
IF(L32="N/A",0,$F32*5)+
IF(L33="N/A",0,$F33*5)+
IF(L34="N/A",0,$F34*5))))</f>
        <v>0</v>
      </c>
      <c r="M2" s="14">
        <f t="shared" ref="M2:N2" si="0">IF(COUNTBLANK(M3:M34)&gt;0,"-",
IF(AND(M3="N/A",M17="N/A",M30="N/A"),"N/A",
(N(M5)*$F5+
N(M6)*$F6+
N(M8)*$F8+
N(M9)*$F9+
N(M10)*$F10+
N(M11)*$F11+
N(M13)*$F13+
N(M14)*$F14+
N(M15)*$F15+
N(M16)*$F16+
N(M19)*$F19+
N(M20)*$F20+
N(M21)*$F21+
N(M23)*$F23+
N(M24)*$F24+
N(M25)*$F25+
N(M27)*$F27+
N(M28)*$F28+
N(M29)*$F29+
N(M32)*$F32+
N(M33)*$F33+
N(M34)*$F34)
/(IF(M5="N/A",0,$F5*5)+
IF(M6="N/A",0,$F6*5)+
IF(M8="N/A",0,$F8*5)+
IF(M9="N/A",0,$F9*5)+
IF(M10="N/A",0,$F10*5)+
IF(M11="N/A",0,$F11*5)+
IF(M13="N/A",0,$F13*5)+
IF(M14="N/A",0,$F14*5)+
IF(M15="N/A",0,$F15*5)+
IF(M16="N/A",0,$F16*5)+
IF(M19="N/A",0,$F19*5)+
IF(M20="N/A",0,$F20*5)+
IF(M21="N/A",0,$F21*5)+
IF(M23="N/A",0,$F23*5)+
IF(M24="N/A",0,$F24*5)+
IF(M25="N/A",0,$F25*5)+
IF(M27="N/A",0,$F27*5)+
IF(M28="N/A",0,$F28*5)+
IF(M29="N/A",0,$F29*5)+
IF(M32="N/A",0,$F32*5)+
IF(M33="N/A",0,$F33*5)+
IF(M34="N/A",0,$F34*5))))</f>
        <v>0</v>
      </c>
      <c r="N2" s="14">
        <f t="shared" si="0"/>
        <v>0</v>
      </c>
      <c r="O2" s="14">
        <f>L2</f>
        <v>0</v>
      </c>
    </row>
    <row r="3" spans="1:15">
      <c r="A3" s="4"/>
      <c r="B3" s="5" t="s">
        <v>40</v>
      </c>
      <c r="C3" s="4"/>
      <c r="D3" s="4"/>
      <c r="E3" s="4"/>
      <c r="F3" s="4"/>
      <c r="G3" s="4"/>
      <c r="H3" s="4"/>
      <c r="I3" s="4"/>
      <c r="J3" s="4"/>
      <c r="K3" s="5"/>
      <c r="L3" s="15">
        <f>IF(COUNTBLANK(L4:L16)&gt;0,"-",
IF(AND(L4="N/A",L7="N/A",L12="N/A"),"N/A",(N(L5)*$F5+N(L6)*$F6+N(L8)*$F8+N(L9)*$F9+N(L10)*$F10+N(L11)*$F11+N(L13)*$F13+N(L14)*$F14+N(L15)*$F15+N(L16)*$F16)/(IF(L5="N/A",0,(5*$F5))+IF(L6="N/A",0,(5*$F6))+IF(L8="N/A",0,(5*$F8))+IF(L9="N/A",0,(5*$F9))+IF(L10="N/A",0,(5*$F10))+IF(L11="N/A",0,(5*$F11))+IF(L13="N/A",0,(5*$F13))+IF(L14="N/A",0,(5*$F14))+IF(L15="N/A",0,(5*$F15))+IF(L16="N/A",0,(5*$F16)))))</f>
        <v>0</v>
      </c>
      <c r="M3" s="15">
        <f t="shared" ref="M3:N3" si="1">IF(COUNTBLANK(M4:M16)&gt;0,"-",
IF(AND(M4="N/A",M7="N/A",M12="N/A"),"N/A",(N(M5)*$F5+N(M6)*$F6+N(M8)*$F8+N(M9)*$F9+N(M10)*$F10+N(M11)*$F11+N(M13)*$F13+N(M14)*$F14+N(M15)*$F15+N(M16)*$F16)/(IF(M5="N/A",0,(5*$F5))+IF(M6="N/A",0,(5*$F6))+IF(M8="N/A",0,(5*$F8))+IF(M9="N/A",0,(5*$F9))+IF(M10="N/A",0,(5*$F10))+IF(M11="N/A",0,(5*$F11))+IF(M13="N/A",0,(5*$F13))+IF(M14="N/A",0,(5*$F14))+IF(M15="N/A",0,(5*$F15))+IF(M16="N/A",0,(5*$F16)))))</f>
        <v>0</v>
      </c>
      <c r="N3" s="15">
        <f t="shared" si="1"/>
        <v>0</v>
      </c>
      <c r="O3" s="15">
        <f>L3</f>
        <v>0</v>
      </c>
    </row>
    <row r="4" spans="1:15">
      <c r="A4" s="6"/>
      <c r="B4" s="7" t="s">
        <v>968</v>
      </c>
      <c r="C4" s="6"/>
      <c r="D4" s="6"/>
      <c r="E4" s="6"/>
      <c r="F4" s="6"/>
      <c r="G4" s="6"/>
      <c r="H4" s="6"/>
      <c r="I4" s="6"/>
      <c r="J4" s="6"/>
      <c r="K4" s="7"/>
      <c r="L4" s="16">
        <f>IF(COUNTIF(L5:L6,"=N/A")=2,"N/A",
((N(L5)*$F5)+(N(L6)*$F6))/(IF(L5="N/A",0,(5*$F5))+IF(L6="N/A",0,(5*$F6))))</f>
        <v>0</v>
      </c>
      <c r="M4" s="16">
        <f>IF(COUNTIF(M5:M6,"=N/A")=2,"N/A",
((N(M5)*$F5)+(N(M6)*$F6))/(IF(M5="N/A",0,(5*$F5))+IF(M6="N/A",0,(5*$F6))))</f>
        <v>0</v>
      </c>
      <c r="N4" s="16">
        <f t="shared" ref="M4:N4" si="2">IF(COUNTIF(N5:N6,"=N/A")=2,"N/A",
((N(N5)*$F5)+(N(N6)*$F6))/(IF(N5="N/A",0,(5*$F5))+IF(N6="N/A",0,(5*$F6))))</f>
        <v>0</v>
      </c>
      <c r="O4" s="16">
        <f>L4</f>
        <v>0</v>
      </c>
    </row>
    <row r="5" spans="1:15" ht="45" customHeight="1">
      <c r="A5" s="276" t="s">
        <v>969</v>
      </c>
      <c r="B5" s="276" t="s">
        <v>968</v>
      </c>
      <c r="C5" s="276" t="s">
        <v>43</v>
      </c>
      <c r="D5" s="276" t="s">
        <v>970</v>
      </c>
      <c r="E5" s="276" t="s">
        <v>673</v>
      </c>
      <c r="F5" s="277">
        <v>3</v>
      </c>
      <c r="G5" s="276" t="s">
        <v>971</v>
      </c>
      <c r="H5" s="278" t="s">
        <v>972</v>
      </c>
      <c r="I5" s="276" t="s">
        <v>973</v>
      </c>
      <c r="J5" s="278" t="s">
        <v>974</v>
      </c>
      <c r="K5" s="20"/>
      <c r="L5" s="21">
        <f>IF(AND(M5="N/A",N5="N/A"),"N/A",IF(OR(M5="",N5=""),"",SMALL(M5:N5,1)))</f>
        <v>0</v>
      </c>
      <c r="M5" s="22">
        <v>0</v>
      </c>
      <c r="N5" s="22">
        <v>0</v>
      </c>
      <c r="O5" s="23">
        <f>L5</f>
        <v>0</v>
      </c>
    </row>
    <row r="6" spans="1:15" ht="45" customHeight="1">
      <c r="A6" s="278" t="s">
        <v>975</v>
      </c>
      <c r="B6" s="278" t="s">
        <v>968</v>
      </c>
      <c r="C6" s="278" t="s">
        <v>51</v>
      </c>
      <c r="D6" s="278" t="s">
        <v>976</v>
      </c>
      <c r="E6" s="278" t="s">
        <v>53</v>
      </c>
      <c r="F6" s="279">
        <v>4</v>
      </c>
      <c r="G6" s="280" t="s">
        <v>977</v>
      </c>
      <c r="H6" s="278" t="s">
        <v>978</v>
      </c>
      <c r="I6" s="278" t="s">
        <v>979</v>
      </c>
      <c r="J6" s="278" t="s">
        <v>980</v>
      </c>
      <c r="K6" s="20"/>
      <c r="L6" s="21">
        <f>IF(AND(M6="N/A",N6="N/A"),"N/A",IF(OR(M6="",N6=""),"",SMALL(M6:N6,1)))</f>
        <v>0</v>
      </c>
      <c r="M6" s="22">
        <v>0</v>
      </c>
      <c r="N6" s="22">
        <v>0</v>
      </c>
      <c r="O6" s="23">
        <f t="shared" ref="O6:O34" si="3">L6</f>
        <v>0</v>
      </c>
    </row>
    <row r="7" spans="1:15">
      <c r="A7" s="236"/>
      <c r="B7" s="281" t="s">
        <v>981</v>
      </c>
      <c r="C7" s="236"/>
      <c r="D7" s="236"/>
      <c r="E7" s="236"/>
      <c r="F7" s="236"/>
      <c r="G7" s="236"/>
      <c r="H7" s="236"/>
      <c r="I7" s="236"/>
      <c r="J7" s="236"/>
      <c r="K7" s="295"/>
      <c r="L7" s="16">
        <f>IF(COUNTIF(L8:L11,"=N/A")=4,"N/A",
((N(L8)*$F8)+(N(L9)*$F9)+(N(L10)*$F10)+(N(L11)*$F11))/(IF(L8="N/A",0,(5*$F8))+IF(L9="N/A",0,(5*$F9))+IF(L10="N/A",0,(5*$F10))+IF(L11="N/A",0,(5*$F11))))</f>
        <v>0</v>
      </c>
      <c r="M7" s="16">
        <f>IF(COUNTIF(M8:M11,"=N/A")=4,"N/A",
((N(M8)*$F8)+(N(M9)*$F9)+(N(M10)*$F10)+(N(M11)*$F11))/(IF(M8="N/A",0,(5*$F8))+IF(M9="N/A",0,(5*$F9))+IF(M10="N/A",0,(5*$F10))+IF(M11="N/A",0,(5*$F11))))</f>
        <v>0</v>
      </c>
      <c r="N7" s="16">
        <f t="shared" ref="M7:N7" si="4">IF(COUNTIF(N8:N11,"=N/A")=4,"N/A",
((N(N8)*$F8)+(N(N9)*$F9)+(N(N10)*$F10)+(N(N11)*$F11))/(IF(N8="N/A",0,(5*$F8))+IF(N9="N/A",0,(5*$F9))+IF(N10="N/A",0,(5*$F10))+IF(N11="N/A",0,(5*$F11))))</f>
        <v>0</v>
      </c>
      <c r="O7" s="16">
        <f t="shared" si="3"/>
        <v>0</v>
      </c>
    </row>
    <row r="8" spans="1:15" ht="39.6" customHeight="1">
      <c r="A8" s="228" t="s">
        <v>982</v>
      </c>
      <c r="B8" s="282" t="s">
        <v>981</v>
      </c>
      <c r="C8" s="228" t="s">
        <v>74</v>
      </c>
      <c r="D8" s="278" t="s">
        <v>983</v>
      </c>
      <c r="E8" s="278" t="s">
        <v>673</v>
      </c>
      <c r="F8" s="279">
        <v>3</v>
      </c>
      <c r="G8" s="278" t="s">
        <v>984</v>
      </c>
      <c r="H8" s="278" t="s">
        <v>985</v>
      </c>
      <c r="I8" s="278" t="s">
        <v>986</v>
      </c>
      <c r="J8" s="278" t="s">
        <v>987</v>
      </c>
      <c r="K8" s="20"/>
      <c r="L8" s="21">
        <f t="shared" ref="L8:L16" si="5">IF(AND(M8="N/A",N8="N/A"),"N/A",IF(OR(M8="",N8=""),"",SMALL(M8:N8,1)))</f>
        <v>0</v>
      </c>
      <c r="M8" s="22">
        <v>0</v>
      </c>
      <c r="N8" s="22">
        <v>0</v>
      </c>
      <c r="O8" s="23">
        <f t="shared" si="3"/>
        <v>0</v>
      </c>
    </row>
    <row r="9" spans="1:15" ht="39.6" customHeight="1">
      <c r="A9" s="228" t="s">
        <v>988</v>
      </c>
      <c r="B9" s="282" t="s">
        <v>981</v>
      </c>
      <c r="C9" s="228" t="s">
        <v>81</v>
      </c>
      <c r="D9" s="276" t="s">
        <v>989</v>
      </c>
      <c r="E9" s="276" t="s">
        <v>53</v>
      </c>
      <c r="F9" s="277">
        <v>3</v>
      </c>
      <c r="G9" s="278" t="s">
        <v>990</v>
      </c>
      <c r="H9" s="278" t="s">
        <v>991</v>
      </c>
      <c r="I9" s="278" t="s">
        <v>992</v>
      </c>
      <c r="J9" s="278" t="s">
        <v>993</v>
      </c>
      <c r="K9" s="20"/>
      <c r="L9" s="21">
        <f t="shared" si="5"/>
        <v>0</v>
      </c>
      <c r="M9" s="22">
        <v>0</v>
      </c>
      <c r="N9" s="22">
        <v>0</v>
      </c>
      <c r="O9" s="23">
        <f t="shared" si="3"/>
        <v>0</v>
      </c>
    </row>
    <row r="10" spans="1:15" ht="39.6" customHeight="1">
      <c r="A10" s="228" t="s">
        <v>994</v>
      </c>
      <c r="B10" s="282" t="s">
        <v>981</v>
      </c>
      <c r="C10" s="228" t="s">
        <v>88</v>
      </c>
      <c r="D10" s="283" t="s">
        <v>995</v>
      </c>
      <c r="E10" s="278" t="s">
        <v>53</v>
      </c>
      <c r="F10" s="279">
        <v>4</v>
      </c>
      <c r="G10" s="278" t="s">
        <v>996</v>
      </c>
      <c r="H10" s="278" t="s">
        <v>997</v>
      </c>
      <c r="I10" s="278" t="s">
        <v>998</v>
      </c>
      <c r="J10" s="278" t="s">
        <v>999</v>
      </c>
      <c r="K10" s="20"/>
      <c r="L10" s="21">
        <f t="shared" si="5"/>
        <v>0</v>
      </c>
      <c r="M10" s="22">
        <v>0</v>
      </c>
      <c r="N10" s="22">
        <v>0</v>
      </c>
      <c r="O10" s="23">
        <f t="shared" si="3"/>
        <v>0</v>
      </c>
    </row>
    <row r="11" spans="1:15" ht="39.6" customHeight="1">
      <c r="A11" s="228" t="s">
        <v>1000</v>
      </c>
      <c r="B11" s="282" t="s">
        <v>981</v>
      </c>
      <c r="C11" s="228" t="s">
        <v>95</v>
      </c>
      <c r="D11" s="278" t="s">
        <v>1001</v>
      </c>
      <c r="E11" s="278" t="s">
        <v>53</v>
      </c>
      <c r="F11" s="279">
        <v>3</v>
      </c>
      <c r="G11" s="278" t="s">
        <v>1002</v>
      </c>
      <c r="H11" s="278" t="s">
        <v>1003</v>
      </c>
      <c r="I11" s="278" t="s">
        <v>1004</v>
      </c>
      <c r="J11" s="278" t="s">
        <v>1005</v>
      </c>
      <c r="K11" s="20"/>
      <c r="L11" s="21">
        <f t="shared" si="5"/>
        <v>0</v>
      </c>
      <c r="M11" s="22">
        <v>0</v>
      </c>
      <c r="N11" s="22">
        <v>0</v>
      </c>
      <c r="O11" s="23">
        <f t="shared" si="3"/>
        <v>0</v>
      </c>
    </row>
    <row r="12" spans="1:15">
      <c r="A12" s="236"/>
      <c r="B12" s="281" t="s">
        <v>1006</v>
      </c>
      <c r="C12" s="236"/>
      <c r="D12" s="236"/>
      <c r="E12" s="236"/>
      <c r="F12" s="236"/>
      <c r="G12" s="236"/>
      <c r="H12" s="236"/>
      <c r="I12" s="236"/>
      <c r="J12" s="236"/>
      <c r="K12" s="295"/>
      <c r="L12" s="16">
        <f>IF(COUNTIF(L13:L16,"=N/A")=4,"N/A",
((N(L13)*$F13)+(N(L14)*$F14)+(N(L15)*$F15)+(N(L16)*$F16))/(IF(L13="N/A",0,(5*$F13))+IF(L14="N/A",0,(5*$F14))+IF(L15="N/A",0,(5*$F15))+IF(L16="N/A",0,(5*$F16))))</f>
        <v>0</v>
      </c>
      <c r="M12" s="16">
        <f>IF(COUNTIF(M13:M16,"=N/A")=4,"N/A",
((N(M13)*$F13)+(N(M14)*$F14)+(N(M15)*$F15)+(N(M16)*$F16))/(IF(M13="N/A",0,(5*$F13))+IF(M14="N/A",0,(5*$F14))+IF(M15="N/A",0,(5*$F15))+IF(M16="N/A",0,(5*$F16))))</f>
        <v>0</v>
      </c>
      <c r="N12" s="16">
        <f t="shared" ref="M12:N12" si="6">IF(COUNTIF(N13:N16,"=N/A")=4,"N/A",
((N(N13)*$F13)+(N(N14)*$F14)+(N(N15)*$F15)+(N(N16)*$F16))/(IF(N13="N/A",0,(5*$F13))+IF(N14="N/A",0,(5*$F14))+IF(N15="N/A",0,(5*$F15))+IF(N16="N/A",0,(5*$F16))))</f>
        <v>0</v>
      </c>
      <c r="O12" s="16">
        <f t="shared" si="3"/>
        <v>0</v>
      </c>
    </row>
    <row r="13" spans="1:15" ht="33.6" customHeight="1">
      <c r="A13" s="228" t="s">
        <v>1007</v>
      </c>
      <c r="B13" s="282" t="s">
        <v>1006</v>
      </c>
      <c r="C13" s="228" t="s">
        <v>103</v>
      </c>
      <c r="D13" s="278" t="s">
        <v>1008</v>
      </c>
      <c r="E13" s="278" t="s">
        <v>673</v>
      </c>
      <c r="F13" s="279">
        <v>3</v>
      </c>
      <c r="G13" s="278" t="s">
        <v>1009</v>
      </c>
      <c r="H13" s="278" t="s">
        <v>1010</v>
      </c>
      <c r="I13" s="278" t="s">
        <v>1011</v>
      </c>
      <c r="J13" s="278" t="s">
        <v>1012</v>
      </c>
      <c r="K13" s="20"/>
      <c r="L13" s="21">
        <f t="shared" si="5"/>
        <v>0</v>
      </c>
      <c r="M13" s="22">
        <v>0</v>
      </c>
      <c r="N13" s="22">
        <v>0</v>
      </c>
      <c r="O13" s="23">
        <f t="shared" si="3"/>
        <v>0</v>
      </c>
    </row>
    <row r="14" spans="1:15" ht="33.6" customHeight="1">
      <c r="A14" s="228" t="s">
        <v>1013</v>
      </c>
      <c r="B14" s="282" t="s">
        <v>1006</v>
      </c>
      <c r="C14" s="228" t="s">
        <v>110</v>
      </c>
      <c r="D14" s="276" t="s">
        <v>1014</v>
      </c>
      <c r="E14" s="276" t="s">
        <v>53</v>
      </c>
      <c r="F14" s="277">
        <v>3</v>
      </c>
      <c r="G14" s="278" t="s">
        <v>1015</v>
      </c>
      <c r="H14" s="284" t="s">
        <v>1016</v>
      </c>
      <c r="I14" s="276" t="s">
        <v>1017</v>
      </c>
      <c r="J14" s="276" t="s">
        <v>1018</v>
      </c>
      <c r="K14" s="20"/>
      <c r="L14" s="21">
        <f t="shared" si="5"/>
        <v>0</v>
      </c>
      <c r="M14" s="22">
        <v>0</v>
      </c>
      <c r="N14" s="22">
        <v>0</v>
      </c>
      <c r="O14" s="23">
        <f t="shared" si="3"/>
        <v>0</v>
      </c>
    </row>
    <row r="15" spans="1:15" ht="33.6" customHeight="1">
      <c r="A15" s="228" t="s">
        <v>1019</v>
      </c>
      <c r="B15" s="282" t="s">
        <v>1006</v>
      </c>
      <c r="C15" s="228" t="s">
        <v>117</v>
      </c>
      <c r="D15" s="278" t="s">
        <v>1020</v>
      </c>
      <c r="E15" s="278" t="s">
        <v>53</v>
      </c>
      <c r="F15" s="279">
        <v>3</v>
      </c>
      <c r="G15" s="278" t="s">
        <v>1021</v>
      </c>
      <c r="H15" s="278" t="s">
        <v>1022</v>
      </c>
      <c r="I15" s="278" t="s">
        <v>1023</v>
      </c>
      <c r="J15" s="278" t="s">
        <v>1024</v>
      </c>
      <c r="K15" s="20"/>
      <c r="L15" s="21">
        <f t="shared" si="5"/>
        <v>0</v>
      </c>
      <c r="M15" s="22">
        <v>0</v>
      </c>
      <c r="N15" s="22">
        <v>0</v>
      </c>
      <c r="O15" s="23">
        <f t="shared" si="3"/>
        <v>0</v>
      </c>
    </row>
    <row r="16" spans="1:15" ht="33.6" customHeight="1">
      <c r="A16" s="228" t="s">
        <v>1025</v>
      </c>
      <c r="B16" s="282" t="s">
        <v>1006</v>
      </c>
      <c r="C16" s="228" t="s">
        <v>124</v>
      </c>
      <c r="D16" s="278" t="s">
        <v>1026</v>
      </c>
      <c r="E16" s="278" t="s">
        <v>673</v>
      </c>
      <c r="F16" s="279">
        <v>4</v>
      </c>
      <c r="G16" s="278" t="s">
        <v>1027</v>
      </c>
      <c r="H16" s="278" t="s">
        <v>1028</v>
      </c>
      <c r="I16" s="278" t="s">
        <v>1029</v>
      </c>
      <c r="J16" s="278" t="s">
        <v>1030</v>
      </c>
      <c r="K16" s="20"/>
      <c r="L16" s="21">
        <f t="shared" si="5"/>
        <v>0</v>
      </c>
      <c r="M16" s="22">
        <v>0</v>
      </c>
      <c r="N16" s="22">
        <v>0</v>
      </c>
      <c r="O16" s="23">
        <f t="shared" si="3"/>
        <v>0</v>
      </c>
    </row>
    <row r="17" spans="1:15">
      <c r="A17" s="244"/>
      <c r="B17" s="285" t="s">
        <v>419</v>
      </c>
      <c r="C17" s="244"/>
      <c r="D17" s="244"/>
      <c r="E17" s="244"/>
      <c r="F17" s="244"/>
      <c r="G17" s="244"/>
      <c r="H17" s="244"/>
      <c r="I17" s="244"/>
      <c r="J17" s="244"/>
      <c r="K17" s="296"/>
      <c r="L17" s="15">
        <f>IF(COUNTBLANK(L18:L29)&gt;0,"-",
IF(AND(L18="N/A",L22="N/A",L26="N/A"),"N/A",(N(L19)*$F19+N(L20)*$F20+N(L21)*$F21+N(L23)*$F23+N(L24)*$F24+N(L25)*$F25+N(L27)*$F27+N(L28)*$F28+N(L29)*$F29)/(IF(L19="N/A",0,(5*$F19))+IF(L20="N/A",0,(5*$F20))+IF(L21="N/A",0,(5*$F21))+IF(L23="N/A",0,(5*$F23))+IF(L24="N/A",0,(5*$F24))+IF(L25="N/A",0,(5*$F25))+IF(L27="N/A",0,(5*$F27))+IF(L28="N/A",0,(5*$F28))+IF(L29="N/A",0,(5*$F29)))))</f>
        <v>0</v>
      </c>
      <c r="M17" s="15">
        <f t="shared" ref="M17:N17" si="7">IF(COUNTBLANK(M18:M29)&gt;0,"-",
IF(AND(M18="N/A",M22="N/A",M26="N/A"),"N/A",(N(M19)*$F19+N(M20)*$F20+N(M21)*$F21+N(M23)*$F23+N(M24)*$F24+N(M25)*$F25+N(M27)*$F27+N(M28)*$F28+N(M29)*$F29)/(IF(M19="N/A",0,(5*$F19))+IF(M20="N/A",0,(5*$F20))+IF(M21="N/A",0,(5*$F21))+IF(M23="N/A",0,(5*$F23))+IF(M24="N/A",0,(5*$F24))+IF(M25="N/A",0,(5*$F25))+IF(M27="N/A",0,(5*$F27))+IF(M28="N/A",0,(5*$F28))+IF(M29="N/A",0,(5*$F29)))))</f>
        <v>0</v>
      </c>
      <c r="N17" s="15">
        <f t="shared" si="7"/>
        <v>0</v>
      </c>
      <c r="O17" s="15">
        <f t="shared" si="3"/>
        <v>0</v>
      </c>
    </row>
    <row r="18" spans="1:15">
      <c r="A18" s="236"/>
      <c r="B18" s="281" t="s">
        <v>1031</v>
      </c>
      <c r="C18" s="236"/>
      <c r="D18" s="236"/>
      <c r="E18" s="236"/>
      <c r="F18" s="236"/>
      <c r="G18" s="236"/>
      <c r="H18" s="236"/>
      <c r="I18" s="236"/>
      <c r="J18" s="236"/>
      <c r="K18" s="295"/>
      <c r="L18" s="16">
        <f>IF(COUNTIF(L19:L21,"=N/A")=3,"N/A",
((N(L19)*$F19)+(N(L20)*$F20)+(N(L21)*$F21))/(IF(L19="N/A",0,(5*$F19))+IF(L20="N/A",0,(5*$F20))+IF(L21="N/A",0,(5*$F21))))</f>
        <v>0</v>
      </c>
      <c r="M18" s="16">
        <f>IF(COUNTIF(M19:M21,"=N/A")=3,"N/A",
((N(M19)*$F19)+(N(M20)*$F20)+(N(M21)*$F21))/(IF(M19="N/A",0,(5*$F19))+IF(M20="N/A",0,(5*$F20))+IF(M21="N/A",0,(5*$F21))))</f>
        <v>0</v>
      </c>
      <c r="N18" s="16">
        <f t="shared" ref="M18:N18" si="8">IF(COUNTIF(N19:N21,"=N/A")=3,"N/A",
((N(N19)*$F19)+(N(N20)*$F20)+(N(N21)*$F21))/(IF(N19="N/A",0,(5*$F19))+IF(N20="N/A",0,(5*$F20))+IF(N21="N/A",0,(5*$F21))))</f>
        <v>0</v>
      </c>
      <c r="O18" s="16">
        <f t="shared" si="3"/>
        <v>0</v>
      </c>
    </row>
    <row r="19" spans="1:15" ht="30.6" customHeight="1">
      <c r="A19" s="228" t="s">
        <v>1032</v>
      </c>
      <c r="B19" s="282" t="s">
        <v>1031</v>
      </c>
      <c r="C19" s="228" t="s">
        <v>153</v>
      </c>
      <c r="D19" s="278" t="s">
        <v>1033</v>
      </c>
      <c r="E19" s="278" t="s">
        <v>53</v>
      </c>
      <c r="F19" s="279">
        <v>3</v>
      </c>
      <c r="G19" s="278" t="s">
        <v>1034</v>
      </c>
      <c r="H19" s="278" t="s">
        <v>1035</v>
      </c>
      <c r="I19" s="278" t="s">
        <v>1036</v>
      </c>
      <c r="J19" s="278" t="s">
        <v>1037</v>
      </c>
      <c r="K19" s="20"/>
      <c r="L19" s="21">
        <f t="shared" ref="L19:L21" si="9">IF(AND(M19="N/A",N19="N/A"),"N/A",IF(OR(M19="",N19=""),"",SMALL(M19:N19,1)))</f>
        <v>0</v>
      </c>
      <c r="M19" s="22">
        <v>0</v>
      </c>
      <c r="N19" s="22">
        <v>0</v>
      </c>
      <c r="O19" s="23">
        <f t="shared" si="3"/>
        <v>0</v>
      </c>
    </row>
    <row r="20" spans="1:15" ht="30.6" customHeight="1">
      <c r="A20" s="228" t="s">
        <v>1038</v>
      </c>
      <c r="B20" s="282" t="s">
        <v>1031</v>
      </c>
      <c r="C20" s="228" t="s">
        <v>160</v>
      </c>
      <c r="D20" s="276" t="s">
        <v>1039</v>
      </c>
      <c r="E20" s="276" t="s">
        <v>53</v>
      </c>
      <c r="F20" s="277">
        <v>3</v>
      </c>
      <c r="G20" s="278" t="s">
        <v>1040</v>
      </c>
      <c r="H20" s="278" t="s">
        <v>1041</v>
      </c>
      <c r="I20" s="276" t="s">
        <v>1042</v>
      </c>
      <c r="J20" s="278" t="s">
        <v>1043</v>
      </c>
      <c r="K20" s="20"/>
      <c r="L20" s="21">
        <f t="shared" si="9"/>
        <v>0</v>
      </c>
      <c r="M20" s="22">
        <v>0</v>
      </c>
      <c r="N20" s="22">
        <v>0</v>
      </c>
      <c r="O20" s="23">
        <f t="shared" si="3"/>
        <v>0</v>
      </c>
    </row>
    <row r="21" spans="1:15" ht="30.6" customHeight="1">
      <c r="A21" s="228" t="s">
        <v>1044</v>
      </c>
      <c r="B21" s="282" t="s">
        <v>1031</v>
      </c>
      <c r="C21" s="228" t="s">
        <v>167</v>
      </c>
      <c r="D21" s="276" t="s">
        <v>1045</v>
      </c>
      <c r="E21" s="276" t="s">
        <v>53</v>
      </c>
      <c r="F21" s="277">
        <v>4</v>
      </c>
      <c r="G21" s="280" t="s">
        <v>1046</v>
      </c>
      <c r="H21" s="278" t="s">
        <v>1047</v>
      </c>
      <c r="I21" s="276" t="s">
        <v>1048</v>
      </c>
      <c r="J21" s="278" t="s">
        <v>1049</v>
      </c>
      <c r="K21" s="20"/>
      <c r="L21" s="21">
        <f t="shared" si="9"/>
        <v>0</v>
      </c>
      <c r="M21" s="22">
        <v>0</v>
      </c>
      <c r="N21" s="22">
        <v>0</v>
      </c>
      <c r="O21" s="23">
        <f t="shared" si="3"/>
        <v>0</v>
      </c>
    </row>
    <row r="22" spans="1:15">
      <c r="A22" s="236"/>
      <c r="B22" s="281" t="s">
        <v>1050</v>
      </c>
      <c r="C22" s="236"/>
      <c r="D22" s="236"/>
      <c r="E22" s="236"/>
      <c r="F22" s="236"/>
      <c r="G22" s="236"/>
      <c r="H22" s="236"/>
      <c r="I22" s="236"/>
      <c r="J22" s="236"/>
      <c r="K22" s="295"/>
      <c r="L22" s="16">
        <f>IF(COUNTIF(L23:L25,"=N/A")=3,"N/A",
((N(L23)*$F23)+(N(L24)*$F24)+(N(L25)*$F25))/(IF(L23="N/A",0,(5*$F23))+IF(L24="N/A",0,(5*$F24))+IF(L25="N/A",0,(5*$F25))))</f>
        <v>0</v>
      </c>
      <c r="M22" s="16">
        <f>IF(COUNTIF(M23:M25,"=N/A")=3,"N/A",
((N(M23)*$F23)+(N(M24)*$F24)+(N(M25)*$F25))/(IF(M23="N/A",0,(5*$F23))+IF(M24="N/A",0,(5*$F24))+IF(M25="N/A",0,(5*$F25))))</f>
        <v>0</v>
      </c>
      <c r="N22" s="16">
        <f t="shared" ref="M22:N22" si="10">IF(COUNTIF(N23:N25,"=N/A")=3,"N/A",
((N(N23)*$F23)+(N(N24)*$F24)+(N(N25)*$F25))/(IF(N23="N/A",0,(5*$F23))+IF(N24="N/A",0,(5*$F24))+IF(N25="N/A",0,(5*$F25))))</f>
        <v>0</v>
      </c>
      <c r="O22" s="16">
        <f t="shared" si="3"/>
        <v>0</v>
      </c>
    </row>
    <row r="23" spans="1:15" ht="28.8" customHeight="1">
      <c r="A23" s="228" t="s">
        <v>1051</v>
      </c>
      <c r="B23" s="282" t="s">
        <v>1050</v>
      </c>
      <c r="C23" s="228" t="s">
        <v>175</v>
      </c>
      <c r="D23" s="276" t="s">
        <v>1052</v>
      </c>
      <c r="E23" s="276" t="s">
        <v>53</v>
      </c>
      <c r="F23" s="277">
        <v>3</v>
      </c>
      <c r="G23" s="278" t="s">
        <v>1053</v>
      </c>
      <c r="H23" s="278" t="s">
        <v>1054</v>
      </c>
      <c r="I23" s="278" t="s">
        <v>1055</v>
      </c>
      <c r="J23" s="278" t="s">
        <v>1056</v>
      </c>
      <c r="K23" s="20"/>
      <c r="L23" s="21">
        <f t="shared" ref="L23:L25" si="11">IF(AND(M23="N/A",N23="N/A"),"N/A",IF(OR(M23="",N23=""),"",SMALL(M23:N23,1)))</f>
        <v>0</v>
      </c>
      <c r="M23" s="22">
        <v>0</v>
      </c>
      <c r="N23" s="22">
        <v>0</v>
      </c>
      <c r="O23" s="23">
        <f t="shared" si="3"/>
        <v>0</v>
      </c>
    </row>
    <row r="24" spans="1:15" ht="28.8" customHeight="1">
      <c r="A24" s="228" t="s">
        <v>1057</v>
      </c>
      <c r="B24" s="282" t="s">
        <v>1050</v>
      </c>
      <c r="C24" s="228" t="s">
        <v>182</v>
      </c>
      <c r="D24" s="276" t="s">
        <v>1058</v>
      </c>
      <c r="E24" s="276" t="s">
        <v>53</v>
      </c>
      <c r="F24" s="277">
        <v>3</v>
      </c>
      <c r="G24" s="278" t="s">
        <v>1059</v>
      </c>
      <c r="H24" s="280" t="s">
        <v>1060</v>
      </c>
      <c r="I24" s="276" t="s">
        <v>1061</v>
      </c>
      <c r="J24" s="276" t="s">
        <v>1062</v>
      </c>
      <c r="K24" s="20"/>
      <c r="L24" s="21">
        <f t="shared" si="11"/>
        <v>0</v>
      </c>
      <c r="M24" s="22">
        <v>0</v>
      </c>
      <c r="N24" s="22">
        <v>0</v>
      </c>
      <c r="O24" s="23">
        <f t="shared" si="3"/>
        <v>0</v>
      </c>
    </row>
    <row r="25" spans="1:15" ht="28.8" customHeight="1">
      <c r="A25" s="228" t="s">
        <v>1063</v>
      </c>
      <c r="B25" s="282" t="s">
        <v>1050</v>
      </c>
      <c r="C25" s="228" t="s">
        <v>189</v>
      </c>
      <c r="D25" s="276" t="s">
        <v>1064</v>
      </c>
      <c r="E25" s="276" t="s">
        <v>53</v>
      </c>
      <c r="F25" s="277">
        <v>4</v>
      </c>
      <c r="G25" s="278" t="s">
        <v>1065</v>
      </c>
      <c r="H25" s="276" t="s">
        <v>1066</v>
      </c>
      <c r="I25" s="276" t="s">
        <v>1067</v>
      </c>
      <c r="J25" s="276" t="s">
        <v>1068</v>
      </c>
      <c r="K25" s="20"/>
      <c r="L25" s="21">
        <f t="shared" si="11"/>
        <v>0</v>
      </c>
      <c r="M25" s="22">
        <v>0</v>
      </c>
      <c r="N25" s="22">
        <v>0</v>
      </c>
      <c r="O25" s="23">
        <f t="shared" si="3"/>
        <v>0</v>
      </c>
    </row>
    <row r="26" spans="1:15">
      <c r="A26" s="236"/>
      <c r="B26" s="281" t="s">
        <v>1069</v>
      </c>
      <c r="C26" s="236"/>
      <c r="D26" s="236"/>
      <c r="E26" s="236"/>
      <c r="F26" s="236"/>
      <c r="G26" s="236"/>
      <c r="H26" s="236"/>
      <c r="I26" s="236"/>
      <c r="J26" s="236"/>
      <c r="K26" s="295"/>
      <c r="L26" s="16">
        <f>IF(COUNTIF(L27:L29,"=N/A")=3,"N/A",
((N(L27)*$F27)+(N(L28)*$F28)+(N(L29)*$F29))/(IF(L27="N/A",0,(5*$F27))+IF(L28="N/A",0,(5*$F28))+IF(L29="N/A",0,(5*$F29))))</f>
        <v>0</v>
      </c>
      <c r="M26" s="16">
        <f>IF(COUNTIF(M27:M29,"=N/A")=3,"N/A",
((N(M27)*$F27)+(N(M28)*$F28)+(N(M29)*$F29))/(IF(M27="N/A",0,(5*$F27))+IF(M28="N/A",0,(5*$F28))+IF(M29="N/A",0,(5*$F29))))</f>
        <v>0</v>
      </c>
      <c r="N26" s="16">
        <f t="shared" ref="M26:N26" si="12">IF(COUNTIF(N27:N29,"=N/A")=3,"N/A",
((N(N27)*$F27)+(N(N28)*$F28)+(N(N29)*$F29))/(IF(N27="N/A",0,(5*$F27))+IF(N28="N/A",0,(5*$F28))+IF(N29="N/A",0,(5*$F29))))</f>
        <v>0</v>
      </c>
      <c r="O26" s="16">
        <f t="shared" si="3"/>
        <v>0</v>
      </c>
    </row>
    <row r="27" spans="1:15" ht="28.8" customHeight="1">
      <c r="A27" s="228" t="s">
        <v>1070</v>
      </c>
      <c r="B27" s="282" t="s">
        <v>1069</v>
      </c>
      <c r="C27" s="228" t="s">
        <v>218</v>
      </c>
      <c r="D27" s="276" t="s">
        <v>1071</v>
      </c>
      <c r="E27" s="276" t="s">
        <v>53</v>
      </c>
      <c r="F27" s="277">
        <v>3</v>
      </c>
      <c r="G27" s="278" t="s">
        <v>1072</v>
      </c>
      <c r="H27" s="278" t="s">
        <v>1073</v>
      </c>
      <c r="I27" s="276" t="s">
        <v>1074</v>
      </c>
      <c r="J27" s="278" t="s">
        <v>1075</v>
      </c>
      <c r="K27" s="20"/>
      <c r="L27" s="21">
        <f t="shared" ref="L27:L29" si="13">IF(AND(M27="N/A",N27="N/A"),"N/A",IF(OR(M27="",N27=""),"",SMALL(M27:N27,1)))</f>
        <v>0</v>
      </c>
      <c r="M27" s="22">
        <v>0</v>
      </c>
      <c r="N27" s="22">
        <v>0</v>
      </c>
      <c r="O27" s="23">
        <f t="shared" si="3"/>
        <v>0</v>
      </c>
    </row>
    <row r="28" spans="1:15" ht="28.8" customHeight="1">
      <c r="A28" s="228" t="s">
        <v>1076</v>
      </c>
      <c r="B28" s="282" t="s">
        <v>1069</v>
      </c>
      <c r="C28" s="228" t="s">
        <v>225</v>
      </c>
      <c r="D28" s="276" t="s">
        <v>1077</v>
      </c>
      <c r="E28" s="276" t="s">
        <v>53</v>
      </c>
      <c r="F28" s="277">
        <v>3</v>
      </c>
      <c r="G28" s="278" t="s">
        <v>1078</v>
      </c>
      <c r="H28" s="278" t="s">
        <v>1079</v>
      </c>
      <c r="I28" s="276" t="s">
        <v>1080</v>
      </c>
      <c r="J28" s="278" t="s">
        <v>1081</v>
      </c>
      <c r="K28" s="20"/>
      <c r="L28" s="21">
        <f t="shared" si="13"/>
        <v>0</v>
      </c>
      <c r="M28" s="22">
        <v>0</v>
      </c>
      <c r="N28" s="22">
        <v>0</v>
      </c>
      <c r="O28" s="23">
        <f t="shared" si="3"/>
        <v>0</v>
      </c>
    </row>
    <row r="29" spans="1:15" ht="28.8" customHeight="1">
      <c r="A29" s="228" t="s">
        <v>1082</v>
      </c>
      <c r="B29" s="282" t="s">
        <v>1069</v>
      </c>
      <c r="C29" s="228" t="s">
        <v>1083</v>
      </c>
      <c r="D29" s="276" t="s">
        <v>1084</v>
      </c>
      <c r="E29" s="276" t="s">
        <v>53</v>
      </c>
      <c r="F29" s="277">
        <v>4</v>
      </c>
      <c r="G29" s="278" t="s">
        <v>1085</v>
      </c>
      <c r="H29" s="276" t="s">
        <v>1086</v>
      </c>
      <c r="I29" s="276" t="s">
        <v>1087</v>
      </c>
      <c r="J29" s="276" t="s">
        <v>1088</v>
      </c>
      <c r="K29" s="20"/>
      <c r="L29" s="21">
        <f t="shared" si="13"/>
        <v>0</v>
      </c>
      <c r="M29" s="24">
        <v>0</v>
      </c>
      <c r="N29" s="24">
        <v>0</v>
      </c>
      <c r="O29" s="23">
        <f t="shared" si="3"/>
        <v>0</v>
      </c>
    </row>
    <row r="30" spans="1:15">
      <c r="A30" s="244"/>
      <c r="B30" s="285" t="s">
        <v>485</v>
      </c>
      <c r="C30" s="244"/>
      <c r="D30" s="244"/>
      <c r="E30" s="244"/>
      <c r="F30" s="244"/>
      <c r="G30" s="244"/>
      <c r="H30" s="244"/>
      <c r="I30" s="244"/>
      <c r="J30" s="244"/>
      <c r="K30" s="296"/>
      <c r="L30" s="15">
        <f>IF(COUNTBLANK(L32:L34)&gt;0,"-",
IF(L31="N/A","N/A",(N(L32)*$F32+N(L33)*$F33+N(L34)*$F34)/(IF(L32="N/A",0,(5*$F32))+IF(L33="N/A",0,(5*$F33))+IF(L34="N/A",0,(5*$F34)))))</f>
        <v>0</v>
      </c>
      <c r="M30" s="15">
        <f t="shared" ref="M30:N30" si="14">IF(COUNTBLANK(M32:M34)&gt;0,"-",
IF(M31="N/A","N/A",(N(M32)*$F32+N(M33)*$F33+N(M34)*$F34)/(IF(M32="N/A",0,(5*$F32))+IF(M33="N/A",0,(5*$F33))+IF(M34="N/A",0,(5*$F34)))))</f>
        <v>0</v>
      </c>
      <c r="N30" s="15">
        <f t="shared" si="14"/>
        <v>0</v>
      </c>
      <c r="O30" s="15">
        <f t="shared" si="3"/>
        <v>0</v>
      </c>
    </row>
    <row r="31" spans="1:15">
      <c r="A31" s="236"/>
      <c r="B31" s="281" t="s">
        <v>1089</v>
      </c>
      <c r="C31" s="236"/>
      <c r="D31" s="236"/>
      <c r="E31" s="236"/>
      <c r="F31" s="236"/>
      <c r="G31" s="236"/>
      <c r="H31" s="236"/>
      <c r="I31" s="236"/>
      <c r="J31" s="236"/>
      <c r="K31" s="295"/>
      <c r="L31" s="16">
        <f>IF(COUNTIF(L32:L34,"=N/A")=3,"N/A",
((N(L32)*$F32)+(N(L33)*$F33)+(N(L34)*$F34))/(IF(L32="N/A",0,(5*$F32))+IF(L33="N/A",0,(5*$F33))+IF(L34="N/A",0,(5*$F34))))</f>
        <v>0</v>
      </c>
      <c r="M31" s="16">
        <f>IF(COUNTIF(M32:M34,"=N/A")=3,"N/A",
((N(M32)*$F32)+(N(M33)*$F33)+(N(M34)*$F34))/(IF(M32="N/A",0,(5*$F32))+IF(M33="N/A",0,(5*$F33))+IF(M34="N/A",0,(5*$F34))))</f>
        <v>0</v>
      </c>
      <c r="N31" s="16">
        <f t="shared" ref="M31:N31" si="15">IF(COUNTIF(N32:N34,"=N/A")=3,"N/A",
((N(N32)*$F32)+(N(N33)*$F33)+(N(N34)*$F34))/(IF(N32="N/A",0,(5*$F32))+IF(N33="N/A",0,(5*$F33))+IF(N34="N/A",0,(5*$F34))))</f>
        <v>0</v>
      </c>
      <c r="O31" s="16">
        <f t="shared" si="3"/>
        <v>0</v>
      </c>
    </row>
    <row r="32" spans="1:15" ht="23.4" customHeight="1">
      <c r="A32" s="228" t="s">
        <v>1090</v>
      </c>
      <c r="B32" s="282" t="s">
        <v>1089</v>
      </c>
      <c r="C32" s="228" t="s">
        <v>233</v>
      </c>
      <c r="D32" s="228" t="s">
        <v>1091</v>
      </c>
      <c r="E32" s="228" t="s">
        <v>53</v>
      </c>
      <c r="F32" s="286">
        <v>4</v>
      </c>
      <c r="G32" s="228" t="s">
        <v>1092</v>
      </c>
      <c r="H32" s="287" t="s">
        <v>1093</v>
      </c>
      <c r="I32" s="288" t="s">
        <v>1094</v>
      </c>
      <c r="J32" s="289" t="s">
        <v>1095</v>
      </c>
      <c r="K32" s="20"/>
      <c r="L32" s="21">
        <f t="shared" ref="L32:L34" si="16">IF(AND(M32="N/A",N32="N/A"),"N/A",IF(OR(M32="",N32=""),"",SMALL(M32:N32,1)))</f>
        <v>0</v>
      </c>
      <c r="M32" s="22">
        <v>0</v>
      </c>
      <c r="N32" s="22">
        <v>0</v>
      </c>
      <c r="O32" s="23">
        <f t="shared" si="3"/>
        <v>0</v>
      </c>
    </row>
    <row r="33" spans="1:15" ht="23.4" customHeight="1">
      <c r="A33" s="228" t="s">
        <v>1096</v>
      </c>
      <c r="B33" s="282" t="s">
        <v>1089</v>
      </c>
      <c r="C33" s="228" t="s">
        <v>240</v>
      </c>
      <c r="D33" s="228" t="s">
        <v>1097</v>
      </c>
      <c r="E33" s="228" t="s">
        <v>53</v>
      </c>
      <c r="F33" s="286">
        <v>3</v>
      </c>
      <c r="G33" s="228" t="s">
        <v>1098</v>
      </c>
      <c r="H33" s="287" t="s">
        <v>1099</v>
      </c>
      <c r="I33" s="288" t="s">
        <v>1100</v>
      </c>
      <c r="J33" s="287" t="s">
        <v>1101</v>
      </c>
      <c r="K33" s="20"/>
      <c r="L33" s="21">
        <f t="shared" si="16"/>
        <v>0</v>
      </c>
      <c r="M33" s="22">
        <v>0</v>
      </c>
      <c r="N33" s="22">
        <v>0</v>
      </c>
      <c r="O33" s="23">
        <f t="shared" si="3"/>
        <v>0</v>
      </c>
    </row>
    <row r="34" spans="1:15" ht="23.4" customHeight="1">
      <c r="A34" s="228" t="s">
        <v>1102</v>
      </c>
      <c r="B34" s="290" t="s">
        <v>1089</v>
      </c>
      <c r="C34" s="291" t="s">
        <v>1103</v>
      </c>
      <c r="D34" s="291" t="s">
        <v>1104</v>
      </c>
      <c r="E34" s="291" t="s">
        <v>53</v>
      </c>
      <c r="F34" s="292">
        <v>3</v>
      </c>
      <c r="G34" s="291" t="s">
        <v>1105</v>
      </c>
      <c r="H34" s="293" t="s">
        <v>1106</v>
      </c>
      <c r="I34" s="294" t="s">
        <v>1107</v>
      </c>
      <c r="J34" s="287" t="s">
        <v>1108</v>
      </c>
      <c r="K34" s="20"/>
      <c r="L34" s="25">
        <f t="shared" si="16"/>
        <v>0</v>
      </c>
      <c r="M34" s="22">
        <v>0</v>
      </c>
      <c r="N34" s="22">
        <v>0</v>
      </c>
      <c r="O34" s="23">
        <f t="shared" si="3"/>
        <v>0</v>
      </c>
    </row>
  </sheetData>
  <sheetProtection algorithmName="SHA-512" hashValue="oapZdDJwU2kTX0iJabw7TVRJYo/EWNEcI4N2bMn+fXy4ZkKBWP2zpTqO6nXjp/tK4W8aVT2bi5OlhMpzwjgqHQ==" saltValue="WeULX910+W9CH2+9EYx8iw==" spinCount="100000" sheet="1" objects="1" scenarios="1" formatCells="0" formatColumns="0" formatRows="0"/>
  <protectedRanges>
    <protectedRange sqref="K4:O34" name="Rango1"/>
  </protectedRanges>
  <conditionalFormatting sqref="L4:O4 L7:O7 L12:O12 L18:O18 L22:O22 L26:O26 L31:O31">
    <cfRule type="cellIs" dxfId="17" priority="1" operator="greaterThanOrEqual">
      <formula>$J$1</formula>
    </cfRule>
    <cfRule type="cellIs" dxfId="16" priority="2" operator="between">
      <formula>$J$2</formula>
      <formula>$K$2</formula>
    </cfRule>
    <cfRule type="cellIs" dxfId="15" priority="3" operator="lessThan">
      <formula>$J$3</formula>
    </cfRule>
  </conditionalFormatting>
  <dataValidations count="1">
    <dataValidation type="list" allowBlank="1" showInputMessage="1" showErrorMessage="1" sqref="M19:N21 M5:N6 M13:N16 M23:N25 M8:N11 M27:N29 M32:N34" xr:uid="{B26504D5-3E92-40A8-BC8B-D69B5FDE9969}">
      <formula1>"5,3,1,0,N/A"</formula1>
    </dataValidation>
  </dataValidation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15EFC-5EB0-43B9-95E4-5B8298BF174E}">
  <sheetPr>
    <tabColor rgb="FF92D050"/>
  </sheetPr>
  <dimension ref="A1:R27"/>
  <sheetViews>
    <sheetView showGridLines="0" tabSelected="1" zoomScale="80" zoomScaleNormal="80" workbookViewId="0">
      <pane xSplit="3" ySplit="2" topLeftCell="G3" activePane="bottomRight" state="frozen"/>
      <selection pane="topRight"/>
      <selection pane="bottomLeft"/>
      <selection pane="bottomRight" activeCell="K7" sqref="K7"/>
    </sheetView>
  </sheetViews>
  <sheetFormatPr baseColWidth="10" defaultColWidth="11.44140625" defaultRowHeight="14.4"/>
  <cols>
    <col min="2" max="2" width="25.5546875" customWidth="1"/>
    <col min="7" max="7" width="69.5546875" customWidth="1"/>
    <col min="8" max="8" width="61.33203125" customWidth="1"/>
    <col min="9" max="9" width="28.6640625" customWidth="1"/>
    <col min="10" max="10" width="57.88671875" customWidth="1"/>
    <col min="11" max="11" width="15" customWidth="1"/>
    <col min="12" max="12" width="0" hidden="1" customWidth="1"/>
    <col min="14" max="15" width="0" hidden="1" customWidth="1"/>
    <col min="17" max="17" width="0" hidden="1" customWidth="1"/>
  </cols>
  <sheetData>
    <row r="1" spans="1:18" ht="44.4" customHeight="1">
      <c r="A1" s="1" t="s">
        <v>22</v>
      </c>
      <c r="B1" s="1" t="s">
        <v>522</v>
      </c>
      <c r="C1" s="1" t="s">
        <v>664</v>
      </c>
      <c r="D1" s="1" t="s">
        <v>665</v>
      </c>
      <c r="E1" s="1" t="s">
        <v>525</v>
      </c>
      <c r="F1" s="1" t="s">
        <v>526</v>
      </c>
      <c r="G1" s="1" t="s">
        <v>666</v>
      </c>
      <c r="H1" s="1" t="s">
        <v>528</v>
      </c>
      <c r="I1" s="1" t="s">
        <v>667</v>
      </c>
      <c r="J1" s="1" t="s">
        <v>530</v>
      </c>
      <c r="K1" s="1" t="s">
        <v>32</v>
      </c>
      <c r="L1" s="12" t="s">
        <v>33</v>
      </c>
      <c r="M1" s="13" t="s">
        <v>34</v>
      </c>
      <c r="N1" s="13" t="s">
        <v>531</v>
      </c>
      <c r="O1" s="12" t="s">
        <v>35</v>
      </c>
      <c r="P1" s="13" t="s">
        <v>36</v>
      </c>
      <c r="Q1" s="13" t="s">
        <v>37</v>
      </c>
      <c r="R1" s="12" t="s">
        <v>38</v>
      </c>
    </row>
    <row r="2" spans="1:18">
      <c r="B2" s="2" t="s">
        <v>39</v>
      </c>
      <c r="C2" s="3"/>
      <c r="D2" s="3"/>
      <c r="E2" s="3"/>
      <c r="F2" s="3"/>
      <c r="G2" s="3"/>
      <c r="H2" s="3"/>
      <c r="I2" s="3"/>
      <c r="J2" s="3"/>
      <c r="K2" s="3"/>
      <c r="L2" s="14">
        <f>IF(COUNTBLANK(L3:L27)&gt;0,"-",
IF(AND(L3="N/A",L12="N/A",L23="N/A"),"N/A",
((N(L5)*$F5+
N(L6)*$F6+
N(L8)*$F8+
N(L9)*$F9+
N(L10)*$F10+
N(L11)*$F11+
N(L14)*$F14+
N(L15)*$F15+
N(L16)*$F16+
N(L17)*$F17+
N(L19)*$F19+
N(L20)*$F20+
N(L21)*$F21+
N(L22)*$F22+
N(L25)*$F25+
N(L26)*$F26+
N(L27)*$F27)/(
IF(L5="N/A",0,$F5*5)+
IF(L6="N/A",0,$F6*5)+
IF(L8="N/A",0,$F8*5)+
IF(L9="N/A",0,$F9*5)+
IF(L10="N/A",0,$F10*5)+
IF(L11="N/A",0,$F11*5)+
IF(L14="N/A",0,$F14*5)+
IF(L15="N/A",0,$F15*5)+
IF(L16="N/A",0,$F16*5)+
IF(L17="N/A",0,$F17*5)+
IF(L19="N/A",0,$F19*5)+
IF(L20="N/A",0,$F20*5)+
IF(L21="N/A",0,$F21*5)+
IF(L22="N/A",0,$F22*5)+
IF(L25="N/A",0,$F25*5)+
IF(L26="N/A",0,$F26*5)+
IF(L27="N/A",0,$F27*5)))))</f>
        <v>0</v>
      </c>
      <c r="M2" s="14">
        <f t="shared" ref="M2:R2" si="0">IF(COUNTBLANK(M3:M27)&gt;0,"-",
IF(AND(M3="N/A",M12="N/A",M23="N/A"),"N/A",
((N(M5)*$F5+
N(M6)*$F6+
N(M8)*$F8+
N(M9)*$F9+
N(M10)*$F10+
N(M11)*$F11+
N(M14)*$F14+
N(M15)*$F15+
N(M16)*$F16+
N(M17)*$F17+
N(M19)*$F19+
N(M20)*$F20+
N(M21)*$F21+
N(M22)*$F22+
N(M25)*$F25+
N(M26)*$F26+
N(M27)*$F27)/(
IF(M5="N/A",0,$F5*5)+
IF(M6="N/A",0,$F6*5)+
IF(M8="N/A",0,$F8*5)+
IF(M9="N/A",0,$F9*5)+
IF(M10="N/A",0,$F10*5)+
IF(M11="N/A",0,$F11*5)+
IF(M14="N/A",0,$F14*5)+
IF(M15="N/A",0,$F15*5)+
IF(M16="N/A",0,$F16*5)+
IF(M17="N/A",0,$F17*5)+
IF(M19="N/A",0,$F19*5)+
IF(M20="N/A",0,$F20*5)+
IF(M21="N/A",0,$F21*5)+
IF(M22="N/A",0,$F22*5)+
IF(M25="N/A",0,$F25*5)+
IF(M26="N/A",0,$F26*5)+
IF(M27="N/A",0,$F27*5)))))</f>
        <v>0</v>
      </c>
      <c r="N2" s="14" t="e">
        <f t="shared" si="0"/>
        <v>#DIV/0!</v>
      </c>
      <c r="O2" s="14">
        <f t="shared" si="0"/>
        <v>0</v>
      </c>
      <c r="P2" s="14">
        <f t="shared" si="0"/>
        <v>0</v>
      </c>
      <c r="Q2" s="14" t="e">
        <f t="shared" si="0"/>
        <v>#DIV/0!</v>
      </c>
      <c r="R2" s="14">
        <f t="shared" si="0"/>
        <v>0</v>
      </c>
    </row>
    <row r="3" spans="1:18">
      <c r="A3" s="4"/>
      <c r="B3" s="4" t="s">
        <v>40</v>
      </c>
      <c r="C3" s="4"/>
      <c r="D3" s="4"/>
      <c r="E3" s="4"/>
      <c r="F3" s="4"/>
      <c r="G3" s="4"/>
      <c r="H3" s="4"/>
      <c r="I3" s="4"/>
      <c r="J3" s="4"/>
      <c r="K3" s="4"/>
      <c r="L3" s="19">
        <f>IF(COUNTBLANK(L4:L11)&gt;0,"-",
IF(AND(L4="N/A",L7="N/A"),"N/A",(N(L5)*$F5+N(L6)*$F6+N(L8)*$F8+N(L9)*$F9+N(L10)*$F10+N(L11)*$F11)/(IF(L5="N/A",0,(5*$F5))+IF(L6="N/A",0,(5*$F6))+IF(L8="N/A",0,(5*$F8))+IF(L9="N/A",0,(5*$F9))+IF(L10="N/A",0,(5*$F10))+IF(L11="N/A",0,(5*$F11)))))</f>
        <v>0</v>
      </c>
      <c r="M3" s="19">
        <f t="shared" ref="M3:R3" si="1">IF(COUNTBLANK(M4:M11)&gt;0,"-",
IF(AND(M4="N/A",M7="N/A"),"N/A",(N(M5)*$F5+N(M6)*$F6+N(M8)*$F8+N(M9)*$F9+N(M10)*$F10+N(M11)*$F11)/(IF(M5="N/A",0,(5*$F5))+IF(M6="N/A",0,(5*$F6))+IF(M8="N/A",0,(5*$F8))+IF(M9="N/A",0,(5*$F9))+IF(M10="N/A",0,(5*$F10))+IF(M11="N/A",0,(5*$F11)))))</f>
        <v>0</v>
      </c>
      <c r="N3" s="19" t="e">
        <f t="shared" si="1"/>
        <v>#DIV/0!</v>
      </c>
      <c r="O3" s="19">
        <f t="shared" si="1"/>
        <v>0</v>
      </c>
      <c r="P3" s="19">
        <f t="shared" si="1"/>
        <v>0</v>
      </c>
      <c r="Q3" s="19" t="e">
        <f t="shared" si="1"/>
        <v>#DIV/0!</v>
      </c>
      <c r="R3" s="19">
        <f t="shared" si="1"/>
        <v>0</v>
      </c>
    </row>
    <row r="4" spans="1:18">
      <c r="A4" s="6"/>
      <c r="B4" s="6" t="s">
        <v>1109</v>
      </c>
      <c r="C4" s="6"/>
      <c r="D4" s="6"/>
      <c r="E4" s="6"/>
      <c r="F4" s="6"/>
      <c r="G4" s="6"/>
      <c r="H4" s="6"/>
      <c r="I4" s="6"/>
      <c r="J4" s="6"/>
      <c r="K4" s="6"/>
      <c r="L4" s="16">
        <f>IF(COUNTIF(L5:L8,"=N/A")=4,"N/A",
((N(L5)*$F5)+(N(L6)*$F6))/(IF(L5="N/A",0,(5*$F5))+IF(L6="N/A",0,(5*$F6))))</f>
        <v>0</v>
      </c>
      <c r="M4" s="16">
        <f t="shared" ref="M4:O4" si="2">IF(COUNTIF(M5:M6,"=N/A")=4,"N/A",
((N(M5)*$F5)+(N(M6)*$F6))/(IF(M5="N/A",0,(5*$F5))+IF(M6="N/A",0,(5*$F6))))</f>
        <v>0</v>
      </c>
      <c r="N4" s="16" t="e">
        <f t="shared" si="2"/>
        <v>#DIV/0!</v>
      </c>
      <c r="O4" s="16">
        <f t="shared" si="2"/>
        <v>0</v>
      </c>
      <c r="P4" s="16">
        <f>IF(COUNTIF(P5:P6,"=N/A")=4,"N/A",
((N(P5)*$F5)+(N(P6)*$F6))/(IF(P5="N/A",0,(5*$F5))+IF(P6="N/A",0,(5*$F6))))</f>
        <v>0</v>
      </c>
      <c r="Q4" s="16" t="e">
        <f t="shared" ref="Q4:R4" si="3">IF(COUNTIF(Q5:Q6,"=N/A")=4,"N/A",
((N(Q5)*$F5)+(N(Q6)*$F6))/(IF(Q5="N/A",0,(5*$F5))+IF(Q6="N/A",0,(5*$F6))))</f>
        <v>#DIV/0!</v>
      </c>
      <c r="R4" s="16">
        <f>IF(COUNTIF(R5:R6,"=N/A")=4,"N/A",
((N(R5)*$F5)+(N(R6)*$F6))/(IF(R5="N/A",0,(5*$F5))+IF(R6="N/A",0,(5*$F6))))</f>
        <v>0</v>
      </c>
    </row>
    <row r="5" spans="1:18" s="8" customFormat="1" ht="16.5" customHeight="1">
      <c r="A5" s="27" t="s">
        <v>1110</v>
      </c>
      <c r="B5" s="27" t="s">
        <v>1109</v>
      </c>
      <c r="C5" s="27" t="s">
        <v>43</v>
      </c>
      <c r="D5" s="27" t="s">
        <v>1111</v>
      </c>
      <c r="E5" s="27" t="s">
        <v>673</v>
      </c>
      <c r="F5" s="29">
        <v>1</v>
      </c>
      <c r="G5" s="27" t="s">
        <v>1112</v>
      </c>
      <c r="H5" s="27" t="s">
        <v>1113</v>
      </c>
      <c r="I5" s="27" t="s">
        <v>1114</v>
      </c>
      <c r="J5" s="27" t="s">
        <v>1115</v>
      </c>
      <c r="K5" s="20"/>
      <c r="L5" s="17">
        <f>IF(AND(M5="N/A",N5="N/A"),"N/A",IF(OR(M5="",N5=""),"",SMALL(M5:N5,1)))</f>
        <v>0</v>
      </c>
      <c r="M5" s="18">
        <v>0</v>
      </c>
      <c r="N5" s="18" t="s">
        <v>18</v>
      </c>
      <c r="O5" s="297">
        <f t="shared" ref="O5:O6" si="4">IF(AND(P5="N/A",Q5="N/A"),"N/A",IF(OR(P5="",Q5=""),"",SMALL(P5:Q5,1)))</f>
        <v>0</v>
      </c>
      <c r="P5" s="18">
        <v>0</v>
      </c>
      <c r="Q5" s="18" t="s">
        <v>18</v>
      </c>
      <c r="R5" s="17">
        <f>IF(OR(L5="",O5=""),"",IF(AND(L5="N/A",O5="N/A"),"N/A",AVERAGE(L5,O5)))</f>
        <v>0</v>
      </c>
    </row>
    <row r="6" spans="1:18" s="8" customFormat="1" ht="15" customHeight="1">
      <c r="A6" s="27" t="s">
        <v>1116</v>
      </c>
      <c r="B6" s="27" t="s">
        <v>1109</v>
      </c>
      <c r="C6" s="27" t="s">
        <v>51</v>
      </c>
      <c r="D6" s="27" t="s">
        <v>1117</v>
      </c>
      <c r="E6" s="27" t="s">
        <v>53</v>
      </c>
      <c r="F6" s="29">
        <v>1</v>
      </c>
      <c r="G6" s="27" t="s">
        <v>1118</v>
      </c>
      <c r="H6" s="27" t="s">
        <v>1119</v>
      </c>
      <c r="I6" s="27" t="s">
        <v>1120</v>
      </c>
      <c r="J6" s="27" t="s">
        <v>1121</v>
      </c>
      <c r="K6" s="20"/>
      <c r="L6" s="17">
        <f t="shared" ref="L6" si="5">IF(AND(M6="N/A",N6="N/A"),"N/A",IF(OR(M6="",N6=""),"",SMALL(M6:N6,1)))</f>
        <v>0</v>
      </c>
      <c r="M6" s="18">
        <v>0</v>
      </c>
      <c r="N6" s="18" t="s">
        <v>18</v>
      </c>
      <c r="O6" s="297">
        <f t="shared" si="4"/>
        <v>0</v>
      </c>
      <c r="P6" s="18">
        <v>0</v>
      </c>
      <c r="Q6" s="18" t="s">
        <v>18</v>
      </c>
      <c r="R6" s="17">
        <f t="shared" ref="R6" si="6">IF(OR(L6="",O6=""),"",IF(AND(L6="N/A",O6="N/A"),"N/A",AVERAGE(L6,O6)))</f>
        <v>0</v>
      </c>
    </row>
    <row r="7" spans="1:18" ht="15" customHeight="1">
      <c r="A7" s="6"/>
      <c r="B7" s="6" t="s">
        <v>1122</v>
      </c>
      <c r="C7" s="6"/>
      <c r="D7" s="6"/>
      <c r="E7" s="6"/>
      <c r="F7" s="6"/>
      <c r="G7" s="6"/>
      <c r="H7" s="6"/>
      <c r="I7" s="6"/>
      <c r="J7" s="6"/>
      <c r="K7" s="295"/>
      <c r="L7" s="16">
        <f t="shared" ref="L7:R7" si="7">IF(COUNTIF(L8:L11,"=N/A")=4,"N/A",
((N(L8)*$F8)+(N(L9)*$F9)+(N(L10)*$F10)+(N(L11)*$F11))/(IF(L8="N/A",0,(5*$F8))+IF(L9="N/A",0,(5*$F9))+IF(L10="N/A",0,(5*$F10))+IF(L11="N/A",0,(5*$F11))))</f>
        <v>0</v>
      </c>
      <c r="M7" s="16">
        <f>IF(COUNTIF(M8:M11,"=N/A")=4,"N/A",
((N(M8)*$F8)+(N(M9)*$F9)+(N(M10)*$F10)+(N(M11)*$F11))/(IF(M8="N/A",0,(5*$F8))+IF(M9="N/A",0,(5*$F9))+IF(M10="N/A",0,(5*$F10))+IF(M11="N/A",0,(5*$F11))))</f>
        <v>0</v>
      </c>
      <c r="N7" s="16" t="str">
        <f t="shared" si="7"/>
        <v>N/A</v>
      </c>
      <c r="O7" s="16">
        <f t="shared" si="7"/>
        <v>0</v>
      </c>
      <c r="P7" s="16">
        <f t="shared" si="7"/>
        <v>0</v>
      </c>
      <c r="Q7" s="16" t="str">
        <f t="shared" si="7"/>
        <v>N/A</v>
      </c>
      <c r="R7" s="16">
        <f t="shared" si="7"/>
        <v>0</v>
      </c>
    </row>
    <row r="8" spans="1:18" ht="15" customHeight="1">
      <c r="A8" s="27" t="s">
        <v>1123</v>
      </c>
      <c r="B8" s="27" t="s">
        <v>1122</v>
      </c>
      <c r="C8" s="27" t="s">
        <v>74</v>
      </c>
      <c r="D8" s="27" t="s">
        <v>1124</v>
      </c>
      <c r="E8" s="27" t="s">
        <v>673</v>
      </c>
      <c r="F8" s="29">
        <v>1</v>
      </c>
      <c r="G8" s="27" t="s">
        <v>1125</v>
      </c>
      <c r="H8" s="27" t="s">
        <v>1126</v>
      </c>
      <c r="I8" s="27" t="s">
        <v>1127</v>
      </c>
      <c r="J8" s="27" t="s">
        <v>1128</v>
      </c>
      <c r="K8" s="20"/>
      <c r="L8" s="17">
        <f t="shared" ref="L8:L11" si="8">IF(AND(M8="N/A",N8="N/A"),"N/A",IF(OR(M8="",N8=""),"",SMALL(M8:N8,1)))</f>
        <v>0</v>
      </c>
      <c r="M8" s="18">
        <v>0</v>
      </c>
      <c r="N8" s="18" t="s">
        <v>18</v>
      </c>
      <c r="O8" s="297">
        <f t="shared" ref="O8:O11" si="9">IF(AND(P8="N/A",Q8="N/A"),"N/A",IF(OR(P8="",Q8=""),"",SMALL(P8:Q8,1)))</f>
        <v>0</v>
      </c>
      <c r="P8" s="18">
        <v>0</v>
      </c>
      <c r="Q8" s="18" t="s">
        <v>18</v>
      </c>
      <c r="R8" s="17">
        <f>IF(OR(L8="",O8=""),"",IF(AND(L8="N/A",O8="N/A"),"N/A",AVERAGE(L8,O8)))</f>
        <v>0</v>
      </c>
    </row>
    <row r="9" spans="1:18" ht="15" customHeight="1">
      <c r="A9" s="27" t="s">
        <v>1129</v>
      </c>
      <c r="B9" s="27" t="s">
        <v>1122</v>
      </c>
      <c r="C9" s="27" t="s">
        <v>81</v>
      </c>
      <c r="D9" s="27" t="s">
        <v>1130</v>
      </c>
      <c r="E9" s="27" t="s">
        <v>673</v>
      </c>
      <c r="F9" s="29">
        <v>1</v>
      </c>
      <c r="G9" s="27" t="s">
        <v>1131</v>
      </c>
      <c r="H9" s="27" t="s">
        <v>1132</v>
      </c>
      <c r="I9" s="27" t="s">
        <v>1133</v>
      </c>
      <c r="J9" s="27" t="s">
        <v>1134</v>
      </c>
      <c r="K9" s="20"/>
      <c r="L9" s="17">
        <f t="shared" si="8"/>
        <v>0</v>
      </c>
      <c r="M9" s="18">
        <v>0</v>
      </c>
      <c r="N9" s="18" t="s">
        <v>18</v>
      </c>
      <c r="O9" s="297">
        <f t="shared" si="9"/>
        <v>0</v>
      </c>
      <c r="P9" s="18">
        <v>0</v>
      </c>
      <c r="Q9" s="18" t="s">
        <v>18</v>
      </c>
      <c r="R9" s="17">
        <f t="shared" ref="R9:R11" si="10">IF(OR(L9="",O9=""),"",IF(AND(L9="N/A",O9="N/A"),"N/A",AVERAGE(L9,O9)))</f>
        <v>0</v>
      </c>
    </row>
    <row r="10" spans="1:18" ht="15" customHeight="1">
      <c r="A10" s="27" t="s">
        <v>1135</v>
      </c>
      <c r="B10" s="27" t="s">
        <v>1122</v>
      </c>
      <c r="C10" s="27" t="s">
        <v>88</v>
      </c>
      <c r="D10" s="27" t="s">
        <v>1136</v>
      </c>
      <c r="E10" s="27" t="s">
        <v>53</v>
      </c>
      <c r="F10" s="29">
        <v>1</v>
      </c>
      <c r="G10" s="27" t="s">
        <v>1137</v>
      </c>
      <c r="H10" s="27" t="s">
        <v>1138</v>
      </c>
      <c r="I10" s="27" t="s">
        <v>1139</v>
      </c>
      <c r="J10" s="27" t="s">
        <v>1140</v>
      </c>
      <c r="K10" s="20"/>
      <c r="L10" s="17">
        <f t="shared" si="8"/>
        <v>0</v>
      </c>
      <c r="M10" s="18">
        <v>0</v>
      </c>
      <c r="N10" s="18" t="s">
        <v>18</v>
      </c>
      <c r="O10" s="297">
        <f t="shared" si="9"/>
        <v>0</v>
      </c>
      <c r="P10" s="18">
        <v>0</v>
      </c>
      <c r="Q10" s="18" t="s">
        <v>18</v>
      </c>
      <c r="R10" s="17">
        <f t="shared" si="10"/>
        <v>0</v>
      </c>
    </row>
    <row r="11" spans="1:18" ht="15" customHeight="1">
      <c r="A11" s="27" t="s">
        <v>1141</v>
      </c>
      <c r="B11" s="27" t="s">
        <v>1122</v>
      </c>
      <c r="C11" s="27" t="s">
        <v>95</v>
      </c>
      <c r="D11" s="27" t="s">
        <v>1142</v>
      </c>
      <c r="E11" s="27" t="s">
        <v>53</v>
      </c>
      <c r="F11" s="29">
        <v>1</v>
      </c>
      <c r="G11" s="27" t="s">
        <v>1143</v>
      </c>
      <c r="H11" s="27" t="s">
        <v>1144</v>
      </c>
      <c r="I11" s="27" t="s">
        <v>1145</v>
      </c>
      <c r="J11" s="27" t="s">
        <v>1146</v>
      </c>
      <c r="K11" s="20"/>
      <c r="L11" s="17">
        <f t="shared" si="8"/>
        <v>0</v>
      </c>
      <c r="M11" s="18">
        <v>0</v>
      </c>
      <c r="N11" s="18" t="s">
        <v>18</v>
      </c>
      <c r="O11" s="297">
        <f t="shared" si="9"/>
        <v>0</v>
      </c>
      <c r="P11" s="18">
        <v>0</v>
      </c>
      <c r="Q11" s="18" t="s">
        <v>18</v>
      </c>
      <c r="R11" s="17">
        <f t="shared" si="10"/>
        <v>0</v>
      </c>
    </row>
    <row r="12" spans="1:18" ht="15" customHeight="1">
      <c r="A12" s="4"/>
      <c r="B12" s="4" t="s">
        <v>419</v>
      </c>
      <c r="C12" s="4"/>
      <c r="D12" s="4"/>
      <c r="E12" s="4"/>
      <c r="F12" s="4"/>
      <c r="G12" s="4"/>
      <c r="H12" s="4"/>
      <c r="I12" s="4"/>
      <c r="J12" s="4"/>
      <c r="K12" s="296"/>
      <c r="L12" s="19">
        <f t="shared" ref="L12:R12" si="11">IF(COUNTBLANK(L13:L22)&gt;0,"-",
IF(AND(L13="N/A",L18="N/A"),"N/A",(N(L14)*$F14+N(L15)*$F15+N(L16)*$F16+N(L17)*$F17+N(L19)*$F19+N(L20)*$F20+N(L21)*$F21+N(L22)*$F22)/(IF(L14="N/A",0,(5*$F14))+IF(L15="N/A",0,(5*$F15))+IF(L16="N/A",0,(5*$F16))+IF(L17="N/A",0,(5*$F17))+IF(L19="N/A",0,(5*$F19))+IF(L20="N/A",0,(5*$F20))+IF(L21="N/A",0,(5*$F21))+IF(L22="N/A",0,(5*$F22)))))</f>
        <v>0</v>
      </c>
      <c r="M12" s="19">
        <f t="shared" si="11"/>
        <v>0</v>
      </c>
      <c r="N12" s="19" t="str">
        <f t="shared" si="11"/>
        <v>N/A</v>
      </c>
      <c r="O12" s="19">
        <f t="shared" si="11"/>
        <v>0</v>
      </c>
      <c r="P12" s="19">
        <f t="shared" si="11"/>
        <v>0</v>
      </c>
      <c r="Q12" s="19" t="str">
        <f t="shared" si="11"/>
        <v>N/A</v>
      </c>
      <c r="R12" s="19">
        <f t="shared" si="11"/>
        <v>0</v>
      </c>
    </row>
    <row r="13" spans="1:18" ht="15" customHeight="1">
      <c r="A13" s="6"/>
      <c r="B13" s="6" t="s">
        <v>1147</v>
      </c>
      <c r="C13" s="6"/>
      <c r="D13" s="6"/>
      <c r="E13" s="6"/>
      <c r="F13" s="6"/>
      <c r="G13" s="6"/>
      <c r="H13" s="6"/>
      <c r="I13" s="6"/>
      <c r="J13" s="6"/>
      <c r="K13" s="295"/>
      <c r="L13" s="16">
        <f t="shared" ref="L13:R13" si="12">IF(COUNTIF(L14:L17,"=N/A")=4,"N/A",
((N(L14)*$F14)+(N(L15)*$F15)+(N(L16)*$F16)+(N(L17)*$F17))/(IF(L14="N/A",0,(5*$F14))+IF(L15="N/A",0,(5*$F15))+IF(L16="N/A",0,(5*$F16))+IF(L17="N/A",0,(5*$F17))))</f>
        <v>0</v>
      </c>
      <c r="M13" s="16">
        <f>IF(COUNTIF(M14:M17,"=N/A")=4,"N/A",
((N(M14)*$F14)+(N(M15)*$F15)+(N(M16)*$F16)+(N(M17)*$F17))/(IF(M14="N/A",0,(5*$F14))+IF(M15="N/A",0,(5*$F15))+IF(M16="N/A",0,(5*$F16))+IF(M17="N/A",0,(5*$F17))))</f>
        <v>0</v>
      </c>
      <c r="N13" s="16" t="str">
        <f t="shared" si="12"/>
        <v>N/A</v>
      </c>
      <c r="O13" s="16">
        <f t="shared" si="12"/>
        <v>0</v>
      </c>
      <c r="P13" s="16">
        <f t="shared" si="12"/>
        <v>0</v>
      </c>
      <c r="Q13" s="16" t="str">
        <f t="shared" si="12"/>
        <v>N/A</v>
      </c>
      <c r="R13" s="16">
        <f t="shared" si="12"/>
        <v>0</v>
      </c>
    </row>
    <row r="14" spans="1:18" s="8" customFormat="1" ht="15" customHeight="1">
      <c r="A14" s="27" t="s">
        <v>1148</v>
      </c>
      <c r="B14" s="27" t="s">
        <v>1147</v>
      </c>
      <c r="C14" s="27" t="s">
        <v>103</v>
      </c>
      <c r="D14" s="27" t="s">
        <v>1149</v>
      </c>
      <c r="E14" s="27" t="s">
        <v>673</v>
      </c>
      <c r="F14" s="29">
        <v>1</v>
      </c>
      <c r="G14" s="27" t="s">
        <v>1150</v>
      </c>
      <c r="H14" s="27" t="s">
        <v>1151</v>
      </c>
      <c r="I14" s="27" t="s">
        <v>1152</v>
      </c>
      <c r="J14" s="27" t="s">
        <v>1153</v>
      </c>
      <c r="K14" s="20"/>
      <c r="L14" s="17">
        <f t="shared" ref="L14" si="13">IF(AND(M14="N/A",N14="N/A"),"N/A",IF(OR(M14="",N14=""),"",SMALL(M14:N14,1)))</f>
        <v>0</v>
      </c>
      <c r="M14" s="18">
        <v>0</v>
      </c>
      <c r="N14" s="18" t="s">
        <v>18</v>
      </c>
      <c r="O14" s="297">
        <f t="shared" ref="O14" si="14">IF(AND(P14="N/A",Q14="N/A"),"N/A",IF(OR(P14="",Q14=""),"",SMALL(P14:Q14,1)))</f>
        <v>0</v>
      </c>
      <c r="P14" s="18">
        <v>0</v>
      </c>
      <c r="Q14" s="18" t="s">
        <v>18</v>
      </c>
      <c r="R14" s="17">
        <f>IF(OR(L14="",O14=""),"",IF(AND(L14="N/A",O14="N/A"),"N/A",AVERAGE(L14,O14)))</f>
        <v>0</v>
      </c>
    </row>
    <row r="15" spans="1:18" s="8" customFormat="1" ht="15" customHeight="1">
      <c r="A15" s="27" t="s">
        <v>1154</v>
      </c>
      <c r="B15" s="27" t="s">
        <v>1147</v>
      </c>
      <c r="C15" s="27" t="s">
        <v>110</v>
      </c>
      <c r="D15" s="27" t="s">
        <v>1155</v>
      </c>
      <c r="E15" s="27" t="s">
        <v>673</v>
      </c>
      <c r="F15" s="29">
        <v>1</v>
      </c>
      <c r="G15" s="27" t="s">
        <v>1156</v>
      </c>
      <c r="H15" s="27" t="s">
        <v>1157</v>
      </c>
      <c r="I15" s="27" t="s">
        <v>1158</v>
      </c>
      <c r="J15" s="27" t="s">
        <v>1159</v>
      </c>
      <c r="K15" s="20"/>
      <c r="L15" s="17">
        <f t="shared" ref="L15:L17" si="15">IF(AND(M15="N/A",N15="N/A"),"N/A",IF(OR(M15="",N15=""),"",SMALL(M15:N15,1)))</f>
        <v>0</v>
      </c>
      <c r="M15" s="18">
        <v>0</v>
      </c>
      <c r="N15" s="18" t="s">
        <v>18</v>
      </c>
      <c r="O15" s="297">
        <f t="shared" ref="O15:O17" si="16">IF(AND(P15="N/A",Q15="N/A"),"N/A",IF(OR(P15="",Q15=""),"",SMALL(P15:Q15,1)))</f>
        <v>0</v>
      </c>
      <c r="P15" s="18">
        <v>0</v>
      </c>
      <c r="Q15" s="18" t="s">
        <v>18</v>
      </c>
      <c r="R15" s="17">
        <f t="shared" ref="R15:R17" si="17">IF(OR(L15="",O15=""),"",IF(AND(L15="N/A",O15="N/A"),"N/A",AVERAGE(L15,O15)))</f>
        <v>0</v>
      </c>
    </row>
    <row r="16" spans="1:18" s="8" customFormat="1" ht="15" customHeight="1">
      <c r="A16" s="27" t="s">
        <v>1160</v>
      </c>
      <c r="B16" s="27" t="s">
        <v>1147</v>
      </c>
      <c r="C16" s="27" t="s">
        <v>117</v>
      </c>
      <c r="D16" s="27" t="s">
        <v>1161</v>
      </c>
      <c r="E16" s="27" t="s">
        <v>53</v>
      </c>
      <c r="F16" s="29">
        <v>1</v>
      </c>
      <c r="G16" s="27" t="s">
        <v>1162</v>
      </c>
      <c r="H16" s="27" t="s">
        <v>1163</v>
      </c>
      <c r="I16" s="27" t="s">
        <v>1164</v>
      </c>
      <c r="J16" s="27" t="s">
        <v>1165</v>
      </c>
      <c r="K16" s="20"/>
      <c r="L16" s="17">
        <f t="shared" si="15"/>
        <v>0</v>
      </c>
      <c r="M16" s="18">
        <v>0</v>
      </c>
      <c r="N16" s="18" t="s">
        <v>18</v>
      </c>
      <c r="O16" s="297">
        <f t="shared" si="16"/>
        <v>0</v>
      </c>
      <c r="P16" s="18">
        <v>0</v>
      </c>
      <c r="Q16" s="18" t="s">
        <v>18</v>
      </c>
      <c r="R16" s="17">
        <f t="shared" si="17"/>
        <v>0</v>
      </c>
    </row>
    <row r="17" spans="1:18" s="8" customFormat="1" ht="15" customHeight="1">
      <c r="A17" s="27" t="s">
        <v>1166</v>
      </c>
      <c r="B17" s="27" t="s">
        <v>1147</v>
      </c>
      <c r="C17" s="27" t="s">
        <v>124</v>
      </c>
      <c r="D17" s="27" t="s">
        <v>1167</v>
      </c>
      <c r="E17" s="27" t="s">
        <v>53</v>
      </c>
      <c r="F17" s="29">
        <v>1</v>
      </c>
      <c r="G17" s="27" t="s">
        <v>1168</v>
      </c>
      <c r="H17" s="27" t="s">
        <v>1169</v>
      </c>
      <c r="I17" s="27" t="s">
        <v>1170</v>
      </c>
      <c r="J17" s="27" t="s">
        <v>1171</v>
      </c>
      <c r="K17" s="20"/>
      <c r="L17" s="17">
        <f t="shared" si="15"/>
        <v>0</v>
      </c>
      <c r="M17" s="18">
        <v>0</v>
      </c>
      <c r="N17" s="18" t="s">
        <v>18</v>
      </c>
      <c r="O17" s="297">
        <f t="shared" si="16"/>
        <v>0</v>
      </c>
      <c r="P17" s="18">
        <v>0</v>
      </c>
      <c r="Q17" s="18" t="s">
        <v>18</v>
      </c>
      <c r="R17" s="17">
        <f t="shared" si="17"/>
        <v>0</v>
      </c>
    </row>
    <row r="18" spans="1:18" ht="15" customHeight="1">
      <c r="A18" s="6"/>
      <c r="B18" s="6" t="s">
        <v>1172</v>
      </c>
      <c r="C18" s="6"/>
      <c r="D18" s="6"/>
      <c r="E18" s="6"/>
      <c r="F18" s="6"/>
      <c r="G18" s="6"/>
      <c r="H18" s="6"/>
      <c r="I18" s="6"/>
      <c r="J18" s="6"/>
      <c r="K18" s="295"/>
      <c r="L18" s="16">
        <f t="shared" ref="L18:R18" si="18">IF(COUNTIF(L19:L22,"=N/A")=4,"N/A",
((N(L19)*$F19)+(N(L20)*$F20)+(N(L21)*$F21)+(N(L22)*$F22))/(IF(L19="N/A",0,(5*$F19))+IF(L20="N/A",0,(5*$F20))+IF(L21="N/A",0,(5*$F21))+IF(L22="N/A",0,(5*$F22))))</f>
        <v>0</v>
      </c>
      <c r="M18" s="16">
        <f>IF(COUNTIF(M19:M22,"=N/A")=4,"N/A",
((N(M19)*$F19)+(N(M20)*$F20)+(N(M21)*$F21)+(N(M22)*$F22))/(IF(M19="N/A",0,(5*$F19))+IF(M20="N/A",0,(5*$F20))+IF(M21="N/A",0,(5*$F21))+IF(M22="N/A",0,(5*$F22))))</f>
        <v>0</v>
      </c>
      <c r="N18" s="16" t="str">
        <f t="shared" si="18"/>
        <v>N/A</v>
      </c>
      <c r="O18" s="16">
        <f t="shared" si="18"/>
        <v>0</v>
      </c>
      <c r="P18" s="16">
        <f t="shared" si="18"/>
        <v>0</v>
      </c>
      <c r="Q18" s="16" t="str">
        <f t="shared" si="18"/>
        <v>N/A</v>
      </c>
      <c r="R18" s="16">
        <f t="shared" si="18"/>
        <v>0</v>
      </c>
    </row>
    <row r="19" spans="1:18" s="8" customFormat="1" ht="15" customHeight="1">
      <c r="A19" s="27" t="s">
        <v>1173</v>
      </c>
      <c r="B19" s="27" t="s">
        <v>1172</v>
      </c>
      <c r="C19" s="27" t="s">
        <v>153</v>
      </c>
      <c r="D19" s="27" t="s">
        <v>1174</v>
      </c>
      <c r="E19" s="27" t="s">
        <v>673</v>
      </c>
      <c r="F19" s="29">
        <v>1</v>
      </c>
      <c r="G19" s="27" t="s">
        <v>1175</v>
      </c>
      <c r="H19" s="27" t="s">
        <v>1176</v>
      </c>
      <c r="I19" s="27" t="s">
        <v>1177</v>
      </c>
      <c r="J19" s="27" t="s">
        <v>1178</v>
      </c>
      <c r="K19" s="20"/>
      <c r="L19" s="17">
        <f t="shared" ref="L19:L22" si="19">IF(AND(M19="N/A",N19="N/A"),"N/A",IF(OR(M19="",N19=""),"",SMALL(M19:N19,1)))</f>
        <v>0</v>
      </c>
      <c r="M19" s="18">
        <v>0</v>
      </c>
      <c r="N19" s="18" t="s">
        <v>18</v>
      </c>
      <c r="O19" s="297">
        <f t="shared" ref="O19:O22" si="20">IF(AND(P19="N/A",Q19="N/A"),"N/A",IF(OR(P19="",Q19=""),"",SMALL(P19:Q19,1)))</f>
        <v>0</v>
      </c>
      <c r="P19" s="18">
        <v>0</v>
      </c>
      <c r="Q19" s="18" t="s">
        <v>18</v>
      </c>
      <c r="R19" s="17">
        <f>IF(OR(L19="",O19=""),"",IF(AND(L19="N/A",O19="N/A"),"N/A",AVERAGE(L19,O19)))</f>
        <v>0</v>
      </c>
    </row>
    <row r="20" spans="1:18" s="8" customFormat="1" ht="15" customHeight="1">
      <c r="A20" s="27" t="s">
        <v>1179</v>
      </c>
      <c r="B20" s="27" t="s">
        <v>1172</v>
      </c>
      <c r="C20" s="27" t="s">
        <v>160</v>
      </c>
      <c r="D20" s="27" t="s">
        <v>1180</v>
      </c>
      <c r="E20" s="27" t="s">
        <v>53</v>
      </c>
      <c r="F20" s="29">
        <v>1</v>
      </c>
      <c r="G20" s="27" t="s">
        <v>1181</v>
      </c>
      <c r="H20" s="27" t="s">
        <v>1182</v>
      </c>
      <c r="I20" s="27" t="s">
        <v>1183</v>
      </c>
      <c r="J20" s="27" t="s">
        <v>1184</v>
      </c>
      <c r="K20" s="20"/>
      <c r="L20" s="17">
        <f t="shared" si="19"/>
        <v>0</v>
      </c>
      <c r="M20" s="18">
        <v>0</v>
      </c>
      <c r="N20" s="18" t="s">
        <v>18</v>
      </c>
      <c r="O20" s="297">
        <f t="shared" si="20"/>
        <v>0</v>
      </c>
      <c r="P20" s="18">
        <v>0</v>
      </c>
      <c r="Q20" s="18" t="s">
        <v>18</v>
      </c>
      <c r="R20" s="17">
        <f t="shared" ref="R20:R22" si="21">IF(OR(L20="",O20=""),"",IF(AND(L20="N/A",O20="N/A"),"N/A",AVERAGE(L20,O20)))</f>
        <v>0</v>
      </c>
    </row>
    <row r="21" spans="1:18" s="8" customFormat="1" ht="15" customHeight="1">
      <c r="A21" s="27" t="s">
        <v>1185</v>
      </c>
      <c r="B21" s="27" t="s">
        <v>1172</v>
      </c>
      <c r="C21" s="27" t="s">
        <v>167</v>
      </c>
      <c r="D21" s="27" t="s">
        <v>1186</v>
      </c>
      <c r="E21" s="27" t="s">
        <v>53</v>
      </c>
      <c r="F21" s="29">
        <v>1</v>
      </c>
      <c r="G21" s="27" t="s">
        <v>1187</v>
      </c>
      <c r="H21" s="27" t="s">
        <v>1188</v>
      </c>
      <c r="I21" s="27" t="s">
        <v>1189</v>
      </c>
      <c r="J21" s="27" t="s">
        <v>1190</v>
      </c>
      <c r="K21" s="20"/>
      <c r="L21" s="17">
        <f t="shared" si="19"/>
        <v>0</v>
      </c>
      <c r="M21" s="18">
        <v>0</v>
      </c>
      <c r="N21" s="18" t="s">
        <v>18</v>
      </c>
      <c r="O21" s="297">
        <f t="shared" si="20"/>
        <v>0</v>
      </c>
      <c r="P21" s="18">
        <v>0</v>
      </c>
      <c r="Q21" s="18" t="s">
        <v>18</v>
      </c>
      <c r="R21" s="17">
        <f t="shared" si="21"/>
        <v>0</v>
      </c>
    </row>
    <row r="22" spans="1:18" s="8" customFormat="1" ht="15" customHeight="1">
      <c r="A22" s="27" t="s">
        <v>1191</v>
      </c>
      <c r="B22" s="27" t="s">
        <v>1172</v>
      </c>
      <c r="C22" s="27" t="s">
        <v>774</v>
      </c>
      <c r="D22" s="27" t="s">
        <v>1192</v>
      </c>
      <c r="E22" s="27" t="s">
        <v>53</v>
      </c>
      <c r="F22" s="29">
        <v>1</v>
      </c>
      <c r="G22" s="27" t="s">
        <v>1193</v>
      </c>
      <c r="H22" s="27" t="s">
        <v>1194</v>
      </c>
      <c r="I22" s="27" t="s">
        <v>1195</v>
      </c>
      <c r="J22" s="30" t="s">
        <v>1196</v>
      </c>
      <c r="K22" s="20"/>
      <c r="L22" s="17">
        <f t="shared" si="19"/>
        <v>0</v>
      </c>
      <c r="M22" s="18">
        <v>0</v>
      </c>
      <c r="N22" s="18" t="s">
        <v>18</v>
      </c>
      <c r="O22" s="297">
        <f t="shared" si="20"/>
        <v>0</v>
      </c>
      <c r="P22" s="18">
        <v>0</v>
      </c>
      <c r="Q22" s="18" t="s">
        <v>18</v>
      </c>
      <c r="R22" s="17">
        <f t="shared" si="21"/>
        <v>0</v>
      </c>
    </row>
    <row r="23" spans="1:18" ht="15" customHeight="1">
      <c r="A23" s="4"/>
      <c r="B23" s="5" t="s">
        <v>485</v>
      </c>
      <c r="C23" s="4"/>
      <c r="D23" s="4"/>
      <c r="E23" s="4"/>
      <c r="F23" s="4"/>
      <c r="G23" s="4"/>
      <c r="H23" s="4"/>
      <c r="I23" s="4"/>
      <c r="J23" s="4"/>
      <c r="K23" s="296"/>
      <c r="L23" s="19">
        <f t="shared" ref="L23:R23" si="22">IF(COUNTBLANK(L24:L27)&gt;0,"-",
IF(L24="N/A","N/A",(N(L25)*$F25+N(L26)*$F26+N(L27)*$F27)/(IF(L25="N/A",0,(5*$F25))+IF(L26="N/A",0,(5*$F26))+IF(L27="N/A",0,(5*$F27)))))</f>
        <v>0</v>
      </c>
      <c r="M23" s="19">
        <f t="shared" si="22"/>
        <v>0</v>
      </c>
      <c r="N23" s="19" t="str">
        <f t="shared" si="22"/>
        <v>N/A</v>
      </c>
      <c r="O23" s="19">
        <f t="shared" si="22"/>
        <v>0</v>
      </c>
      <c r="P23" s="19">
        <f t="shared" si="22"/>
        <v>0</v>
      </c>
      <c r="Q23" s="19" t="str">
        <f t="shared" si="22"/>
        <v>N/A</v>
      </c>
      <c r="R23" s="19">
        <f t="shared" si="22"/>
        <v>0</v>
      </c>
    </row>
    <row r="24" spans="1:18" ht="15" customHeight="1">
      <c r="A24" s="6"/>
      <c r="B24" s="7" t="s">
        <v>1197</v>
      </c>
      <c r="C24" s="6"/>
      <c r="D24" s="6"/>
      <c r="E24" s="6"/>
      <c r="F24" s="6"/>
      <c r="G24" s="6"/>
      <c r="H24" s="6"/>
      <c r="I24" s="6"/>
      <c r="J24" s="6"/>
      <c r="K24" s="295"/>
      <c r="L24" s="16">
        <f t="shared" ref="L24:R24" si="23">IF(COUNTIF(L25:L27,"=N/A")=3,"N/A",
((N(L25)*$F25)+(N(L26)*$F26)+(N(L27)*$F27))/(+IF(L25="N/A",0,(5*$F25))+IF(L26="N/A",0,(5*$F26))+IF(L27="N/A",0,(5*$F27))))</f>
        <v>0</v>
      </c>
      <c r="M24" s="16">
        <f>IF(COUNTIF(M25:M27,"=N/A")=3,"N/A",
((N(M25)*$F25)+(N(M26)*$F26)+(N(M27)*$F27))/(+IF(M25="N/A",0,(5*$F25))+IF(M26="N/A",0,(5*$F26))+IF(M27="N/A",0,(5*$F27))))</f>
        <v>0</v>
      </c>
      <c r="N24" s="16" t="str">
        <f t="shared" si="23"/>
        <v>N/A</v>
      </c>
      <c r="O24" s="16">
        <f t="shared" si="23"/>
        <v>0</v>
      </c>
      <c r="P24" s="16">
        <f t="shared" si="23"/>
        <v>0</v>
      </c>
      <c r="Q24" s="16" t="str">
        <f t="shared" si="23"/>
        <v>N/A</v>
      </c>
      <c r="R24" s="16">
        <f t="shared" si="23"/>
        <v>0</v>
      </c>
    </row>
    <row r="25" spans="1:18" s="8" customFormat="1" ht="15" customHeight="1">
      <c r="A25" s="27" t="s">
        <v>1198</v>
      </c>
      <c r="B25" s="27" t="s">
        <v>1197</v>
      </c>
      <c r="C25" s="27" t="s">
        <v>175</v>
      </c>
      <c r="D25" s="27" t="s">
        <v>1199</v>
      </c>
      <c r="E25" s="27" t="s">
        <v>53</v>
      </c>
      <c r="F25" s="29">
        <v>1</v>
      </c>
      <c r="G25" s="27" t="s">
        <v>1200</v>
      </c>
      <c r="H25" s="27" t="s">
        <v>1201</v>
      </c>
      <c r="I25" s="27" t="s">
        <v>1202</v>
      </c>
      <c r="J25" s="27" t="s">
        <v>1203</v>
      </c>
      <c r="K25" s="20"/>
      <c r="L25" s="17">
        <f t="shared" ref="L25:L27" si="24">IF(AND(M25="N/A",N25="N/A"),"N/A",IF(OR(M25="",N25=""),"",SMALL(M25:N25,1)))</f>
        <v>0</v>
      </c>
      <c r="M25" s="18">
        <v>0</v>
      </c>
      <c r="N25" s="18" t="s">
        <v>18</v>
      </c>
      <c r="O25" s="297">
        <f t="shared" ref="O25:O27" si="25">IF(AND(P25="N/A",Q25="N/A"),"N/A",IF(OR(P25="",Q25=""),"",SMALL(P25:Q25,1)))</f>
        <v>0</v>
      </c>
      <c r="P25" s="18">
        <v>0</v>
      </c>
      <c r="Q25" s="18" t="s">
        <v>18</v>
      </c>
      <c r="R25" s="17">
        <f t="shared" ref="R25:R27" si="26">IF(OR(L25="",O25=""),"",IF(AND(L25="N/A",O25="N/A"),"N/A",AVERAGE(L25,O25)))</f>
        <v>0</v>
      </c>
    </row>
    <row r="26" spans="1:18" s="8" customFormat="1" ht="15" customHeight="1">
      <c r="A26" s="27" t="s">
        <v>1204</v>
      </c>
      <c r="B26" s="27" t="s">
        <v>1197</v>
      </c>
      <c r="C26" s="27" t="s">
        <v>182</v>
      </c>
      <c r="D26" s="27" t="s">
        <v>1205</v>
      </c>
      <c r="E26" s="27" t="s">
        <v>53</v>
      </c>
      <c r="F26" s="29">
        <v>1</v>
      </c>
      <c r="G26" s="27" t="s">
        <v>1206</v>
      </c>
      <c r="H26" s="27" t="s">
        <v>1207</v>
      </c>
      <c r="I26" s="27" t="s">
        <v>1208</v>
      </c>
      <c r="J26" s="27" t="s">
        <v>1209</v>
      </c>
      <c r="K26" s="20"/>
      <c r="L26" s="17">
        <f t="shared" si="24"/>
        <v>0</v>
      </c>
      <c r="M26" s="18">
        <v>0</v>
      </c>
      <c r="N26" s="18" t="s">
        <v>18</v>
      </c>
      <c r="O26" s="297">
        <f t="shared" si="25"/>
        <v>0</v>
      </c>
      <c r="P26" s="18">
        <v>0</v>
      </c>
      <c r="Q26" s="18" t="s">
        <v>18</v>
      </c>
      <c r="R26" s="17">
        <f t="shared" si="26"/>
        <v>0</v>
      </c>
    </row>
    <row r="27" spans="1:18" ht="15" customHeight="1">
      <c r="A27" s="27" t="s">
        <v>1210</v>
      </c>
      <c r="B27" s="27" t="s">
        <v>1197</v>
      </c>
      <c r="C27" s="27" t="s">
        <v>189</v>
      </c>
      <c r="D27" s="28" t="s">
        <v>1211</v>
      </c>
      <c r="E27" s="27" t="s">
        <v>53</v>
      </c>
      <c r="F27" s="29">
        <v>1</v>
      </c>
      <c r="G27" s="27" t="s">
        <v>1212</v>
      </c>
      <c r="H27" s="27" t="s">
        <v>1213</v>
      </c>
      <c r="I27" s="27" t="s">
        <v>1214</v>
      </c>
      <c r="J27" s="27" t="s">
        <v>1215</v>
      </c>
      <c r="K27" s="20"/>
      <c r="L27" s="17">
        <f t="shared" si="24"/>
        <v>0</v>
      </c>
      <c r="M27" s="18">
        <v>0</v>
      </c>
      <c r="N27" s="18" t="s">
        <v>18</v>
      </c>
      <c r="O27" s="297">
        <f t="shared" si="25"/>
        <v>0</v>
      </c>
      <c r="P27" s="18">
        <v>0</v>
      </c>
      <c r="Q27" s="18" t="s">
        <v>18</v>
      </c>
      <c r="R27" s="17">
        <f t="shared" si="26"/>
        <v>0</v>
      </c>
    </row>
  </sheetData>
  <sheetProtection algorithmName="SHA-512" hashValue="9ojb40xMEiGFib5sXOxyBjD43j05M4UpNbL6lnPY/v308s3xoGIrNn7IxwaXodT32S/0eI9IK65wHEX1NEog7g==" saltValue="aBrbfrJZdb2bhSxCJBoxww==" spinCount="100000" sheet="1" objects="1" scenarios="1" formatCells="0" formatColumns="0" formatRows="0"/>
  <protectedRanges>
    <protectedRange sqref="K4:R27" name="Rango1"/>
  </protectedRanges>
  <conditionalFormatting sqref="L4:R4">
    <cfRule type="cellIs" dxfId="14" priority="19" operator="greaterThanOrEqual">
      <formula>$K$1</formula>
    </cfRule>
    <cfRule type="cellIs" dxfId="13" priority="20" operator="between">
      <formula>$K$2</formula>
      <formula>$L$2</formula>
    </cfRule>
    <cfRule type="cellIs" dxfId="12" priority="21" operator="lessThan">
      <formula>$K$3</formula>
    </cfRule>
  </conditionalFormatting>
  <conditionalFormatting sqref="L7:R7">
    <cfRule type="cellIs" dxfId="11" priority="10" operator="greaterThanOrEqual">
      <formula>$K$1</formula>
    </cfRule>
    <cfRule type="cellIs" dxfId="10" priority="11" operator="between">
      <formula>$K$2</formula>
      <formula>$L$2</formula>
    </cfRule>
    <cfRule type="cellIs" dxfId="9" priority="12" operator="lessThan">
      <formula>$K$3</formula>
    </cfRule>
  </conditionalFormatting>
  <conditionalFormatting sqref="L13:R13">
    <cfRule type="cellIs" dxfId="8" priority="7" operator="greaterThanOrEqual">
      <formula>$K$1</formula>
    </cfRule>
    <cfRule type="cellIs" dxfId="7" priority="8" operator="between">
      <formula>$K$2</formula>
      <formula>$L$2</formula>
    </cfRule>
    <cfRule type="cellIs" dxfId="6" priority="9" operator="lessThan">
      <formula>$K$3</formula>
    </cfRule>
  </conditionalFormatting>
  <conditionalFormatting sqref="L18:R18">
    <cfRule type="cellIs" dxfId="5" priority="1" operator="greaterThanOrEqual">
      <formula>$K$1</formula>
    </cfRule>
    <cfRule type="cellIs" dxfId="4" priority="2" operator="between">
      <formula>$K$2</formula>
      <formula>$L$2</formula>
    </cfRule>
    <cfRule type="cellIs" dxfId="3" priority="3" operator="lessThan">
      <formula>$K$3</formula>
    </cfRule>
  </conditionalFormatting>
  <conditionalFormatting sqref="L24:R24">
    <cfRule type="cellIs" dxfId="2" priority="4" operator="greaterThanOrEqual">
      <formula>$K$1</formula>
    </cfRule>
    <cfRule type="cellIs" dxfId="1" priority="5" operator="between">
      <formula>$K$2</formula>
      <formula>$L$2</formula>
    </cfRule>
    <cfRule type="cellIs" dxfId="0" priority="6" operator="lessThan">
      <formula>$K$3</formula>
    </cfRule>
  </conditionalFormatting>
  <dataValidations count="1">
    <dataValidation type="list" allowBlank="1" showInputMessage="1" showErrorMessage="1" sqref="M25:N27 P8:Q11 M19:N22 M14:N17 P14:Q17 P25:Q27 P19:Q22 P5:Q6 M5:N6 M8:N11" xr:uid="{414D420B-D24A-4E68-9CC1-B03CFC2C8F5F}">
      <formula1>"5,3,1,0,N/A"</formula1>
    </dataValidation>
  </dataValidations>
  <pageMargins left="0.511811024" right="0.511811024" top="0.78740157499999996" bottom="0.78740157499999996" header="0.31496062000000002" footer="0.31496062000000002"/>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ediaLengthInSeconds xmlns="1ad8938e-d6c5-4004-a48a-69cd4799bbf7" xsi:nil="true"/>
    <lcf76f155ced4ddcb4097134ff3c332f xmlns="1ad8938e-d6c5-4004-a48a-69cd4799bbf7">
      <Terms xmlns="http://schemas.microsoft.com/office/infopath/2007/PartnerControls"/>
    </lcf76f155ced4ddcb4097134ff3c332f>
    <TaxCatchAll xmlns="88cf4deb-d8c5-493a-8d22-2e41cb8aba25" xsi:nil="true"/>
    <TranslatedLang xmlns="1ad8938e-d6c5-4004-a48a-69cd4799bbf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27F46EFD0B737459E6101174F55C286" ma:contentTypeVersion="14" ma:contentTypeDescription="Create a new document." ma:contentTypeScope="" ma:versionID="2c3054406cfe6c4e6fb2818706e61b48">
  <xsd:schema xmlns:xsd="http://www.w3.org/2001/XMLSchema" xmlns:xs="http://www.w3.org/2001/XMLSchema" xmlns:p="http://schemas.microsoft.com/office/2006/metadata/properties" xmlns:ns2="1ad8938e-d6c5-4004-a48a-69cd4799bbf7" xmlns:ns3="88cf4deb-d8c5-493a-8d22-2e41cb8aba25" targetNamespace="http://schemas.microsoft.com/office/2006/metadata/properties" ma:root="true" ma:fieldsID="d60f6df266f2160f7e1f00c38cac6c42" ns2:_="" ns3:_="">
    <xsd:import namespace="1ad8938e-d6c5-4004-a48a-69cd4799bbf7"/>
    <xsd:import namespace="88cf4deb-d8c5-493a-8d22-2e41cb8aba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element ref="ns2:TranslatedLang"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d8938e-d6c5-4004-a48a-69cd4799bb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e2deea9-f698-482e-8f77-105b59b605f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TranslatedLang" ma:index="21" nillable="true" ma:displayName="Translated Language" ma:internalName="TranslatedLang">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8cf4deb-d8c5-493a-8d22-2e41cb8aba2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dcf773b-9045-457e-9628-e4b916a73184}" ma:internalName="TaxCatchAll" ma:showField="CatchAllData" ma:web="88cf4deb-d8c5-493a-8d22-2e41cb8aba2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17019B-C6F1-4237-945A-395633FC13EF}">
  <ds:schemaRefs>
    <ds:schemaRef ds:uri="http://schemas.microsoft.com/office/2006/metadata/properties"/>
    <ds:schemaRef ds:uri="http://schemas.microsoft.com/office/infopath/2007/PartnerControls"/>
    <ds:schemaRef ds:uri="1ad8938e-d6c5-4004-a48a-69cd4799bbf7"/>
    <ds:schemaRef ds:uri="88cf4deb-d8c5-493a-8d22-2e41cb8aba25"/>
  </ds:schemaRefs>
</ds:datastoreItem>
</file>

<file path=customXml/itemProps2.xml><?xml version="1.0" encoding="utf-8"?>
<ds:datastoreItem xmlns:ds="http://schemas.openxmlformats.org/officeDocument/2006/customXml" ds:itemID="{AD85418C-E172-4DEB-B4DB-FD91211D51D1}">
  <ds:schemaRefs>
    <ds:schemaRef ds:uri="http://schemas.microsoft.com/sharepoint/v3/contenttype/forms"/>
  </ds:schemaRefs>
</ds:datastoreItem>
</file>

<file path=customXml/itemProps3.xml><?xml version="1.0" encoding="utf-8"?>
<ds:datastoreItem xmlns:ds="http://schemas.openxmlformats.org/officeDocument/2006/customXml" ds:itemID="{9C0E08EA-EA2E-4B10-974B-B5C758413C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d8938e-d6c5-4004-a48a-69cd4799bbf7"/>
    <ds:schemaRef ds:uri="88cf4deb-d8c5-493a-8d22-2e41cb8aba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Resumo_DPO </vt:lpstr>
      <vt:lpstr>Seguridad OK</vt:lpstr>
      <vt:lpstr>Gente OK</vt:lpstr>
      <vt:lpstr>Gestión OK</vt:lpstr>
      <vt:lpstr>Entrega OK</vt:lpstr>
      <vt:lpstr>Flota OK</vt:lpstr>
      <vt:lpstr>Almacén OK</vt:lpstr>
      <vt:lpstr>Planeamiento OK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Thais Jou Untone de Abreu (JA)</dc:creator>
  <cp:keywords>ABClassification=Strictly Confidential</cp:keywords>
  <dc:description/>
  <cp:lastModifiedBy>ignacio garrido</cp:lastModifiedBy>
  <cp:revision/>
  <dcterms:created xsi:type="dcterms:W3CDTF">2024-01-08T19:21:20Z</dcterms:created>
  <dcterms:modified xsi:type="dcterms:W3CDTF">2025-03-17T19:10:58Z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a2b25e34-1d99-480f-998e-5753a4929fff</vt:lpwstr>
  </property>
  <property fmtid="{D5CDD505-2E9C-101B-9397-08002B2CF9AE}" pid="3" name="ABClassification">
    <vt:lpwstr>StrictlyConfidential</vt:lpwstr>
  </property>
  <property fmtid="{D5CDD505-2E9C-101B-9397-08002B2CF9AE}" pid="4" name="ContentTypeId">
    <vt:lpwstr>0x010100627F46EFD0B737459E6101174F55C286</vt:lpwstr>
  </property>
  <property fmtid="{D5CDD505-2E9C-101B-9397-08002B2CF9AE}" pid="5" name="MediaServiceImageTags">
    <vt:lpwstr/>
  </property>
  <property fmtid="{D5CDD505-2E9C-101B-9397-08002B2CF9AE}" pid="6" name="MSIP_Label_e01cb8bb-2555-44e0-b0a8-75f202a8c9ca_Enabled">
    <vt:lpwstr>true</vt:lpwstr>
  </property>
  <property fmtid="{D5CDD505-2E9C-101B-9397-08002B2CF9AE}" pid="7" name="MSIP_Label_e01cb8bb-2555-44e0-b0a8-75f202a8c9ca_SetDate">
    <vt:lpwstr>2024-01-12T16:48:52Z</vt:lpwstr>
  </property>
  <property fmtid="{D5CDD505-2E9C-101B-9397-08002B2CF9AE}" pid="8" name="MSIP_Label_e01cb8bb-2555-44e0-b0a8-75f202a8c9ca_Method">
    <vt:lpwstr>Privileged</vt:lpwstr>
  </property>
  <property fmtid="{D5CDD505-2E9C-101B-9397-08002B2CF9AE}" pid="9" name="MSIP_Label_e01cb8bb-2555-44e0-b0a8-75f202a8c9ca_Name">
    <vt:lpwstr>ABI_Public_MIP</vt:lpwstr>
  </property>
  <property fmtid="{D5CDD505-2E9C-101B-9397-08002B2CF9AE}" pid="10" name="MSIP_Label_e01cb8bb-2555-44e0-b0a8-75f202a8c9ca_SiteId">
    <vt:lpwstr>cef04b19-7776-4a94-b89b-375c77a8f936</vt:lpwstr>
  </property>
  <property fmtid="{D5CDD505-2E9C-101B-9397-08002B2CF9AE}" pid="11" name="MSIP_Label_e01cb8bb-2555-44e0-b0a8-75f202a8c9ca_ActionId">
    <vt:lpwstr>a65036bf-a4f8-4f13-baaa-e3d06827ca17</vt:lpwstr>
  </property>
  <property fmtid="{D5CDD505-2E9C-101B-9397-08002B2CF9AE}" pid="12" name="MSIP_Label_e01cb8bb-2555-44e0-b0a8-75f202a8c9ca_ContentBits">
    <vt:lpwstr>0</vt:lpwstr>
  </property>
  <property fmtid="{D5CDD505-2E9C-101B-9397-08002B2CF9AE}" pid="13" name="xd_ProgID">
    <vt:lpwstr/>
  </property>
  <property fmtid="{D5CDD505-2E9C-101B-9397-08002B2CF9AE}" pid="14" name="ComplianceAssetId">
    <vt:lpwstr/>
  </property>
  <property fmtid="{D5CDD505-2E9C-101B-9397-08002B2CF9AE}" pid="15" name="TemplateUrl">
    <vt:lpwstr/>
  </property>
  <property fmtid="{D5CDD505-2E9C-101B-9397-08002B2CF9AE}" pid="16" name="_ExtendedDescription">
    <vt:lpwstr/>
  </property>
  <property fmtid="{D5CDD505-2E9C-101B-9397-08002B2CF9AE}" pid="17" name="TriggerFlowInfo">
    <vt:lpwstr/>
  </property>
  <property fmtid="{D5CDD505-2E9C-101B-9397-08002B2CF9AE}" pid="18" name="xd_Signature">
    <vt:bool>false</vt:bool>
  </property>
  <property fmtid="{D5CDD505-2E9C-101B-9397-08002B2CF9AE}" pid="19" name="Order">
    <vt:r8>2223800</vt:r8>
  </property>
</Properties>
</file>