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.phillips/Developer/juicebox/daolabs-legal-documents/src/docs/daolabs/hc/"/>
    </mc:Choice>
  </mc:AlternateContent>
  <xr:revisionPtr revIDLastSave="0" documentId="13_ncr:1_{8F11B9E7-7C0A-424D-AC99-96DBC9F6225B}" xr6:coauthVersionLast="47" xr6:coauthVersionMax="47" xr10:uidLastSave="{00000000-0000-0000-0000-000000000000}"/>
  <bookViews>
    <workbookView xWindow="8320" yWindow="3820" windowWidth="45100" windowHeight="34680" xr2:uid="{E10AD97B-DF56-3243-92FE-D0BBC7F14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5" i="1" l="1"/>
  <c r="M84" i="1"/>
  <c r="L84" i="1"/>
  <c r="K84" i="1"/>
  <c r="J84" i="1"/>
  <c r="H84" i="1"/>
  <c r="G84" i="1"/>
  <c r="F84" i="1"/>
  <c r="E84" i="1"/>
  <c r="I84" i="1" s="1"/>
  <c r="M83" i="1"/>
  <c r="L83" i="1"/>
  <c r="K83" i="1"/>
  <c r="J83" i="1"/>
  <c r="N83" i="1" s="1"/>
  <c r="O83" i="1" s="1"/>
  <c r="P83" i="1" s="1"/>
  <c r="Q83" i="1" s="1"/>
  <c r="H83" i="1"/>
  <c r="G83" i="1"/>
  <c r="F83" i="1"/>
  <c r="E83" i="1"/>
  <c r="I83" i="1" s="1"/>
  <c r="M82" i="1"/>
  <c r="L82" i="1"/>
  <c r="K82" i="1"/>
  <c r="N82" i="1" s="1"/>
  <c r="O82" i="1" s="1"/>
  <c r="P82" i="1" s="1"/>
  <c r="Q82" i="1" s="1"/>
  <c r="J82" i="1"/>
  <c r="H82" i="1"/>
  <c r="G82" i="1"/>
  <c r="F82" i="1"/>
  <c r="E82" i="1"/>
  <c r="M81" i="1"/>
  <c r="L81" i="1"/>
  <c r="K81" i="1"/>
  <c r="J81" i="1"/>
  <c r="N81" i="1" s="1"/>
  <c r="O81" i="1" s="1"/>
  <c r="P81" i="1" s="1"/>
  <c r="Q81" i="1" s="1"/>
  <c r="H81" i="1"/>
  <c r="G81" i="1"/>
  <c r="F81" i="1"/>
  <c r="E81" i="1"/>
  <c r="I81" i="1" s="1"/>
  <c r="M80" i="1"/>
  <c r="L80" i="1"/>
  <c r="K80" i="1"/>
  <c r="J80" i="1"/>
  <c r="N80" i="1" s="1"/>
  <c r="O80" i="1" s="1"/>
  <c r="P80" i="1" s="1"/>
  <c r="Q80" i="1" s="1"/>
  <c r="H80" i="1"/>
  <c r="W5" i="1" s="1"/>
  <c r="W40" i="1" s="1"/>
  <c r="G80" i="1"/>
  <c r="V5" i="1" s="1"/>
  <c r="V26" i="1" s="1"/>
  <c r="F80" i="1"/>
  <c r="U5" i="1" s="1"/>
  <c r="U26" i="1" s="1"/>
  <c r="E80" i="1"/>
  <c r="M79" i="1"/>
  <c r="L79" i="1"/>
  <c r="AA5" i="1" s="1"/>
  <c r="K79" i="1"/>
  <c r="Z5" i="1" s="1"/>
  <c r="J79" i="1"/>
  <c r="H79" i="1"/>
  <c r="G79" i="1"/>
  <c r="F79" i="1"/>
  <c r="E79" i="1"/>
  <c r="I79" i="1" s="1"/>
  <c r="M78" i="1"/>
  <c r="L78" i="1"/>
  <c r="K78" i="1"/>
  <c r="J78" i="1"/>
  <c r="N78" i="1" s="1"/>
  <c r="O78" i="1" s="1"/>
  <c r="P78" i="1" s="1"/>
  <c r="Q78" i="1" s="1"/>
  <c r="H78" i="1"/>
  <c r="G78" i="1"/>
  <c r="F78" i="1"/>
  <c r="E78" i="1"/>
  <c r="I78" i="1" s="1"/>
  <c r="M77" i="1"/>
  <c r="L77" i="1"/>
  <c r="K77" i="1"/>
  <c r="J77" i="1"/>
  <c r="H77" i="1"/>
  <c r="G77" i="1"/>
  <c r="F77" i="1"/>
  <c r="E77" i="1"/>
  <c r="M76" i="1"/>
  <c r="L76" i="1"/>
  <c r="K76" i="1"/>
  <c r="J76" i="1"/>
  <c r="N76" i="1" s="1"/>
  <c r="O76" i="1" s="1"/>
  <c r="P76" i="1" s="1"/>
  <c r="Q76" i="1" s="1"/>
  <c r="H76" i="1"/>
  <c r="G76" i="1"/>
  <c r="F76" i="1"/>
  <c r="E76" i="1"/>
  <c r="I76" i="1" s="1"/>
  <c r="M75" i="1"/>
  <c r="L75" i="1"/>
  <c r="K75" i="1"/>
  <c r="J75" i="1"/>
  <c r="N75" i="1" s="1"/>
  <c r="O75" i="1" s="1"/>
  <c r="P75" i="1" s="1"/>
  <c r="Q75" i="1" s="1"/>
  <c r="H75" i="1"/>
  <c r="G75" i="1"/>
  <c r="V8" i="1" s="1"/>
  <c r="V29" i="1" s="1"/>
  <c r="F75" i="1"/>
  <c r="E75" i="1"/>
  <c r="M74" i="1"/>
  <c r="L74" i="1"/>
  <c r="K74" i="1"/>
  <c r="J74" i="1"/>
  <c r="H74" i="1"/>
  <c r="G74" i="1"/>
  <c r="F74" i="1"/>
  <c r="E74" i="1"/>
  <c r="I74" i="1" s="1"/>
  <c r="M73" i="1"/>
  <c r="L73" i="1"/>
  <c r="K73" i="1"/>
  <c r="N73" i="1" s="1"/>
  <c r="O73" i="1" s="1"/>
  <c r="P73" i="1" s="1"/>
  <c r="Q73" i="1" s="1"/>
  <c r="J73" i="1"/>
  <c r="H73" i="1"/>
  <c r="G73" i="1"/>
  <c r="F73" i="1"/>
  <c r="E73" i="1"/>
  <c r="M72" i="1"/>
  <c r="L72" i="1"/>
  <c r="K72" i="1"/>
  <c r="J72" i="1"/>
  <c r="H72" i="1"/>
  <c r="G72" i="1"/>
  <c r="F72" i="1"/>
  <c r="E72" i="1"/>
  <c r="M71" i="1"/>
  <c r="L71" i="1"/>
  <c r="K71" i="1"/>
  <c r="J71" i="1"/>
  <c r="N71" i="1" s="1"/>
  <c r="O71" i="1" s="1"/>
  <c r="P71" i="1" s="1"/>
  <c r="Q71" i="1" s="1"/>
  <c r="H71" i="1"/>
  <c r="G71" i="1"/>
  <c r="F71" i="1"/>
  <c r="E71" i="1"/>
  <c r="M70" i="1"/>
  <c r="L70" i="1"/>
  <c r="K70" i="1"/>
  <c r="J70" i="1"/>
  <c r="Y8" i="1" s="1"/>
  <c r="H70" i="1"/>
  <c r="G70" i="1"/>
  <c r="F70" i="1"/>
  <c r="E70" i="1"/>
  <c r="T8" i="1" s="1"/>
  <c r="M69" i="1"/>
  <c r="L69" i="1"/>
  <c r="K69" i="1"/>
  <c r="J69" i="1"/>
  <c r="H69" i="1"/>
  <c r="G69" i="1"/>
  <c r="F69" i="1"/>
  <c r="E69" i="1"/>
  <c r="I69" i="1" s="1"/>
  <c r="M68" i="1"/>
  <c r="L68" i="1"/>
  <c r="AA7" i="1" s="1"/>
  <c r="AA28" i="1" s="1"/>
  <c r="K68" i="1"/>
  <c r="J68" i="1"/>
  <c r="H68" i="1"/>
  <c r="G68" i="1"/>
  <c r="F68" i="1"/>
  <c r="E68" i="1"/>
  <c r="I68" i="1" s="1"/>
  <c r="M67" i="1"/>
  <c r="AB7" i="1" s="1"/>
  <c r="AB28" i="1" s="1"/>
  <c r="L67" i="1"/>
  <c r="K67" i="1"/>
  <c r="J67" i="1"/>
  <c r="H67" i="1"/>
  <c r="G67" i="1"/>
  <c r="F67" i="1"/>
  <c r="E67" i="1"/>
  <c r="M66" i="1"/>
  <c r="L66" i="1"/>
  <c r="K66" i="1"/>
  <c r="J66" i="1"/>
  <c r="N66" i="1" s="1"/>
  <c r="O66" i="1" s="1"/>
  <c r="P66" i="1" s="1"/>
  <c r="Q66" i="1" s="1"/>
  <c r="H66" i="1"/>
  <c r="G66" i="1"/>
  <c r="F66" i="1"/>
  <c r="E66" i="1"/>
  <c r="M65" i="1"/>
  <c r="L65" i="1"/>
  <c r="K65" i="1"/>
  <c r="J65" i="1"/>
  <c r="H65" i="1"/>
  <c r="G65" i="1"/>
  <c r="F65" i="1"/>
  <c r="E65" i="1"/>
  <c r="M64" i="1"/>
  <c r="L64" i="1"/>
  <c r="K64" i="1"/>
  <c r="J64" i="1"/>
  <c r="H64" i="1"/>
  <c r="G64" i="1"/>
  <c r="F64" i="1"/>
  <c r="E64" i="1"/>
  <c r="I64" i="1" s="1"/>
  <c r="M63" i="1"/>
  <c r="L63" i="1"/>
  <c r="K63" i="1"/>
  <c r="J63" i="1"/>
  <c r="N63" i="1" s="1"/>
  <c r="O63" i="1" s="1"/>
  <c r="P63" i="1" s="1"/>
  <c r="Q63" i="1" s="1"/>
  <c r="H63" i="1"/>
  <c r="G63" i="1"/>
  <c r="F63" i="1"/>
  <c r="E63" i="1"/>
  <c r="I63" i="1" s="1"/>
  <c r="M62" i="1"/>
  <c r="L62" i="1"/>
  <c r="K62" i="1"/>
  <c r="J62" i="1"/>
  <c r="H62" i="1"/>
  <c r="G62" i="1"/>
  <c r="F62" i="1"/>
  <c r="E62" i="1"/>
  <c r="M61" i="1"/>
  <c r="L61" i="1"/>
  <c r="K61" i="1"/>
  <c r="J61" i="1"/>
  <c r="N61" i="1" s="1"/>
  <c r="O61" i="1" s="1"/>
  <c r="P61" i="1" s="1"/>
  <c r="Q61" i="1" s="1"/>
  <c r="H61" i="1"/>
  <c r="G61" i="1"/>
  <c r="F61" i="1"/>
  <c r="E61" i="1"/>
  <c r="I61" i="1" s="1"/>
  <c r="M60" i="1"/>
  <c r="L60" i="1"/>
  <c r="K60" i="1"/>
  <c r="J60" i="1"/>
  <c r="N60" i="1" s="1"/>
  <c r="O60" i="1" s="1"/>
  <c r="P60" i="1" s="1"/>
  <c r="Q60" i="1" s="1"/>
  <c r="H60" i="1"/>
  <c r="G60" i="1"/>
  <c r="F60" i="1"/>
  <c r="E60" i="1"/>
  <c r="M59" i="1"/>
  <c r="L59" i="1"/>
  <c r="K59" i="1"/>
  <c r="J59" i="1"/>
  <c r="H59" i="1"/>
  <c r="G59" i="1"/>
  <c r="F59" i="1"/>
  <c r="E59" i="1"/>
  <c r="I59" i="1" s="1"/>
  <c r="M58" i="1"/>
  <c r="L58" i="1"/>
  <c r="K58" i="1"/>
  <c r="J58" i="1"/>
  <c r="N58" i="1" s="1"/>
  <c r="O58" i="1" s="1"/>
  <c r="P58" i="1" s="1"/>
  <c r="Q58" i="1" s="1"/>
  <c r="H58" i="1"/>
  <c r="G58" i="1"/>
  <c r="F58" i="1"/>
  <c r="E58" i="1"/>
  <c r="M57" i="1"/>
  <c r="L57" i="1"/>
  <c r="K57" i="1"/>
  <c r="J57" i="1"/>
  <c r="H57" i="1"/>
  <c r="G57" i="1"/>
  <c r="F57" i="1"/>
  <c r="E57" i="1"/>
  <c r="M56" i="1"/>
  <c r="L56" i="1"/>
  <c r="K56" i="1"/>
  <c r="J56" i="1"/>
  <c r="N56" i="1" s="1"/>
  <c r="O56" i="1" s="1"/>
  <c r="P56" i="1" s="1"/>
  <c r="Q56" i="1" s="1"/>
  <c r="H56" i="1"/>
  <c r="G56" i="1"/>
  <c r="F56" i="1"/>
  <c r="E56" i="1"/>
  <c r="I56" i="1" s="1"/>
  <c r="M55" i="1"/>
  <c r="L55" i="1"/>
  <c r="AA6" i="1" s="1"/>
  <c r="AA27" i="1" s="1"/>
  <c r="K55" i="1"/>
  <c r="J55" i="1"/>
  <c r="Y6" i="1" s="1"/>
  <c r="Y27" i="1" s="1"/>
  <c r="H55" i="1"/>
  <c r="G55" i="1"/>
  <c r="F55" i="1"/>
  <c r="E55" i="1"/>
  <c r="I55" i="1" s="1"/>
  <c r="M54" i="1"/>
  <c r="L54" i="1"/>
  <c r="K54" i="1"/>
  <c r="J54" i="1"/>
  <c r="N54" i="1" s="1"/>
  <c r="O54" i="1" s="1"/>
  <c r="P54" i="1" s="1"/>
  <c r="Q54" i="1" s="1"/>
  <c r="H54" i="1"/>
  <c r="G54" i="1"/>
  <c r="F54" i="1"/>
  <c r="E54" i="1"/>
  <c r="I54" i="1" s="1"/>
  <c r="M53" i="1"/>
  <c r="AB6" i="1" s="1"/>
  <c r="AB27" i="1" s="1"/>
  <c r="L53" i="1"/>
  <c r="K53" i="1"/>
  <c r="N53" i="1" s="1"/>
  <c r="O53" i="1" s="1"/>
  <c r="P53" i="1" s="1"/>
  <c r="Q53" i="1" s="1"/>
  <c r="J53" i="1"/>
  <c r="H53" i="1"/>
  <c r="G53" i="1"/>
  <c r="F53" i="1"/>
  <c r="E53" i="1"/>
  <c r="M52" i="1"/>
  <c r="L52" i="1"/>
  <c r="K52" i="1"/>
  <c r="J52" i="1"/>
  <c r="N52" i="1" s="1"/>
  <c r="O52" i="1" s="1"/>
  <c r="H52" i="1"/>
  <c r="G52" i="1"/>
  <c r="F52" i="1"/>
  <c r="E52" i="1"/>
  <c r="M51" i="1"/>
  <c r="L51" i="1"/>
  <c r="K51" i="1"/>
  <c r="J51" i="1"/>
  <c r="H51" i="1"/>
  <c r="G51" i="1"/>
  <c r="F51" i="1"/>
  <c r="E51" i="1"/>
  <c r="M50" i="1"/>
  <c r="L50" i="1"/>
  <c r="K50" i="1"/>
  <c r="J50" i="1"/>
  <c r="N50" i="1" s="1"/>
  <c r="O50" i="1" s="1"/>
  <c r="P50" i="1" s="1"/>
  <c r="Q50" i="1" s="1"/>
  <c r="H50" i="1"/>
  <c r="G50" i="1"/>
  <c r="F50" i="1"/>
  <c r="E50" i="1"/>
  <c r="I50" i="1" s="1"/>
  <c r="M49" i="1"/>
  <c r="L49" i="1"/>
  <c r="K49" i="1"/>
  <c r="J49" i="1"/>
  <c r="N49" i="1" s="1"/>
  <c r="O49" i="1" s="1"/>
  <c r="P49" i="1" s="1"/>
  <c r="Q49" i="1" s="1"/>
  <c r="H49" i="1"/>
  <c r="G49" i="1"/>
  <c r="F49" i="1"/>
  <c r="E49" i="1"/>
  <c r="M48" i="1"/>
  <c r="L48" i="1"/>
  <c r="K48" i="1"/>
  <c r="J48" i="1"/>
  <c r="H48" i="1"/>
  <c r="W9" i="1" s="1"/>
  <c r="G48" i="1"/>
  <c r="V9" i="1" s="1"/>
  <c r="V30" i="1" s="1"/>
  <c r="F48" i="1"/>
  <c r="I48" i="1" s="1"/>
  <c r="E48" i="1"/>
  <c r="M47" i="1"/>
  <c r="L47" i="1"/>
  <c r="K47" i="1"/>
  <c r="J47" i="1"/>
  <c r="H47" i="1"/>
  <c r="G47" i="1"/>
  <c r="F47" i="1"/>
  <c r="E47" i="1"/>
  <c r="Q43" i="1"/>
  <c r="P43" i="1"/>
  <c r="O43" i="1"/>
  <c r="M43" i="1"/>
  <c r="L43" i="1"/>
  <c r="K43" i="1"/>
  <c r="J43" i="1"/>
  <c r="H43" i="1"/>
  <c r="G43" i="1"/>
  <c r="F43" i="1"/>
  <c r="E43" i="1"/>
  <c r="N42" i="1"/>
  <c r="C42" i="1"/>
  <c r="B42" i="1"/>
  <c r="N41" i="1"/>
  <c r="C41" i="1"/>
  <c r="B41" i="1"/>
  <c r="N40" i="1"/>
  <c r="C40" i="1"/>
  <c r="B40" i="1"/>
  <c r="N39" i="1"/>
  <c r="B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N38" i="1"/>
  <c r="C38" i="1"/>
  <c r="B38" i="1"/>
  <c r="N37" i="1"/>
  <c r="C37" i="1"/>
  <c r="B37" i="1"/>
  <c r="N36" i="1"/>
  <c r="I36" i="1"/>
  <c r="C36" i="1"/>
  <c r="B36" i="1"/>
  <c r="N35" i="1"/>
  <c r="I35" i="1"/>
  <c r="C35" i="1"/>
  <c r="B35" i="1"/>
  <c r="N34" i="1"/>
  <c r="I34" i="1"/>
  <c r="C34" i="1"/>
  <c r="B34" i="1"/>
  <c r="I33" i="1"/>
  <c r="C33" i="1"/>
  <c r="B33" i="1"/>
  <c r="I32" i="1"/>
  <c r="C32" i="1"/>
  <c r="B32" i="1"/>
  <c r="I31" i="1"/>
  <c r="C31" i="1"/>
  <c r="B31" i="1"/>
  <c r="N30" i="1"/>
  <c r="I30" i="1"/>
  <c r="C30" i="1"/>
  <c r="B30" i="1"/>
  <c r="N29" i="1"/>
  <c r="I29" i="1"/>
  <c r="C29" i="1"/>
  <c r="B29" i="1"/>
  <c r="N28" i="1"/>
  <c r="I28" i="1"/>
  <c r="C28" i="1"/>
  <c r="B28" i="1"/>
  <c r="N27" i="1"/>
  <c r="I27" i="1"/>
  <c r="C27" i="1"/>
  <c r="B27" i="1"/>
  <c r="N26" i="1"/>
  <c r="I26" i="1"/>
  <c r="X14" i="1" s="1"/>
  <c r="C26" i="1"/>
  <c r="B26" i="1"/>
  <c r="N25" i="1"/>
  <c r="AC14" i="1" s="1"/>
  <c r="I25" i="1"/>
  <c r="C25" i="1"/>
  <c r="B25" i="1"/>
  <c r="N24" i="1"/>
  <c r="I24" i="1"/>
  <c r="C24" i="1"/>
  <c r="B24" i="1"/>
  <c r="C23" i="1"/>
  <c r="B23" i="1"/>
  <c r="N22" i="1"/>
  <c r="I22" i="1"/>
  <c r="C22" i="1"/>
  <c r="B22" i="1"/>
  <c r="C21" i="1"/>
  <c r="B21" i="1"/>
  <c r="N20" i="1"/>
  <c r="I20" i="1"/>
  <c r="C20" i="1"/>
  <c r="B20" i="1"/>
  <c r="N19" i="1"/>
  <c r="AC13" i="1" s="1"/>
  <c r="I19" i="1"/>
  <c r="C19" i="1"/>
  <c r="B19" i="1"/>
  <c r="I18" i="1"/>
  <c r="C18" i="1"/>
  <c r="B18" i="1"/>
  <c r="I17" i="1"/>
  <c r="C17" i="1"/>
  <c r="B17" i="1"/>
  <c r="AF16" i="1"/>
  <c r="AE16" i="1"/>
  <c r="AD16" i="1"/>
  <c r="AB16" i="1"/>
  <c r="AA16" i="1"/>
  <c r="Z16" i="1"/>
  <c r="Y16" i="1"/>
  <c r="W16" i="1"/>
  <c r="V16" i="1"/>
  <c r="U16" i="1"/>
  <c r="T16" i="1"/>
  <c r="I16" i="1"/>
  <c r="C16" i="1"/>
  <c r="B16" i="1"/>
  <c r="AF15" i="1"/>
  <c r="AE15" i="1"/>
  <c r="AD15" i="1"/>
  <c r="AB15" i="1"/>
  <c r="AA15" i="1"/>
  <c r="Z15" i="1"/>
  <c r="Y15" i="1"/>
  <c r="W15" i="1"/>
  <c r="V15" i="1"/>
  <c r="U15" i="1"/>
  <c r="T15" i="1"/>
  <c r="N15" i="1"/>
  <c r="I15" i="1"/>
  <c r="C15" i="1"/>
  <c r="B15" i="1"/>
  <c r="AF14" i="1"/>
  <c r="AE14" i="1"/>
  <c r="AD14" i="1"/>
  <c r="AB14" i="1"/>
  <c r="AA14" i="1"/>
  <c r="Z14" i="1"/>
  <c r="Y14" i="1"/>
  <c r="W14" i="1"/>
  <c r="V14" i="1"/>
  <c r="U14" i="1"/>
  <c r="T14" i="1"/>
  <c r="N14" i="1"/>
  <c r="I14" i="1"/>
  <c r="C14" i="1"/>
  <c r="B14" i="1"/>
  <c r="AF13" i="1"/>
  <c r="AE13" i="1"/>
  <c r="AD13" i="1"/>
  <c r="AB13" i="1"/>
  <c r="AA13" i="1"/>
  <c r="Z13" i="1"/>
  <c r="Y13" i="1"/>
  <c r="W13" i="1"/>
  <c r="V13" i="1"/>
  <c r="U13" i="1"/>
  <c r="T13" i="1"/>
  <c r="N13" i="1"/>
  <c r="C13" i="1"/>
  <c r="B13" i="1"/>
  <c r="AF12" i="1"/>
  <c r="AE12" i="1"/>
  <c r="AD12" i="1"/>
  <c r="AB12" i="1"/>
  <c r="AA12" i="1"/>
  <c r="Z12" i="1"/>
  <c r="Z17" i="1" s="1"/>
  <c r="Y12" i="1"/>
  <c r="Y17" i="1" s="1"/>
  <c r="X12" i="1"/>
  <c r="W12" i="1"/>
  <c r="W17" i="1" s="1"/>
  <c r="V12" i="1"/>
  <c r="V17" i="1" s="1"/>
  <c r="U12" i="1"/>
  <c r="U17" i="1" s="1"/>
  <c r="T12" i="1"/>
  <c r="N12" i="1"/>
  <c r="I12" i="1"/>
  <c r="C12" i="1"/>
  <c r="B12" i="1"/>
  <c r="N11" i="1"/>
  <c r="C11" i="1"/>
  <c r="B11" i="1"/>
  <c r="N10" i="1"/>
  <c r="C10" i="1"/>
  <c r="B10" i="1"/>
  <c r="T9" i="1"/>
  <c r="N9" i="1"/>
  <c r="I9" i="1"/>
  <c r="C9" i="1"/>
  <c r="B9" i="1"/>
  <c r="U8" i="1"/>
  <c r="N8" i="1"/>
  <c r="I8" i="1"/>
  <c r="C8" i="1"/>
  <c r="B8" i="1"/>
  <c r="N7" i="1"/>
  <c r="I7" i="1"/>
  <c r="C7" i="1"/>
  <c r="B7" i="1"/>
  <c r="N6" i="1"/>
  <c r="I6" i="1"/>
  <c r="C6" i="1"/>
  <c r="B6" i="1"/>
  <c r="AB5" i="1"/>
  <c r="AB40" i="1" s="1"/>
  <c r="N5" i="1"/>
  <c r="I5" i="1"/>
  <c r="C5" i="1"/>
  <c r="B5" i="1"/>
  <c r="Z40" i="1" l="1"/>
  <c r="Z26" i="1"/>
  <c r="AA40" i="1"/>
  <c r="AA26" i="1"/>
  <c r="Y9" i="1"/>
  <c r="I51" i="1"/>
  <c r="AB8" i="1"/>
  <c r="AB10" i="1" s="1"/>
  <c r="I66" i="1"/>
  <c r="I71" i="1"/>
  <c r="I73" i="1"/>
  <c r="X9" i="1"/>
  <c r="AA9" i="1"/>
  <c r="Z9" i="1"/>
  <c r="AC9" i="1" s="1"/>
  <c r="N68" i="1"/>
  <c r="O68" i="1" s="1"/>
  <c r="P68" i="1" s="1"/>
  <c r="Q68" i="1" s="1"/>
  <c r="AE17" i="1"/>
  <c r="I58" i="1"/>
  <c r="X17" i="1"/>
  <c r="W8" i="1"/>
  <c r="X8" i="1" s="1"/>
  <c r="Z8" i="1"/>
  <c r="Z43" i="1" s="1"/>
  <c r="AB9" i="1"/>
  <c r="AB44" i="1" s="1"/>
  <c r="U9" i="1"/>
  <c r="E85" i="1"/>
  <c r="E87" i="1" s="1"/>
  <c r="N55" i="1"/>
  <c r="O55" i="1" s="1"/>
  <c r="P55" i="1" s="1"/>
  <c r="Q55" i="1" s="1"/>
  <c r="T6" i="1"/>
  <c r="X6" i="1" s="1"/>
  <c r="AC16" i="1"/>
  <c r="X15" i="1"/>
  <c r="G85" i="1"/>
  <c r="G87" i="1" s="1"/>
  <c r="U6" i="1"/>
  <c r="U10" i="1" s="1"/>
  <c r="I57" i="1"/>
  <c r="N59" i="1"/>
  <c r="O59" i="1" s="1"/>
  <c r="P59" i="1" s="1"/>
  <c r="Q59" i="1" s="1"/>
  <c r="I62" i="1"/>
  <c r="N64" i="1"/>
  <c r="O64" i="1" s="1"/>
  <c r="P64" i="1" s="1"/>
  <c r="Q64" i="1" s="1"/>
  <c r="N69" i="1"/>
  <c r="O69" i="1" s="1"/>
  <c r="P69" i="1" s="1"/>
  <c r="Q69" i="1" s="1"/>
  <c r="AA8" i="1"/>
  <c r="AA43" i="1" s="1"/>
  <c r="AC12" i="1"/>
  <c r="AC17" i="1" s="1"/>
  <c r="T7" i="1"/>
  <c r="F85" i="1"/>
  <c r="F87" i="1" s="1"/>
  <c r="AC15" i="1"/>
  <c r="H85" i="1"/>
  <c r="H87" i="1" s="1"/>
  <c r="V6" i="1"/>
  <c r="V27" i="1" s="1"/>
  <c r="U7" i="1"/>
  <c r="I72" i="1"/>
  <c r="N74" i="1"/>
  <c r="O74" i="1" s="1"/>
  <c r="P74" i="1" s="1"/>
  <c r="Q74" i="1" s="1"/>
  <c r="N51" i="1"/>
  <c r="O51" i="1" s="1"/>
  <c r="P51" i="1" s="1"/>
  <c r="Q51" i="1" s="1"/>
  <c r="J85" i="1"/>
  <c r="J87" i="1" s="1"/>
  <c r="W6" i="1"/>
  <c r="V7" i="1"/>
  <c r="I77" i="1"/>
  <c r="N79" i="1"/>
  <c r="O79" i="1" s="1"/>
  <c r="I82" i="1"/>
  <c r="N84" i="1"/>
  <c r="O84" i="1" s="1"/>
  <c r="P84" i="1" s="1"/>
  <c r="Q84" i="1" s="1"/>
  <c r="I53" i="1"/>
  <c r="AD17" i="1"/>
  <c r="W7" i="1"/>
  <c r="W42" i="1" s="1"/>
  <c r="X13" i="1"/>
  <c r="N57" i="1"/>
  <c r="O57" i="1" s="1"/>
  <c r="P57" i="1" s="1"/>
  <c r="Q57" i="1" s="1"/>
  <c r="I60" i="1"/>
  <c r="I65" i="1"/>
  <c r="Y7" i="1"/>
  <c r="Y28" i="1" s="1"/>
  <c r="Y5" i="1"/>
  <c r="Y26" i="1" s="1"/>
  <c r="N43" i="1"/>
  <c r="N62" i="1"/>
  <c r="O62" i="1" s="1"/>
  <c r="P62" i="1" s="1"/>
  <c r="Q62" i="1" s="1"/>
  <c r="Z7" i="1"/>
  <c r="N72" i="1"/>
  <c r="O72" i="1" s="1"/>
  <c r="P72" i="1" s="1"/>
  <c r="Q72" i="1" s="1"/>
  <c r="I75" i="1"/>
  <c r="N65" i="1"/>
  <c r="O65" i="1" s="1"/>
  <c r="P65" i="1" s="1"/>
  <c r="Q65" i="1" s="1"/>
  <c r="AA17" i="1"/>
  <c r="AB17" i="1"/>
  <c r="X16" i="1"/>
  <c r="AF17" i="1"/>
  <c r="T17" i="1"/>
  <c r="I70" i="1"/>
  <c r="N77" i="1"/>
  <c r="O77" i="1" s="1"/>
  <c r="P77" i="1" s="1"/>
  <c r="Q77" i="1" s="1"/>
  <c r="I80" i="1"/>
  <c r="Y43" i="1"/>
  <c r="Y29" i="1"/>
  <c r="Y44" i="1"/>
  <c r="Y30" i="1"/>
  <c r="AB43" i="1"/>
  <c r="AB29" i="1"/>
  <c r="X44" i="1"/>
  <c r="X30" i="1"/>
  <c r="AA44" i="1"/>
  <c r="AA30" i="1"/>
  <c r="T27" i="1"/>
  <c r="T41" i="1"/>
  <c r="U28" i="1"/>
  <c r="U42" i="1"/>
  <c r="U27" i="1"/>
  <c r="U41" i="1"/>
  <c r="W27" i="1"/>
  <c r="W41" i="1"/>
  <c r="V28" i="1"/>
  <c r="V42" i="1"/>
  <c r="AD5" i="1"/>
  <c r="P79" i="1"/>
  <c r="P52" i="1"/>
  <c r="Z28" i="1"/>
  <c r="Z42" i="1"/>
  <c r="Z44" i="1"/>
  <c r="Z30" i="1"/>
  <c r="U44" i="1"/>
  <c r="U30" i="1"/>
  <c r="K85" i="1"/>
  <c r="K87" i="1" s="1"/>
  <c r="L85" i="1"/>
  <c r="L87" i="1" s="1"/>
  <c r="Z6" i="1"/>
  <c r="AC6" i="1" s="1"/>
  <c r="AB26" i="1"/>
  <c r="T30" i="1"/>
  <c r="I43" i="1"/>
  <c r="M85" i="1"/>
  <c r="M87" i="1" s="1"/>
  <c r="I67" i="1"/>
  <c r="T44" i="1"/>
  <c r="I52" i="1"/>
  <c r="T29" i="1"/>
  <c r="W30" i="1"/>
  <c r="N48" i="1"/>
  <c r="O48" i="1" s="1"/>
  <c r="P48" i="1" s="1"/>
  <c r="Q48" i="1" s="1"/>
  <c r="U29" i="1"/>
  <c r="V44" i="1"/>
  <c r="I49" i="1"/>
  <c r="W44" i="1"/>
  <c r="N70" i="1"/>
  <c r="O70" i="1" s="1"/>
  <c r="N67" i="1"/>
  <c r="O67" i="1" s="1"/>
  <c r="T43" i="1"/>
  <c r="AA42" i="1"/>
  <c r="U43" i="1"/>
  <c r="AB42" i="1"/>
  <c r="V43" i="1"/>
  <c r="U40" i="1"/>
  <c r="Y41" i="1"/>
  <c r="I47" i="1"/>
  <c r="V40" i="1"/>
  <c r="AA41" i="1"/>
  <c r="W26" i="1"/>
  <c r="AB41" i="1"/>
  <c r="T5" i="1"/>
  <c r="N47" i="1"/>
  <c r="AB31" i="1" l="1"/>
  <c r="AB21" i="1"/>
  <c r="AB45" i="1"/>
  <c r="AB47" i="1" s="1"/>
  <c r="AB24" i="1"/>
  <c r="U31" i="1"/>
  <c r="U45" i="1"/>
  <c r="U24" i="1"/>
  <c r="U21" i="1"/>
  <c r="U22" i="1"/>
  <c r="AC8" i="1"/>
  <c r="X7" i="1"/>
  <c r="T42" i="1"/>
  <c r="T28" i="1"/>
  <c r="Y42" i="1"/>
  <c r="AB30" i="1"/>
  <c r="W43" i="1"/>
  <c r="AB49" i="1"/>
  <c r="AC7" i="1"/>
  <c r="AC10" i="1" s="1"/>
  <c r="AC23" i="1" s="1"/>
  <c r="AC5" i="1"/>
  <c r="AC40" i="1" s="1"/>
  <c r="W10" i="1"/>
  <c r="W24" i="1" s="1"/>
  <c r="W28" i="1"/>
  <c r="AD6" i="1"/>
  <c r="AD41" i="1" s="1"/>
  <c r="W29" i="1"/>
  <c r="AA10" i="1"/>
  <c r="V10" i="1"/>
  <c r="I85" i="1"/>
  <c r="I87" i="1" s="1"/>
  <c r="AA29" i="1"/>
  <c r="V21" i="1"/>
  <c r="Y10" i="1"/>
  <c r="V41" i="1"/>
  <c r="Z29" i="1"/>
  <c r="Z10" i="1"/>
  <c r="Z31" i="1" s="1"/>
  <c r="Y40" i="1"/>
  <c r="Y47" i="1" s="1"/>
  <c r="AC41" i="1"/>
  <c r="AC27" i="1"/>
  <c r="AC30" i="1"/>
  <c r="AC44" i="1"/>
  <c r="Y22" i="1"/>
  <c r="AC26" i="1"/>
  <c r="P67" i="1"/>
  <c r="AD7" i="1"/>
  <c r="AD8" i="1"/>
  <c r="P70" i="1"/>
  <c r="U50" i="1"/>
  <c r="U47" i="1"/>
  <c r="U49" i="1"/>
  <c r="U48" i="1"/>
  <c r="Q52" i="1"/>
  <c r="AF6" i="1" s="1"/>
  <c r="AE6" i="1"/>
  <c r="X27" i="1"/>
  <c r="X41" i="1"/>
  <c r="X43" i="1"/>
  <c r="X29" i="1"/>
  <c r="Y23" i="1"/>
  <c r="U51" i="1"/>
  <c r="T26" i="1"/>
  <c r="T40" i="1"/>
  <c r="T10" i="1"/>
  <c r="X5" i="1"/>
  <c r="T20" i="1"/>
  <c r="AC29" i="1"/>
  <c r="AC43" i="1"/>
  <c r="Z20" i="1"/>
  <c r="Z24" i="1"/>
  <c r="AB23" i="1"/>
  <c r="U23" i="1"/>
  <c r="Z27" i="1"/>
  <c r="Z41" i="1"/>
  <c r="AD26" i="1"/>
  <c r="AD40" i="1"/>
  <c r="AB20" i="1"/>
  <c r="N85" i="1"/>
  <c r="N87" i="1" s="1"/>
  <c r="O47" i="1"/>
  <c r="AA50" i="1"/>
  <c r="W22" i="1"/>
  <c r="Y45" i="1"/>
  <c r="Y51" i="1" s="1"/>
  <c r="AE5" i="1"/>
  <c r="Q79" i="1"/>
  <c r="AF5" i="1" s="1"/>
  <c r="U20" i="1"/>
  <c r="AA31" i="1"/>
  <c r="AA45" i="1"/>
  <c r="AA47" i="1" s="1"/>
  <c r="V22" i="1"/>
  <c r="AA48" i="1"/>
  <c r="AB22" i="1"/>
  <c r="W20" i="1"/>
  <c r="Y21" i="1"/>
  <c r="W23" i="1"/>
  <c r="Y49" i="1" l="1"/>
  <c r="AD27" i="1"/>
  <c r="W45" i="1"/>
  <c r="AB50" i="1"/>
  <c r="Y31" i="1"/>
  <c r="Y24" i="1"/>
  <c r="W31" i="1"/>
  <c r="X42" i="1"/>
  <c r="X28" i="1"/>
  <c r="Y50" i="1"/>
  <c r="Z22" i="1"/>
  <c r="Z45" i="1"/>
  <c r="AA51" i="1"/>
  <c r="Z21" i="1"/>
  <c r="Y20" i="1"/>
  <c r="AB48" i="1"/>
  <c r="AC22" i="1"/>
  <c r="Z23" i="1"/>
  <c r="V31" i="1"/>
  <c r="V45" i="1"/>
  <c r="V24" i="1"/>
  <c r="V20" i="1"/>
  <c r="AC42" i="1"/>
  <c r="W21" i="1"/>
  <c r="AA21" i="1"/>
  <c r="AA22" i="1"/>
  <c r="AA24" i="1"/>
  <c r="AA20" i="1"/>
  <c r="AC28" i="1"/>
  <c r="Y48" i="1"/>
  <c r="V23" i="1"/>
  <c r="AA23" i="1"/>
  <c r="AB51" i="1"/>
  <c r="AD28" i="1"/>
  <c r="AD42" i="1"/>
  <c r="AC47" i="1"/>
  <c r="T31" i="1"/>
  <c r="T22" i="1"/>
  <c r="T21" i="1"/>
  <c r="T45" i="1"/>
  <c r="T47" i="1" s="1"/>
  <c r="T24" i="1"/>
  <c r="T23" i="1"/>
  <c r="AE7" i="1"/>
  <c r="Q67" i="1"/>
  <c r="AF7" i="1" s="1"/>
  <c r="AE27" i="1"/>
  <c r="AE41" i="1"/>
  <c r="AD9" i="1"/>
  <c r="O85" i="1"/>
  <c r="O87" i="1" s="1"/>
  <c r="P47" i="1"/>
  <c r="W48" i="1"/>
  <c r="AC31" i="1"/>
  <c r="AC45" i="1"/>
  <c r="AC50" i="1" s="1"/>
  <c r="X26" i="1"/>
  <c r="X40" i="1"/>
  <c r="X10" i="1"/>
  <c r="AF27" i="1"/>
  <c r="AF41" i="1"/>
  <c r="AC20" i="1"/>
  <c r="AF26" i="1"/>
  <c r="AF40" i="1"/>
  <c r="AC24" i="1"/>
  <c r="AE26" i="1"/>
  <c r="AE40" i="1"/>
  <c r="W51" i="1"/>
  <c r="AA49" i="1"/>
  <c r="Q70" i="1"/>
  <c r="AF8" i="1" s="1"/>
  <c r="AE8" i="1"/>
  <c r="AC21" i="1"/>
  <c r="Z48" i="1"/>
  <c r="AD29" i="1"/>
  <c r="AD43" i="1"/>
  <c r="AC48" i="1"/>
  <c r="V48" i="1" l="1"/>
  <c r="V50" i="1"/>
  <c r="V51" i="1"/>
  <c r="V47" i="1"/>
  <c r="V49" i="1"/>
  <c r="Z47" i="1"/>
  <c r="Z51" i="1"/>
  <c r="Z50" i="1"/>
  <c r="Z49" i="1"/>
  <c r="AC51" i="1"/>
  <c r="W47" i="1"/>
  <c r="W50" i="1"/>
  <c r="W49" i="1"/>
  <c r="AF42" i="1"/>
  <c r="AF28" i="1"/>
  <c r="AE29" i="1"/>
  <c r="AE43" i="1"/>
  <c r="AF29" i="1"/>
  <c r="AF43" i="1"/>
  <c r="X31" i="1"/>
  <c r="X45" i="1"/>
  <c r="X22" i="1"/>
  <c r="X24" i="1"/>
  <c r="X23" i="1"/>
  <c r="X21" i="1"/>
  <c r="X47" i="1"/>
  <c r="AC49" i="1"/>
  <c r="AE9" i="1"/>
  <c r="AE10" i="1" s="1"/>
  <c r="P85" i="1"/>
  <c r="P87" i="1" s="1"/>
  <c r="Q47" i="1"/>
  <c r="AD44" i="1"/>
  <c r="AD30" i="1"/>
  <c r="AD10" i="1"/>
  <c r="AE28" i="1"/>
  <c r="AE42" i="1"/>
  <c r="T49" i="1"/>
  <c r="T48" i="1"/>
  <c r="T51" i="1"/>
  <c r="T50" i="1"/>
  <c r="X20" i="1"/>
  <c r="AC52" i="1"/>
  <c r="AE31" i="1" l="1"/>
  <c r="AE45" i="1"/>
  <c r="AE20" i="1"/>
  <c r="AE21" i="1"/>
  <c r="X51" i="1"/>
  <c r="X49" i="1"/>
  <c r="X48" i="1"/>
  <c r="X50" i="1"/>
  <c r="AE22" i="1"/>
  <c r="AE49" i="1"/>
  <c r="AD31" i="1"/>
  <c r="AD45" i="1"/>
  <c r="AD20" i="1"/>
  <c r="AD21" i="1"/>
  <c r="AD22" i="1"/>
  <c r="AD23" i="1"/>
  <c r="AE50" i="1"/>
  <c r="AE23" i="1"/>
  <c r="AD24" i="1"/>
  <c r="AF9" i="1"/>
  <c r="Q85" i="1"/>
  <c r="Q87" i="1" s="1"/>
  <c r="AE44" i="1"/>
  <c r="AE51" i="1" s="1"/>
  <c r="AE30" i="1"/>
  <c r="AE24" i="1"/>
  <c r="AD52" i="1" l="1"/>
  <c r="AD48" i="1"/>
  <c r="AD47" i="1"/>
  <c r="AD49" i="1"/>
  <c r="AD50" i="1"/>
  <c r="AE52" i="1"/>
  <c r="AE48" i="1"/>
  <c r="AE47" i="1"/>
  <c r="AF44" i="1"/>
  <c r="AF30" i="1"/>
  <c r="AF10" i="1"/>
  <c r="AD51" i="1"/>
  <c r="AF31" i="1" l="1"/>
  <c r="AF45" i="1"/>
  <c r="AF21" i="1"/>
  <c r="AF20" i="1"/>
  <c r="AF22" i="1"/>
  <c r="AF23" i="1"/>
  <c r="AF24" i="1"/>
  <c r="AF51" i="1"/>
  <c r="AF52" i="1" l="1"/>
  <c r="AF47" i="1"/>
  <c r="AF48" i="1"/>
  <c r="AF49" i="1"/>
  <c r="AF50" i="1"/>
</calcChain>
</file>

<file path=xl/sharedStrings.xml><?xml version="1.0" encoding="utf-8"?>
<sst xmlns="http://schemas.openxmlformats.org/spreadsheetml/2006/main" count="140" uniqueCount="63">
  <si>
    <t>Headcount Forecast</t>
  </si>
  <si>
    <t>Q1</t>
  </si>
  <si>
    <t>Q2</t>
  </si>
  <si>
    <t>Q3</t>
  </si>
  <si>
    <t>Q4</t>
  </si>
  <si>
    <t>Salary Summary</t>
  </si>
  <si>
    <t>Sales &amp; Marketing</t>
  </si>
  <si>
    <t>Research &amp; Development</t>
  </si>
  <si>
    <t>Manufacturing</t>
  </si>
  <si>
    <t>Operations</t>
  </si>
  <si>
    <t>General &amp; Admin</t>
  </si>
  <si>
    <t>Total Operating Exp</t>
  </si>
  <si>
    <t>Headcount</t>
  </si>
  <si>
    <t>Exec &amp; Admin</t>
  </si>
  <si>
    <t>Total Headcount</t>
  </si>
  <si>
    <t>Profit/Emp (000s)</t>
  </si>
  <si>
    <t>Salary Distributions</t>
  </si>
  <si>
    <t>Average Salaries</t>
  </si>
  <si>
    <t>Department Budgets (infrastructure, operations, &amp; development)</t>
  </si>
  <si>
    <t>VP Marketing</t>
  </si>
  <si>
    <t>Total Budget</t>
  </si>
  <si>
    <t>Total Staff</t>
  </si>
  <si>
    <t>Avg Salary Increase</t>
  </si>
  <si>
    <t>Budget Distributions</t>
  </si>
  <si>
    <t>CEO/President</t>
  </si>
  <si>
    <t>CFO/VP of Finance</t>
  </si>
  <si>
    <t>Director (Board)</t>
  </si>
  <si>
    <t>Office Manager</t>
  </si>
  <si>
    <t>Admin Assistant</t>
  </si>
  <si>
    <t>Director of Engineering</t>
  </si>
  <si>
    <t>Budget Growth</t>
  </si>
  <si>
    <t>Senior Program Manager</t>
  </si>
  <si>
    <t>Application Project Manager</t>
  </si>
  <si>
    <t>Plaform Project Manager</t>
  </si>
  <si>
    <t>Platform Architect</t>
  </si>
  <si>
    <t>Blockchain Architect</t>
  </si>
  <si>
    <t>Architect</t>
  </si>
  <si>
    <t>Fullstack Developer</t>
  </si>
  <si>
    <t>UX Developer</t>
  </si>
  <si>
    <t>Integration Developer</t>
  </si>
  <si>
    <t>Test Manager</t>
  </si>
  <si>
    <t>Test Engineer</t>
  </si>
  <si>
    <t>UX Designer/Creative Director</t>
  </si>
  <si>
    <t>Graphic Designer</t>
  </si>
  <si>
    <t>Technical Writer</t>
  </si>
  <si>
    <t>Platform Services</t>
  </si>
  <si>
    <t>Onboarding Manager</t>
  </si>
  <si>
    <t>Legal Support Services</t>
  </si>
  <si>
    <t>Licensing Manager</t>
  </si>
  <si>
    <t>Customer Service Manager</t>
  </si>
  <si>
    <t>Customer Service</t>
  </si>
  <si>
    <t>Deployment Developers</t>
  </si>
  <si>
    <t>Project Curators/Developers</t>
  </si>
  <si>
    <t>Account Management</t>
  </si>
  <si>
    <t>Plaform Services Manager</t>
  </si>
  <si>
    <t>Content/NFT Curation</t>
  </si>
  <si>
    <t>Internet Technician</t>
  </si>
  <si>
    <t>VP Business Development</t>
  </si>
  <si>
    <t>VP Sales</t>
  </si>
  <si>
    <t>Product Manager</t>
  </si>
  <si>
    <t>Sales</t>
  </si>
  <si>
    <t>Advertising</t>
  </si>
  <si>
    <t>Average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</si>
</sst>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Iosevka Fixed"/>
      <family val="2"/>
    </font>
    <font>
      <b/>
      <sz val="8"/>
      <name val="Iosevka Fixed"/>
      <family val="2"/>
    </font>
    <font>
      <sz val="10"/>
      <name val="Iosevka Fixed"/>
      <family val="2"/>
    </font>
    <font>
      <b/>
      <sz val="10"/>
      <name val="Iosevka Fixed"/>
      <family val="2"/>
    </font>
    <font>
      <b/>
      <sz val="12"/>
      <name val="Iosevka Fixed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8" xfId="0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3" fontId="4" fillId="0" borderId="11" xfId="0" applyNumberFormat="1" applyFont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14" xfId="0" applyFont="1" applyBorder="1"/>
    <xf numFmtId="3" fontId="4" fillId="0" borderId="14" xfId="0" applyNumberFormat="1" applyFont="1" applyBorder="1"/>
    <xf numFmtId="0" fontId="4" fillId="0" borderId="8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4" fillId="3" borderId="3" xfId="0" applyFont="1" applyFill="1" applyBorder="1"/>
    <xf numFmtId="9" fontId="4" fillId="0" borderId="9" xfId="3" applyFont="1" applyBorder="1" applyAlignment="1">
      <alignment horizontal="center"/>
    </xf>
    <xf numFmtId="165" fontId="4" fillId="0" borderId="9" xfId="1" applyNumberFormat="1" applyFont="1" applyBorder="1"/>
    <xf numFmtId="3" fontId="4" fillId="2" borderId="0" xfId="0" applyNumberFormat="1" applyFont="1" applyFill="1" applyAlignment="1">
      <alignment horizontal="center"/>
    </xf>
    <xf numFmtId="3" fontId="4" fillId="2" borderId="10" xfId="0" applyNumberFormat="1" applyFont="1" applyFill="1" applyBorder="1" applyAlignment="1">
      <alignment horizontal="center"/>
    </xf>
    <xf numFmtId="165" fontId="4" fillId="0" borderId="11" xfId="1" applyNumberFormat="1" applyFont="1" applyBorder="1"/>
    <xf numFmtId="165" fontId="4" fillId="0" borderId="14" xfId="1" applyNumberFormat="1" applyFont="1" applyBorder="1"/>
    <xf numFmtId="165" fontId="4" fillId="0" borderId="9" xfId="0" applyNumberFormat="1" applyFont="1" applyBorder="1"/>
    <xf numFmtId="3" fontId="4" fillId="2" borderId="12" xfId="0" applyNumberFormat="1" applyFont="1" applyFill="1" applyBorder="1" applyAlignment="1">
      <alignment horizontal="center"/>
    </xf>
    <xf numFmtId="3" fontId="4" fillId="2" borderId="13" xfId="0" applyNumberFormat="1" applyFont="1" applyFill="1" applyBorder="1" applyAlignment="1">
      <alignment horizontal="center"/>
    </xf>
    <xf numFmtId="165" fontId="4" fillId="0" borderId="11" xfId="0" applyNumberFormat="1" applyFont="1" applyBorder="1"/>
    <xf numFmtId="165" fontId="4" fillId="0" borderId="14" xfId="0" applyNumberFormat="1" applyFont="1" applyBorder="1"/>
    <xf numFmtId="0" fontId="4" fillId="2" borderId="15" xfId="0" applyFont="1" applyFill="1" applyBorder="1"/>
    <xf numFmtId="0" fontId="5" fillId="2" borderId="16" xfId="0" applyFont="1" applyFill="1" applyBorder="1"/>
    <xf numFmtId="0" fontId="4" fillId="2" borderId="16" xfId="0" applyFont="1" applyFill="1" applyBorder="1"/>
    <xf numFmtId="1" fontId="5" fillId="2" borderId="16" xfId="0" applyNumberFormat="1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3" borderId="1" xfId="0" applyFont="1" applyFill="1" applyBorder="1"/>
    <xf numFmtId="0" fontId="5" fillId="3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2" xfId="0" applyFont="1" applyFill="1" applyBorder="1"/>
    <xf numFmtId="0" fontId="5" fillId="4" borderId="2" xfId="0" applyFont="1" applyFill="1" applyBorder="1" applyAlignment="1">
      <alignment horizontal="center"/>
    </xf>
    <xf numFmtId="9" fontId="4" fillId="4" borderId="2" xfId="3" applyFont="1" applyFill="1" applyBorder="1" applyAlignment="1">
      <alignment horizontal="center"/>
    </xf>
    <xf numFmtId="9" fontId="4" fillId="4" borderId="4" xfId="3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6" fontId="4" fillId="0" borderId="0" xfId="2" applyNumberFormat="1" applyFont="1" applyBorder="1"/>
    <xf numFmtId="3" fontId="4" fillId="0" borderId="0" xfId="2" applyNumberFormat="1" applyFont="1" applyBorder="1"/>
    <xf numFmtId="3" fontId="4" fillId="0" borderId="0" xfId="2" applyNumberFormat="1" applyFont="1" applyBorder="1" applyAlignment="1">
      <alignment horizontal="center"/>
    </xf>
    <xf numFmtId="3" fontId="4" fillId="0" borderId="10" xfId="2" applyNumberFormat="1" applyFont="1" applyBorder="1" applyAlignment="1">
      <alignment horizontal="center"/>
    </xf>
    <xf numFmtId="0" fontId="4" fillId="0" borderId="12" xfId="0" applyFont="1" applyBorder="1"/>
    <xf numFmtId="166" fontId="4" fillId="0" borderId="12" xfId="2" applyNumberFormat="1" applyFont="1" applyBorder="1"/>
    <xf numFmtId="3" fontId="4" fillId="0" borderId="12" xfId="2" applyNumberFormat="1" applyFont="1" applyBorder="1"/>
    <xf numFmtId="3" fontId="4" fillId="0" borderId="12" xfId="2" applyNumberFormat="1" applyFont="1" applyBorder="1" applyAlignment="1">
      <alignment horizontal="center"/>
    </xf>
    <xf numFmtId="3" fontId="4" fillId="0" borderId="13" xfId="2" applyNumberFormat="1" applyFont="1" applyBorder="1" applyAlignment="1">
      <alignment horizontal="center"/>
    </xf>
    <xf numFmtId="3" fontId="4" fillId="0" borderId="3" xfId="2" applyNumberFormat="1" applyFont="1" applyBorder="1"/>
    <xf numFmtId="3" fontId="4" fillId="0" borderId="3" xfId="2" applyNumberFormat="1" applyFont="1" applyBorder="1" applyAlignment="1">
      <alignment horizontal="center"/>
    </xf>
    <xf numFmtId="0" fontId="5" fillId="0" borderId="5" xfId="0" applyFont="1" applyBorder="1"/>
    <xf numFmtId="0" fontId="4" fillId="0" borderId="2" xfId="0" applyFont="1" applyBorder="1"/>
    <xf numFmtId="0" fontId="5" fillId="0" borderId="9" xfId="0" applyFont="1" applyBorder="1" applyAlignment="1">
      <alignment horizontal="center"/>
    </xf>
    <xf numFmtId="9" fontId="5" fillId="0" borderId="9" xfId="3" applyFont="1" applyBorder="1" applyAlignment="1">
      <alignment horizontal="center"/>
    </xf>
    <xf numFmtId="0" fontId="4" fillId="0" borderId="3" xfId="0" applyFont="1" applyBorder="1"/>
    <xf numFmtId="166" fontId="4" fillId="0" borderId="3" xfId="2" applyNumberFormat="1" applyFont="1" applyBorder="1"/>
    <xf numFmtId="0" fontId="4" fillId="0" borderId="15" xfId="0" applyFont="1" applyBorder="1"/>
    <xf numFmtId="0" fontId="4" fillId="0" borderId="16" xfId="0" applyFont="1" applyBorder="1"/>
    <xf numFmtId="166" fontId="4" fillId="0" borderId="16" xfId="2" applyNumberFormat="1" applyFont="1" applyBorder="1" applyAlignment="1">
      <alignment horizontal="center" vertical="center"/>
    </xf>
    <xf numFmtId="3" fontId="4" fillId="0" borderId="16" xfId="2" applyNumberFormat="1" applyFont="1" applyBorder="1" applyAlignment="1">
      <alignment horizontal="center" vertical="center"/>
    </xf>
    <xf numFmtId="3" fontId="4" fillId="0" borderId="17" xfId="2" applyNumberFormat="1" applyFont="1" applyBorder="1" applyAlignment="1">
      <alignment horizontal="center" vertic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867D-94BB-9544-92CA-EC0379983822}">
  <dimension ref="A1:AH90"/>
  <sheetViews>
    <sheetView tabSelected="1" zoomScaleNormal="100" workbookViewId="0">
      <selection activeCell="S76" sqref="S76"/>
    </sheetView>
  </sheetViews>
  <sheetFormatPr baseColWidth="10" defaultRowHeight="16" x14ac:dyDescent="0.2"/>
  <cols>
    <col min="1" max="1" width="3" customWidth="1"/>
    <col min="2" max="2" width="2.83203125" bestFit="1" customWidth="1"/>
    <col min="3" max="3" width="27.6640625" customWidth="1"/>
    <col min="4" max="4" width="11.1640625" bestFit="1" customWidth="1"/>
    <col min="5" max="8" width="7.83203125" bestFit="1" customWidth="1"/>
    <col min="9" max="17" width="8.6640625" bestFit="1" customWidth="1"/>
    <col min="19" max="19" width="54.1640625" bestFit="1" customWidth="1"/>
    <col min="20" max="23" width="7.83203125" bestFit="1" customWidth="1"/>
    <col min="24" max="32" width="9.5" bestFit="1" customWidth="1"/>
  </cols>
  <sheetData>
    <row r="1" spans="1:3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1"/>
      <c r="B2" s="108" t="s">
        <v>0</v>
      </c>
      <c r="C2" s="108"/>
      <c r="D2" s="108"/>
      <c r="E2" s="1"/>
      <c r="F2" s="1"/>
      <c r="G2" s="1"/>
      <c r="H2" s="2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1"/>
      <c r="B3" s="1"/>
      <c r="C3" s="1"/>
      <c r="D3" s="1"/>
      <c r="E3" s="1"/>
      <c r="F3" s="1"/>
      <c r="G3" s="1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4"/>
      <c r="AH3" s="4"/>
    </row>
    <row r="4" spans="1:34" x14ac:dyDescent="0.2">
      <c r="A4" s="5"/>
      <c r="B4" s="12"/>
      <c r="C4" s="13"/>
      <c r="D4" s="13"/>
      <c r="E4" s="14" t="s">
        <v>1</v>
      </c>
      <c r="F4" s="14" t="s">
        <v>2</v>
      </c>
      <c r="G4" s="14" t="s">
        <v>3</v>
      </c>
      <c r="H4" s="14" t="s">
        <v>4</v>
      </c>
      <c r="I4" s="15">
        <v>2022</v>
      </c>
      <c r="J4" s="14" t="s">
        <v>1</v>
      </c>
      <c r="K4" s="14" t="s">
        <v>2</v>
      </c>
      <c r="L4" s="14" t="s">
        <v>3</v>
      </c>
      <c r="M4" s="14" t="s">
        <v>4</v>
      </c>
      <c r="N4" s="16">
        <v>2023</v>
      </c>
      <c r="O4" s="15">
        <v>2024</v>
      </c>
      <c r="P4" s="15">
        <v>2025</v>
      </c>
      <c r="Q4" s="17">
        <v>2026</v>
      </c>
      <c r="R4" s="6"/>
      <c r="S4" s="18" t="s">
        <v>5</v>
      </c>
      <c r="T4" s="19" t="s">
        <v>1</v>
      </c>
      <c r="U4" s="19" t="s">
        <v>2</v>
      </c>
      <c r="V4" s="19" t="s">
        <v>3</v>
      </c>
      <c r="W4" s="19" t="s">
        <v>4</v>
      </c>
      <c r="X4" s="20">
        <v>2022</v>
      </c>
      <c r="Y4" s="19" t="s">
        <v>1</v>
      </c>
      <c r="Z4" s="19" t="s">
        <v>2</v>
      </c>
      <c r="AA4" s="19" t="s">
        <v>3</v>
      </c>
      <c r="AB4" s="19" t="s">
        <v>4</v>
      </c>
      <c r="AC4" s="20">
        <v>2023</v>
      </c>
      <c r="AD4" s="20">
        <v>2024</v>
      </c>
      <c r="AE4" s="20">
        <v>2025</v>
      </c>
      <c r="AF4" s="21">
        <v>2026</v>
      </c>
      <c r="AG4" s="6"/>
      <c r="AH4" s="6"/>
    </row>
    <row r="5" spans="1:34" x14ac:dyDescent="0.2">
      <c r="A5" s="1"/>
      <c r="B5" s="22">
        <f t="shared" ref="B5:C20" si="0">B47</f>
        <v>1</v>
      </c>
      <c r="C5" s="23" t="str">
        <f t="shared" si="0"/>
        <v>CEO/President</v>
      </c>
      <c r="D5" s="23"/>
      <c r="E5" s="24">
        <v>1</v>
      </c>
      <c r="F5" s="25">
        <v>1</v>
      </c>
      <c r="G5" s="24">
        <v>1</v>
      </c>
      <c r="H5" s="24">
        <v>1</v>
      </c>
      <c r="I5" s="25">
        <f>SUM(E5:H5)*0.25</f>
        <v>1</v>
      </c>
      <c r="J5" s="24">
        <v>1</v>
      </c>
      <c r="K5" s="24">
        <v>1</v>
      </c>
      <c r="L5" s="24">
        <v>1</v>
      </c>
      <c r="M5" s="24">
        <v>1</v>
      </c>
      <c r="N5" s="25">
        <f>SUM(J5:M5)*0.25</f>
        <v>1</v>
      </c>
      <c r="O5" s="24">
        <v>1</v>
      </c>
      <c r="P5" s="24">
        <v>1</v>
      </c>
      <c r="Q5" s="26">
        <v>1</v>
      </c>
      <c r="R5" s="7"/>
      <c r="S5" s="27" t="s">
        <v>6</v>
      </c>
      <c r="T5" s="28">
        <f>SUM(E79:E84)</f>
        <v>150000</v>
      </c>
      <c r="U5" s="28">
        <f t="shared" ref="U5:AB5" si="1">SUM(F79:F84)</f>
        <v>150000</v>
      </c>
      <c r="V5" s="28">
        <f t="shared" si="1"/>
        <v>150000</v>
      </c>
      <c r="W5" s="28">
        <f t="shared" si="1"/>
        <v>150000</v>
      </c>
      <c r="X5" s="29">
        <f>SUM(T5:W5)</f>
        <v>600000</v>
      </c>
      <c r="Y5" s="28">
        <f t="shared" si="1"/>
        <v>162500</v>
      </c>
      <c r="Z5" s="28">
        <f t="shared" si="1"/>
        <v>162500</v>
      </c>
      <c r="AA5" s="28">
        <f t="shared" si="1"/>
        <v>162500</v>
      </c>
      <c r="AB5" s="28">
        <f t="shared" si="1"/>
        <v>162500</v>
      </c>
      <c r="AC5" s="28">
        <f>SUM(Y5:AB5)</f>
        <v>650000</v>
      </c>
      <c r="AD5" s="28">
        <f>SUM(O79:O84)</f>
        <v>695500.00000000012</v>
      </c>
      <c r="AE5" s="28">
        <f>SUM(P79:P84)</f>
        <v>744185.00000000023</v>
      </c>
      <c r="AF5" s="28">
        <f>SUM(Q79:Q84)</f>
        <v>796277.95000000042</v>
      </c>
      <c r="AG5" s="8"/>
      <c r="AH5" s="7"/>
    </row>
    <row r="6" spans="1:34" x14ac:dyDescent="0.2">
      <c r="A6" s="1"/>
      <c r="B6" s="22">
        <f t="shared" si="0"/>
        <v>2</v>
      </c>
      <c r="C6" s="30" t="str">
        <f>C48</f>
        <v>CFO/VP of Finance</v>
      </c>
      <c r="D6" s="30"/>
      <c r="E6" s="31">
        <v>1</v>
      </c>
      <c r="F6" s="32">
        <v>1</v>
      </c>
      <c r="G6" s="31">
        <v>1</v>
      </c>
      <c r="H6" s="31">
        <v>1</v>
      </c>
      <c r="I6" s="32">
        <f t="shared" ref="I6:I36" si="2">SUM(E6:H6)*0.25</f>
        <v>1</v>
      </c>
      <c r="J6" s="31">
        <v>1</v>
      </c>
      <c r="K6" s="31">
        <v>1</v>
      </c>
      <c r="L6" s="31">
        <v>1</v>
      </c>
      <c r="M6" s="31">
        <v>1</v>
      </c>
      <c r="N6" s="32">
        <f t="shared" ref="N6:N42" si="3">SUM(J6:M6)*0.25</f>
        <v>1</v>
      </c>
      <c r="O6" s="31">
        <v>1</v>
      </c>
      <c r="P6" s="31">
        <v>1</v>
      </c>
      <c r="Q6" s="33">
        <v>1</v>
      </c>
      <c r="R6" s="7"/>
      <c r="S6" s="34" t="s">
        <v>7</v>
      </c>
      <c r="T6" s="29">
        <f>SUM(E52:E66)</f>
        <v>400000</v>
      </c>
      <c r="U6" s="29">
        <f t="shared" ref="U6:AB6" si="4">SUM(F52:F66)</f>
        <v>375000</v>
      </c>
      <c r="V6" s="29">
        <f t="shared" si="4"/>
        <v>375000</v>
      </c>
      <c r="W6" s="29">
        <f t="shared" si="4"/>
        <v>375000</v>
      </c>
      <c r="X6" s="29">
        <f>SUM(T6:W6)</f>
        <v>1525000</v>
      </c>
      <c r="Y6" s="29">
        <f t="shared" si="4"/>
        <v>412500.00000000006</v>
      </c>
      <c r="Z6" s="29">
        <f t="shared" si="4"/>
        <v>412500.00000000006</v>
      </c>
      <c r="AA6" s="29">
        <f t="shared" si="4"/>
        <v>412500.00000000006</v>
      </c>
      <c r="AB6" s="29">
        <f t="shared" si="4"/>
        <v>412500.00000000006</v>
      </c>
      <c r="AC6" s="28">
        <f>SUM(Y6:AB6)</f>
        <v>1650000.0000000002</v>
      </c>
      <c r="AD6" s="29">
        <f>SUM(O52:O66)</f>
        <v>1765500.0000000002</v>
      </c>
      <c r="AE6" s="29">
        <f>SUM(P52:P66)</f>
        <v>1889085.0000000002</v>
      </c>
      <c r="AF6" s="29">
        <f>SUM(Q52:Q66)</f>
        <v>2021320.9500000004</v>
      </c>
      <c r="AG6" s="8"/>
      <c r="AH6" s="7"/>
    </row>
    <row r="7" spans="1:34" x14ac:dyDescent="0.2">
      <c r="A7" s="1"/>
      <c r="B7" s="22">
        <f t="shared" si="0"/>
        <v>3</v>
      </c>
      <c r="C7" s="30" t="str">
        <f t="shared" si="0"/>
        <v>Director (Board)</v>
      </c>
      <c r="D7" s="30"/>
      <c r="E7" s="31">
        <v>1</v>
      </c>
      <c r="F7" s="32">
        <v>1</v>
      </c>
      <c r="G7" s="31">
        <v>1</v>
      </c>
      <c r="H7" s="31">
        <v>1</v>
      </c>
      <c r="I7" s="32">
        <f t="shared" si="2"/>
        <v>1</v>
      </c>
      <c r="J7" s="31">
        <v>1</v>
      </c>
      <c r="K7" s="31">
        <v>1</v>
      </c>
      <c r="L7" s="31">
        <v>1</v>
      </c>
      <c r="M7" s="31">
        <v>1</v>
      </c>
      <c r="N7" s="32">
        <f t="shared" si="3"/>
        <v>1</v>
      </c>
      <c r="O7" s="31">
        <v>1</v>
      </c>
      <c r="P7" s="31">
        <v>1</v>
      </c>
      <c r="Q7" s="33">
        <v>1</v>
      </c>
      <c r="R7" s="7"/>
      <c r="S7" s="34" t="s">
        <v>8</v>
      </c>
      <c r="T7" s="29">
        <f t="shared" ref="T7:AF7" si="5">SUM(E67:E69)</f>
        <v>75000</v>
      </c>
      <c r="U7" s="29">
        <f t="shared" si="5"/>
        <v>75000</v>
      </c>
      <c r="V7" s="29">
        <f t="shared" si="5"/>
        <v>75000</v>
      </c>
      <c r="W7" s="29">
        <f t="shared" si="5"/>
        <v>75000</v>
      </c>
      <c r="X7" s="29">
        <f>SUM(T7:W7)</f>
        <v>300000</v>
      </c>
      <c r="Y7" s="29">
        <f t="shared" si="5"/>
        <v>80000</v>
      </c>
      <c r="Z7" s="29">
        <f t="shared" si="5"/>
        <v>80000</v>
      </c>
      <c r="AA7" s="29">
        <f t="shared" si="5"/>
        <v>80000</v>
      </c>
      <c r="AB7" s="29">
        <f t="shared" si="5"/>
        <v>80000</v>
      </c>
      <c r="AC7" s="28">
        <f>SUM(Y7:AB7)</f>
        <v>320000</v>
      </c>
      <c r="AD7" s="29">
        <f t="shared" si="5"/>
        <v>342400.00000000006</v>
      </c>
      <c r="AE7" s="29">
        <f t="shared" si="5"/>
        <v>366368.00000000012</v>
      </c>
      <c r="AF7" s="29">
        <f t="shared" si="5"/>
        <v>392013.76000000013</v>
      </c>
      <c r="AG7" s="8"/>
      <c r="AH7" s="7"/>
    </row>
    <row r="8" spans="1:34" x14ac:dyDescent="0.2">
      <c r="A8" s="1"/>
      <c r="B8" s="22">
        <f t="shared" si="0"/>
        <v>4</v>
      </c>
      <c r="C8" s="30" t="str">
        <f t="shared" si="0"/>
        <v>Office Manager</v>
      </c>
      <c r="D8" s="30"/>
      <c r="E8" s="31">
        <v>1</v>
      </c>
      <c r="F8" s="32">
        <v>1</v>
      </c>
      <c r="G8" s="31">
        <v>1</v>
      </c>
      <c r="H8" s="31">
        <v>1</v>
      </c>
      <c r="I8" s="32">
        <f t="shared" si="2"/>
        <v>1</v>
      </c>
      <c r="J8" s="31">
        <v>1</v>
      </c>
      <c r="K8" s="31">
        <v>1</v>
      </c>
      <c r="L8" s="31">
        <v>1</v>
      </c>
      <c r="M8" s="31">
        <v>1</v>
      </c>
      <c r="N8" s="32">
        <f t="shared" si="3"/>
        <v>1</v>
      </c>
      <c r="O8" s="31">
        <v>1</v>
      </c>
      <c r="P8" s="31">
        <v>1</v>
      </c>
      <c r="Q8" s="33">
        <v>1</v>
      </c>
      <c r="R8" s="7"/>
      <c r="S8" s="35" t="s">
        <v>9</v>
      </c>
      <c r="T8" s="36">
        <f>SUM(E70:E78)</f>
        <v>225000</v>
      </c>
      <c r="U8" s="36">
        <f t="shared" ref="U8:AF8" si="6">SUM(F70:F78)</f>
        <v>225000</v>
      </c>
      <c r="V8" s="36">
        <f t="shared" si="6"/>
        <v>225000</v>
      </c>
      <c r="W8" s="36">
        <f t="shared" si="6"/>
        <v>225000</v>
      </c>
      <c r="X8" s="29">
        <f>SUM(T8:W8)</f>
        <v>900000</v>
      </c>
      <c r="Y8" s="36">
        <f t="shared" si="6"/>
        <v>245000</v>
      </c>
      <c r="Z8" s="36">
        <f t="shared" si="6"/>
        <v>245000</v>
      </c>
      <c r="AA8" s="36">
        <f t="shared" si="6"/>
        <v>245000</v>
      </c>
      <c r="AB8" s="36">
        <f t="shared" si="6"/>
        <v>245000</v>
      </c>
      <c r="AC8" s="28">
        <f>SUM(Y8:AB8)</f>
        <v>980000</v>
      </c>
      <c r="AD8" s="36">
        <f t="shared" si="6"/>
        <v>1048600.0000000002</v>
      </c>
      <c r="AE8" s="36">
        <f t="shared" si="6"/>
        <v>1122002.0000000002</v>
      </c>
      <c r="AF8" s="36">
        <f t="shared" si="6"/>
        <v>1200542.1400000006</v>
      </c>
      <c r="AG8" s="8"/>
      <c r="AH8" s="7"/>
    </row>
    <row r="9" spans="1:34" ht="17" thickBot="1" x14ac:dyDescent="0.25">
      <c r="A9" s="1"/>
      <c r="B9" s="22">
        <f t="shared" si="0"/>
        <v>5</v>
      </c>
      <c r="C9" s="37" t="str">
        <f t="shared" si="0"/>
        <v>Admin Assistant</v>
      </c>
      <c r="D9" s="37"/>
      <c r="E9" s="38">
        <v>1</v>
      </c>
      <c r="F9" s="39">
        <v>1</v>
      </c>
      <c r="G9" s="38">
        <v>1</v>
      </c>
      <c r="H9" s="38">
        <v>1</v>
      </c>
      <c r="I9" s="39">
        <f t="shared" si="2"/>
        <v>1</v>
      </c>
      <c r="J9" s="38">
        <v>1</v>
      </c>
      <c r="K9" s="38">
        <v>1</v>
      </c>
      <c r="L9" s="38">
        <v>1</v>
      </c>
      <c r="M9" s="38">
        <v>1</v>
      </c>
      <c r="N9" s="39">
        <f t="shared" si="3"/>
        <v>1</v>
      </c>
      <c r="O9" s="38">
        <v>1</v>
      </c>
      <c r="P9" s="38">
        <v>1</v>
      </c>
      <c r="Q9" s="40">
        <v>1</v>
      </c>
      <c r="R9" s="7"/>
      <c r="S9" s="35" t="s">
        <v>10</v>
      </c>
      <c r="T9" s="36">
        <f t="shared" ref="T9:AF9" si="7">SUM(E47:E51)</f>
        <v>125000</v>
      </c>
      <c r="U9" s="36">
        <f t="shared" si="7"/>
        <v>125000</v>
      </c>
      <c r="V9" s="36">
        <f t="shared" si="7"/>
        <v>125000</v>
      </c>
      <c r="W9" s="36">
        <f t="shared" si="7"/>
        <v>125000</v>
      </c>
      <c r="X9" s="29">
        <f>SUM(T9:W9)</f>
        <v>500000</v>
      </c>
      <c r="Y9" s="36">
        <f t="shared" si="7"/>
        <v>132500</v>
      </c>
      <c r="Z9" s="36">
        <f t="shared" si="7"/>
        <v>132500</v>
      </c>
      <c r="AA9" s="36">
        <f t="shared" si="7"/>
        <v>132500</v>
      </c>
      <c r="AB9" s="36">
        <f t="shared" si="7"/>
        <v>132500</v>
      </c>
      <c r="AC9" s="28">
        <f>SUM(Y9:AB9)</f>
        <v>530000</v>
      </c>
      <c r="AD9" s="36">
        <f t="shared" si="7"/>
        <v>567100.00000000012</v>
      </c>
      <c r="AE9" s="36">
        <f t="shared" si="7"/>
        <v>606797.00000000012</v>
      </c>
      <c r="AF9" s="36">
        <f t="shared" si="7"/>
        <v>649272.79000000027</v>
      </c>
      <c r="AG9" s="8"/>
      <c r="AH9" s="7"/>
    </row>
    <row r="10" spans="1:34" x14ac:dyDescent="0.2">
      <c r="A10" s="1"/>
      <c r="B10" s="22">
        <f t="shared" si="0"/>
        <v>6</v>
      </c>
      <c r="C10" s="23" t="str">
        <f t="shared" si="0"/>
        <v>Director of Engineering</v>
      </c>
      <c r="D10" s="23"/>
      <c r="E10" s="24">
        <v>1</v>
      </c>
      <c r="F10" s="25">
        <v>1</v>
      </c>
      <c r="G10" s="24">
        <v>1</v>
      </c>
      <c r="H10" s="24">
        <v>1</v>
      </c>
      <c r="I10" s="32">
        <v>1</v>
      </c>
      <c r="J10" s="24">
        <v>1</v>
      </c>
      <c r="K10" s="24">
        <v>1</v>
      </c>
      <c r="L10" s="24">
        <v>1</v>
      </c>
      <c r="M10" s="24">
        <v>1</v>
      </c>
      <c r="N10" s="32">
        <f t="shared" si="3"/>
        <v>1</v>
      </c>
      <c r="O10" s="24">
        <v>1</v>
      </c>
      <c r="P10" s="24">
        <v>1</v>
      </c>
      <c r="Q10" s="26">
        <v>1</v>
      </c>
      <c r="R10" s="7"/>
      <c r="S10" s="41" t="s">
        <v>11</v>
      </c>
      <c r="T10" s="42">
        <f>SUM(T5:T9)</f>
        <v>975000</v>
      </c>
      <c r="U10" s="42">
        <f t="shared" ref="U10:AB10" si="8">SUM(U5:U9)</f>
        <v>950000</v>
      </c>
      <c r="V10" s="42">
        <f t="shared" si="8"/>
        <v>950000</v>
      </c>
      <c r="W10" s="42">
        <f t="shared" si="8"/>
        <v>950000</v>
      </c>
      <c r="X10" s="42">
        <f t="shared" si="8"/>
        <v>3825000</v>
      </c>
      <c r="Y10" s="42">
        <f t="shared" si="8"/>
        <v>1032500</v>
      </c>
      <c r="Z10" s="42">
        <f t="shared" si="8"/>
        <v>1032500</v>
      </c>
      <c r="AA10" s="42">
        <f t="shared" si="8"/>
        <v>1032500</v>
      </c>
      <c r="AB10" s="42">
        <f t="shared" si="8"/>
        <v>1032500</v>
      </c>
      <c r="AC10" s="42">
        <f>SUM(AC5:AC9)</f>
        <v>4130000</v>
      </c>
      <c r="AD10" s="42">
        <f>SUM(AD5:AD9)</f>
        <v>4419100.0000000009</v>
      </c>
      <c r="AE10" s="42">
        <f>SUM(AE5:AE9)</f>
        <v>4728437.0000000009</v>
      </c>
      <c r="AF10" s="42">
        <f>SUM(AF5:AF9)</f>
        <v>5059427.5900000017</v>
      </c>
      <c r="AG10" s="8"/>
      <c r="AH10" s="7"/>
    </row>
    <row r="11" spans="1:34" x14ac:dyDescent="0.2">
      <c r="A11" s="1"/>
      <c r="B11" s="22">
        <f t="shared" si="0"/>
        <v>7</v>
      </c>
      <c r="C11" s="30" t="str">
        <f t="shared" si="0"/>
        <v>Senior Program Manager</v>
      </c>
      <c r="D11" s="30"/>
      <c r="E11" s="31">
        <v>1</v>
      </c>
      <c r="F11" s="32">
        <v>1</v>
      </c>
      <c r="G11" s="31">
        <v>1</v>
      </c>
      <c r="H11" s="31">
        <v>1</v>
      </c>
      <c r="I11" s="32">
        <v>1</v>
      </c>
      <c r="J11" s="31">
        <v>1</v>
      </c>
      <c r="K11" s="31">
        <v>1</v>
      </c>
      <c r="L11" s="31">
        <v>1</v>
      </c>
      <c r="M11" s="31">
        <v>1</v>
      </c>
      <c r="N11" s="32">
        <f t="shared" si="3"/>
        <v>1</v>
      </c>
      <c r="O11" s="31">
        <v>1</v>
      </c>
      <c r="P11" s="31">
        <v>1</v>
      </c>
      <c r="Q11" s="33">
        <v>1</v>
      </c>
      <c r="R11" s="7"/>
      <c r="S11" s="18" t="s">
        <v>12</v>
      </c>
      <c r="T11" s="19" t="s">
        <v>1</v>
      </c>
      <c r="U11" s="19" t="s">
        <v>2</v>
      </c>
      <c r="V11" s="19" t="s">
        <v>3</v>
      </c>
      <c r="W11" s="19" t="s">
        <v>4</v>
      </c>
      <c r="X11" s="20">
        <v>2022</v>
      </c>
      <c r="Y11" s="19" t="s">
        <v>1</v>
      </c>
      <c r="Z11" s="19" t="s">
        <v>2</v>
      </c>
      <c r="AA11" s="19" t="s">
        <v>3</v>
      </c>
      <c r="AB11" s="19" t="s">
        <v>4</v>
      </c>
      <c r="AC11" s="20">
        <v>2023</v>
      </c>
      <c r="AD11" s="20">
        <v>2024</v>
      </c>
      <c r="AE11" s="20">
        <v>2025</v>
      </c>
      <c r="AF11" s="21">
        <v>2026</v>
      </c>
      <c r="AG11" s="7"/>
      <c r="AH11" s="7"/>
    </row>
    <row r="12" spans="1:34" x14ac:dyDescent="0.2">
      <c r="A12" s="1"/>
      <c r="B12" s="22">
        <f t="shared" si="0"/>
        <v>8</v>
      </c>
      <c r="C12" s="30" t="str">
        <f t="shared" si="0"/>
        <v>Application Project Manager</v>
      </c>
      <c r="D12" s="30"/>
      <c r="E12" s="31">
        <v>1</v>
      </c>
      <c r="F12" s="32">
        <v>1</v>
      </c>
      <c r="G12" s="31">
        <v>1</v>
      </c>
      <c r="H12" s="31">
        <v>1</v>
      </c>
      <c r="I12" s="32">
        <f t="shared" si="2"/>
        <v>1</v>
      </c>
      <c r="J12" s="31">
        <v>1</v>
      </c>
      <c r="K12" s="31">
        <v>1</v>
      </c>
      <c r="L12" s="31">
        <v>1</v>
      </c>
      <c r="M12" s="31">
        <v>1</v>
      </c>
      <c r="N12" s="32">
        <f t="shared" si="3"/>
        <v>1</v>
      </c>
      <c r="O12" s="31">
        <v>1</v>
      </c>
      <c r="P12" s="31">
        <v>1</v>
      </c>
      <c r="Q12" s="33">
        <v>1</v>
      </c>
      <c r="R12" s="7"/>
      <c r="S12" s="27" t="s">
        <v>6</v>
      </c>
      <c r="T12" s="43">
        <f t="shared" ref="T12:AF12" si="9">SUM(E37:E42)</f>
        <v>6</v>
      </c>
      <c r="U12" s="44">
        <f t="shared" si="9"/>
        <v>6</v>
      </c>
      <c r="V12" s="43">
        <f t="shared" si="9"/>
        <v>6</v>
      </c>
      <c r="W12" s="43">
        <f t="shared" si="9"/>
        <v>6</v>
      </c>
      <c r="X12" s="45">
        <f t="shared" si="9"/>
        <v>6</v>
      </c>
      <c r="Y12" s="45">
        <f t="shared" si="9"/>
        <v>6</v>
      </c>
      <c r="Z12" s="45">
        <f t="shared" si="9"/>
        <v>6</v>
      </c>
      <c r="AA12" s="45">
        <f t="shared" si="9"/>
        <v>6</v>
      </c>
      <c r="AB12" s="45">
        <f t="shared" si="9"/>
        <v>6</v>
      </c>
      <c r="AC12" s="45">
        <f t="shared" si="9"/>
        <v>6</v>
      </c>
      <c r="AD12" s="45">
        <f t="shared" si="9"/>
        <v>6</v>
      </c>
      <c r="AE12" s="45">
        <f t="shared" si="9"/>
        <v>6</v>
      </c>
      <c r="AF12" s="45">
        <f t="shared" si="9"/>
        <v>6</v>
      </c>
      <c r="AG12" s="7"/>
      <c r="AH12" s="7"/>
    </row>
    <row r="13" spans="1:34" x14ac:dyDescent="0.2">
      <c r="A13" s="1"/>
      <c r="B13" s="22">
        <f t="shared" si="0"/>
        <v>9</v>
      </c>
      <c r="C13" s="30" t="str">
        <f t="shared" si="0"/>
        <v>Plaform Project Manager</v>
      </c>
      <c r="D13" s="30"/>
      <c r="E13" s="31">
        <v>1</v>
      </c>
      <c r="F13" s="32">
        <v>1</v>
      </c>
      <c r="G13" s="31">
        <v>1</v>
      </c>
      <c r="H13" s="31">
        <v>1</v>
      </c>
      <c r="I13" s="32">
        <v>1</v>
      </c>
      <c r="J13" s="31">
        <v>1</v>
      </c>
      <c r="K13" s="31">
        <v>1</v>
      </c>
      <c r="L13" s="31">
        <v>1</v>
      </c>
      <c r="M13" s="31">
        <v>1</v>
      </c>
      <c r="N13" s="32">
        <f t="shared" si="3"/>
        <v>1</v>
      </c>
      <c r="O13" s="31">
        <v>1</v>
      </c>
      <c r="P13" s="31">
        <v>1</v>
      </c>
      <c r="Q13" s="33">
        <v>1</v>
      </c>
      <c r="R13" s="7"/>
      <c r="S13" s="34" t="s">
        <v>7</v>
      </c>
      <c r="T13" s="46">
        <f t="shared" ref="T13:AF13" si="10">SUM(E10:E24)</f>
        <v>16</v>
      </c>
      <c r="U13" s="47">
        <f t="shared" si="10"/>
        <v>15</v>
      </c>
      <c r="V13" s="46">
        <f t="shared" si="10"/>
        <v>15</v>
      </c>
      <c r="W13" s="46">
        <f t="shared" si="10"/>
        <v>15</v>
      </c>
      <c r="X13" s="48">
        <f t="shared" si="10"/>
        <v>15.25</v>
      </c>
      <c r="Y13" s="48">
        <f t="shared" si="10"/>
        <v>15</v>
      </c>
      <c r="Z13" s="48">
        <f t="shared" si="10"/>
        <v>15</v>
      </c>
      <c r="AA13" s="48">
        <f t="shared" si="10"/>
        <v>15</v>
      </c>
      <c r="AB13" s="48">
        <f t="shared" si="10"/>
        <v>15</v>
      </c>
      <c r="AC13" s="48">
        <f t="shared" si="10"/>
        <v>15</v>
      </c>
      <c r="AD13" s="48">
        <f t="shared" si="10"/>
        <v>15</v>
      </c>
      <c r="AE13" s="48">
        <f t="shared" si="10"/>
        <v>15</v>
      </c>
      <c r="AF13" s="48">
        <f t="shared" si="10"/>
        <v>15</v>
      </c>
      <c r="AG13" s="7"/>
      <c r="AH13" s="7"/>
    </row>
    <row r="14" spans="1:34" x14ac:dyDescent="0.2">
      <c r="A14" s="1"/>
      <c r="B14" s="22">
        <f t="shared" si="0"/>
        <v>10</v>
      </c>
      <c r="C14" s="30" t="str">
        <f t="shared" si="0"/>
        <v>Platform Architect</v>
      </c>
      <c r="D14" s="30"/>
      <c r="E14" s="31">
        <v>1</v>
      </c>
      <c r="F14" s="32">
        <v>1</v>
      </c>
      <c r="G14" s="31">
        <v>1</v>
      </c>
      <c r="H14" s="31">
        <v>1</v>
      </c>
      <c r="I14" s="32">
        <f t="shared" si="2"/>
        <v>1</v>
      </c>
      <c r="J14" s="31">
        <v>1</v>
      </c>
      <c r="K14" s="31">
        <v>1</v>
      </c>
      <c r="L14" s="31">
        <v>1</v>
      </c>
      <c r="M14" s="31">
        <v>1</v>
      </c>
      <c r="N14" s="32">
        <f t="shared" si="3"/>
        <v>1</v>
      </c>
      <c r="O14" s="31">
        <v>1</v>
      </c>
      <c r="P14" s="31">
        <v>1</v>
      </c>
      <c r="Q14" s="33">
        <v>1</v>
      </c>
      <c r="R14" s="7"/>
      <c r="S14" s="34" t="s">
        <v>8</v>
      </c>
      <c r="T14" s="46">
        <f>SUM(E25:E27)</f>
        <v>3</v>
      </c>
      <c r="U14" s="47">
        <f t="shared" ref="U14:AC14" si="11">SUM(F25:F27)</f>
        <v>3</v>
      </c>
      <c r="V14" s="46">
        <f t="shared" si="11"/>
        <v>3</v>
      </c>
      <c r="W14" s="46">
        <f t="shared" si="11"/>
        <v>3</v>
      </c>
      <c r="X14" s="48">
        <f t="shared" si="11"/>
        <v>3</v>
      </c>
      <c r="Y14" s="48">
        <f t="shared" si="11"/>
        <v>3</v>
      </c>
      <c r="Z14" s="48">
        <f t="shared" si="11"/>
        <v>3</v>
      </c>
      <c r="AA14" s="48">
        <f t="shared" si="11"/>
        <v>3</v>
      </c>
      <c r="AB14" s="48">
        <f t="shared" si="11"/>
        <v>3</v>
      </c>
      <c r="AC14" s="48">
        <f t="shared" si="11"/>
        <v>3</v>
      </c>
      <c r="AD14" s="48">
        <f>SUM(O25:O27)</f>
        <v>3</v>
      </c>
      <c r="AE14" s="48">
        <f>SUM(P25:P27)</f>
        <v>3</v>
      </c>
      <c r="AF14" s="48">
        <f>SUM(Q25:Q27)</f>
        <v>3</v>
      </c>
      <c r="AG14" s="7"/>
      <c r="AH14" s="7"/>
    </row>
    <row r="15" spans="1:34" x14ac:dyDescent="0.2">
      <c r="A15" s="1"/>
      <c r="B15" s="22">
        <f t="shared" si="0"/>
        <v>11</v>
      </c>
      <c r="C15" s="30" t="str">
        <f t="shared" si="0"/>
        <v>Blockchain Architect</v>
      </c>
      <c r="D15" s="30"/>
      <c r="E15" s="31">
        <v>2</v>
      </c>
      <c r="F15" s="32">
        <v>1</v>
      </c>
      <c r="G15" s="31">
        <v>1</v>
      </c>
      <c r="H15" s="31">
        <v>1</v>
      </c>
      <c r="I15" s="32">
        <f t="shared" si="2"/>
        <v>1.25</v>
      </c>
      <c r="J15" s="31">
        <v>1</v>
      </c>
      <c r="K15" s="31">
        <v>1</v>
      </c>
      <c r="L15" s="31">
        <v>1</v>
      </c>
      <c r="M15" s="31">
        <v>1</v>
      </c>
      <c r="N15" s="32">
        <f t="shared" si="3"/>
        <v>1</v>
      </c>
      <c r="O15" s="31">
        <v>1</v>
      </c>
      <c r="P15" s="31">
        <v>1</v>
      </c>
      <c r="Q15" s="33">
        <v>1</v>
      </c>
      <c r="R15" s="7"/>
      <c r="S15" s="35" t="s">
        <v>9</v>
      </c>
      <c r="T15" s="49">
        <f t="shared" ref="T15:AF15" si="12">SUM(E28:E36)</f>
        <v>9</v>
      </c>
      <c r="U15" s="50">
        <f t="shared" si="12"/>
        <v>9</v>
      </c>
      <c r="V15" s="49">
        <f t="shared" si="12"/>
        <v>9</v>
      </c>
      <c r="W15" s="49">
        <f t="shared" si="12"/>
        <v>9</v>
      </c>
      <c r="X15" s="51">
        <f t="shared" si="12"/>
        <v>9</v>
      </c>
      <c r="Y15" s="51">
        <f t="shared" si="12"/>
        <v>9</v>
      </c>
      <c r="Z15" s="51">
        <f t="shared" si="12"/>
        <v>9</v>
      </c>
      <c r="AA15" s="51">
        <f t="shared" si="12"/>
        <v>9</v>
      </c>
      <c r="AB15" s="51">
        <f t="shared" si="12"/>
        <v>9</v>
      </c>
      <c r="AC15" s="51">
        <f t="shared" si="12"/>
        <v>9</v>
      </c>
      <c r="AD15" s="51">
        <f t="shared" si="12"/>
        <v>9</v>
      </c>
      <c r="AE15" s="51">
        <f t="shared" si="12"/>
        <v>9</v>
      </c>
      <c r="AF15" s="51">
        <f t="shared" si="12"/>
        <v>9</v>
      </c>
      <c r="AG15" s="7"/>
      <c r="AH15" s="7"/>
    </row>
    <row r="16" spans="1:34" ht="17" thickBot="1" x14ac:dyDescent="0.25">
      <c r="A16" s="1"/>
      <c r="B16" s="22">
        <f t="shared" si="0"/>
        <v>12</v>
      </c>
      <c r="C16" s="30" t="str">
        <f t="shared" si="0"/>
        <v>Architect</v>
      </c>
      <c r="D16" s="30"/>
      <c r="E16" s="31">
        <v>1</v>
      </c>
      <c r="F16" s="32">
        <v>1</v>
      </c>
      <c r="G16" s="31">
        <v>1</v>
      </c>
      <c r="H16" s="31">
        <v>1</v>
      </c>
      <c r="I16" s="32">
        <f t="shared" si="2"/>
        <v>1</v>
      </c>
      <c r="J16" s="31">
        <v>1</v>
      </c>
      <c r="K16" s="31">
        <v>1</v>
      </c>
      <c r="L16" s="31">
        <v>1</v>
      </c>
      <c r="M16" s="31">
        <v>1</v>
      </c>
      <c r="N16" s="32">
        <v>1</v>
      </c>
      <c r="O16" s="31">
        <v>1</v>
      </c>
      <c r="P16" s="31">
        <v>1</v>
      </c>
      <c r="Q16" s="33">
        <v>1</v>
      </c>
      <c r="R16" s="7"/>
      <c r="S16" s="35" t="s">
        <v>13</v>
      </c>
      <c r="T16" s="49">
        <f t="shared" ref="T16:AF16" si="13">SUM(E5:E9)</f>
        <v>5</v>
      </c>
      <c r="U16" s="50">
        <f t="shared" si="13"/>
        <v>5</v>
      </c>
      <c r="V16" s="49">
        <f t="shared" si="13"/>
        <v>5</v>
      </c>
      <c r="W16" s="49">
        <f t="shared" si="13"/>
        <v>5</v>
      </c>
      <c r="X16" s="51">
        <f t="shared" si="13"/>
        <v>5</v>
      </c>
      <c r="Y16" s="51">
        <f t="shared" si="13"/>
        <v>5</v>
      </c>
      <c r="Z16" s="51">
        <f t="shared" si="13"/>
        <v>5</v>
      </c>
      <c r="AA16" s="51">
        <f t="shared" si="13"/>
        <v>5</v>
      </c>
      <c r="AB16" s="51">
        <f t="shared" si="13"/>
        <v>5</v>
      </c>
      <c r="AC16" s="51">
        <f t="shared" si="13"/>
        <v>5</v>
      </c>
      <c r="AD16" s="51">
        <f t="shared" si="13"/>
        <v>5</v>
      </c>
      <c r="AE16" s="51">
        <f t="shared" si="13"/>
        <v>5</v>
      </c>
      <c r="AF16" s="51">
        <f t="shared" si="13"/>
        <v>5</v>
      </c>
      <c r="AG16" s="7"/>
      <c r="AH16" s="7"/>
    </row>
    <row r="17" spans="1:34" x14ac:dyDescent="0.2">
      <c r="A17" s="1"/>
      <c r="B17" s="22">
        <f t="shared" si="0"/>
        <v>13</v>
      </c>
      <c r="C17" s="30" t="str">
        <f>C59</f>
        <v>Fullstack Developer</v>
      </c>
      <c r="D17" s="30"/>
      <c r="E17" s="31">
        <v>1</v>
      </c>
      <c r="F17" s="32">
        <v>1</v>
      </c>
      <c r="G17" s="31">
        <v>1</v>
      </c>
      <c r="H17" s="31">
        <v>1</v>
      </c>
      <c r="I17" s="32">
        <f t="shared" si="2"/>
        <v>1</v>
      </c>
      <c r="J17" s="31">
        <v>1</v>
      </c>
      <c r="K17" s="31">
        <v>1</v>
      </c>
      <c r="L17" s="31">
        <v>1</v>
      </c>
      <c r="M17" s="31">
        <v>1</v>
      </c>
      <c r="N17" s="32">
        <v>1</v>
      </c>
      <c r="O17" s="31">
        <v>1</v>
      </c>
      <c r="P17" s="31">
        <v>1</v>
      </c>
      <c r="Q17" s="33">
        <v>1</v>
      </c>
      <c r="R17" s="7"/>
      <c r="S17" s="41" t="s">
        <v>14</v>
      </c>
      <c r="T17" s="52">
        <f>SUM(T12:T16)</f>
        <v>39</v>
      </c>
      <c r="U17" s="53">
        <f t="shared" ref="U17:AC17" si="14">SUM(U12:U16)</f>
        <v>38</v>
      </c>
      <c r="V17" s="52">
        <f t="shared" si="14"/>
        <v>38</v>
      </c>
      <c r="W17" s="52">
        <f t="shared" si="14"/>
        <v>38</v>
      </c>
      <c r="X17" s="54">
        <f t="shared" si="14"/>
        <v>38.25</v>
      </c>
      <c r="Y17" s="54">
        <f t="shared" si="14"/>
        <v>38</v>
      </c>
      <c r="Z17" s="54">
        <f t="shared" si="14"/>
        <v>38</v>
      </c>
      <c r="AA17" s="54">
        <f t="shared" si="14"/>
        <v>38</v>
      </c>
      <c r="AB17" s="54">
        <f t="shared" si="14"/>
        <v>38</v>
      </c>
      <c r="AC17" s="54">
        <f t="shared" si="14"/>
        <v>38</v>
      </c>
      <c r="AD17" s="54">
        <f>SUM(AD12:AD16)</f>
        <v>38</v>
      </c>
      <c r="AE17" s="54">
        <f>SUM(AE12:AE16)</f>
        <v>38</v>
      </c>
      <c r="AF17" s="54">
        <f>SUM(AF12:AF16)</f>
        <v>38</v>
      </c>
      <c r="AG17" s="7"/>
      <c r="AH17" s="7"/>
    </row>
    <row r="18" spans="1:34" x14ac:dyDescent="0.2">
      <c r="A18" s="1"/>
      <c r="B18" s="22">
        <f t="shared" si="0"/>
        <v>14</v>
      </c>
      <c r="C18" s="30" t="str">
        <f t="shared" si="0"/>
        <v>UX Developer</v>
      </c>
      <c r="D18" s="30"/>
      <c r="E18" s="31">
        <v>1</v>
      </c>
      <c r="F18" s="32">
        <v>1</v>
      </c>
      <c r="G18" s="31">
        <v>1</v>
      </c>
      <c r="H18" s="31">
        <v>1</v>
      </c>
      <c r="I18" s="32">
        <f t="shared" si="2"/>
        <v>1</v>
      </c>
      <c r="J18" s="31">
        <v>1</v>
      </c>
      <c r="K18" s="31">
        <v>1</v>
      </c>
      <c r="L18" s="31">
        <v>1</v>
      </c>
      <c r="M18" s="31">
        <v>1</v>
      </c>
      <c r="N18" s="32">
        <v>1</v>
      </c>
      <c r="O18" s="31">
        <v>1</v>
      </c>
      <c r="P18" s="31">
        <v>1</v>
      </c>
      <c r="Q18" s="33">
        <v>1</v>
      </c>
      <c r="R18" s="7"/>
      <c r="S18" s="34" t="s">
        <v>15</v>
      </c>
      <c r="T18" s="55"/>
      <c r="U18" s="55"/>
      <c r="V18" s="55"/>
      <c r="W18" s="55"/>
      <c r="X18" s="56"/>
      <c r="Y18" s="56"/>
      <c r="Z18" s="56"/>
      <c r="AA18" s="56"/>
      <c r="AB18" s="56"/>
      <c r="AC18" s="56"/>
      <c r="AD18" s="56"/>
      <c r="AE18" s="56"/>
      <c r="AF18" s="56"/>
      <c r="AG18" s="7"/>
      <c r="AH18" s="7"/>
    </row>
    <row r="19" spans="1:34" x14ac:dyDescent="0.2">
      <c r="A19" s="1"/>
      <c r="B19" s="22">
        <f t="shared" si="0"/>
        <v>15</v>
      </c>
      <c r="C19" s="30" t="str">
        <f t="shared" si="0"/>
        <v>Integration Developer</v>
      </c>
      <c r="D19" s="30"/>
      <c r="E19" s="31">
        <v>1</v>
      </c>
      <c r="F19" s="32">
        <v>1</v>
      </c>
      <c r="G19" s="31">
        <v>1</v>
      </c>
      <c r="H19" s="31">
        <v>1</v>
      </c>
      <c r="I19" s="32">
        <f t="shared" si="2"/>
        <v>1</v>
      </c>
      <c r="J19" s="31">
        <v>1</v>
      </c>
      <c r="K19" s="31">
        <v>1</v>
      </c>
      <c r="L19" s="31">
        <v>1</v>
      </c>
      <c r="M19" s="31">
        <v>1</v>
      </c>
      <c r="N19" s="32">
        <f t="shared" si="3"/>
        <v>1</v>
      </c>
      <c r="O19" s="31">
        <v>1</v>
      </c>
      <c r="P19" s="31">
        <v>1</v>
      </c>
      <c r="Q19" s="33">
        <v>1</v>
      </c>
      <c r="R19" s="7"/>
      <c r="S19" s="18" t="s">
        <v>16</v>
      </c>
      <c r="T19" s="57"/>
      <c r="U19" s="57"/>
      <c r="V19" s="57"/>
      <c r="W19" s="57"/>
      <c r="X19" s="20">
        <v>2022</v>
      </c>
      <c r="Y19" s="19" t="s">
        <v>1</v>
      </c>
      <c r="Z19" s="19" t="s">
        <v>2</v>
      </c>
      <c r="AA19" s="19" t="s">
        <v>3</v>
      </c>
      <c r="AB19" s="19" t="s">
        <v>4</v>
      </c>
      <c r="AC19" s="20">
        <v>2023</v>
      </c>
      <c r="AD19" s="20">
        <v>2024</v>
      </c>
      <c r="AE19" s="20">
        <v>2025</v>
      </c>
      <c r="AF19" s="21">
        <v>2026</v>
      </c>
      <c r="AG19" s="7"/>
      <c r="AH19" s="7"/>
    </row>
    <row r="20" spans="1:34" x14ac:dyDescent="0.2">
      <c r="A20" s="1"/>
      <c r="B20" s="22">
        <f t="shared" si="0"/>
        <v>16</v>
      </c>
      <c r="C20" s="30" t="str">
        <f t="shared" si="0"/>
        <v>Test Manager</v>
      </c>
      <c r="D20" s="30"/>
      <c r="E20" s="31">
        <v>1</v>
      </c>
      <c r="F20" s="32">
        <v>1</v>
      </c>
      <c r="G20" s="31">
        <v>1</v>
      </c>
      <c r="H20" s="31">
        <v>1</v>
      </c>
      <c r="I20" s="32">
        <f t="shared" si="2"/>
        <v>1</v>
      </c>
      <c r="J20" s="31">
        <v>1</v>
      </c>
      <c r="K20" s="31">
        <v>1</v>
      </c>
      <c r="L20" s="31">
        <v>1</v>
      </c>
      <c r="M20" s="31">
        <v>1</v>
      </c>
      <c r="N20" s="32">
        <f t="shared" si="3"/>
        <v>1</v>
      </c>
      <c r="O20" s="31">
        <v>1</v>
      </c>
      <c r="P20" s="31">
        <v>1</v>
      </c>
      <c r="Q20" s="33">
        <v>1</v>
      </c>
      <c r="R20" s="7"/>
      <c r="S20" s="34" t="s">
        <v>6</v>
      </c>
      <c r="T20" s="58">
        <f>T5/T10</f>
        <v>0.15384615384615385</v>
      </c>
      <c r="U20" s="58">
        <f>U5/U10</f>
        <v>0.15789473684210525</v>
      </c>
      <c r="V20" s="58">
        <f t="shared" ref="V20:AE20" si="15">V5/V10</f>
        <v>0.15789473684210525</v>
      </c>
      <c r="W20" s="58">
        <f t="shared" si="15"/>
        <v>0.15789473684210525</v>
      </c>
      <c r="X20" s="58">
        <f t="shared" si="15"/>
        <v>0.15686274509803921</v>
      </c>
      <c r="Y20" s="58">
        <f t="shared" si="15"/>
        <v>0.15738498789346247</v>
      </c>
      <c r="Z20" s="58">
        <f t="shared" si="15"/>
        <v>0.15738498789346247</v>
      </c>
      <c r="AA20" s="58">
        <f t="shared" si="15"/>
        <v>0.15738498789346247</v>
      </c>
      <c r="AB20" s="58">
        <f t="shared" si="15"/>
        <v>0.15738498789346247</v>
      </c>
      <c r="AC20" s="58">
        <f t="shared" si="15"/>
        <v>0.15738498789346247</v>
      </c>
      <c r="AD20" s="58">
        <f t="shared" si="15"/>
        <v>0.15738498789346247</v>
      </c>
      <c r="AE20" s="58">
        <f t="shared" si="15"/>
        <v>0.15738498789346247</v>
      </c>
      <c r="AF20" s="58">
        <f>AF5/AF10</f>
        <v>0.1573849878934625</v>
      </c>
      <c r="AG20" s="7"/>
      <c r="AH20" s="7"/>
    </row>
    <row r="21" spans="1:34" x14ac:dyDescent="0.2">
      <c r="A21" s="1"/>
      <c r="B21" s="22">
        <f t="shared" ref="B21:C36" si="16">B63</f>
        <v>17</v>
      </c>
      <c r="C21" s="30" t="str">
        <f t="shared" si="16"/>
        <v>Test Engineer</v>
      </c>
      <c r="D21" s="30"/>
      <c r="E21" s="31">
        <v>1</v>
      </c>
      <c r="F21" s="32">
        <v>1</v>
      </c>
      <c r="G21" s="31">
        <v>1</v>
      </c>
      <c r="H21" s="31">
        <v>1</v>
      </c>
      <c r="I21" s="32">
        <v>1</v>
      </c>
      <c r="J21" s="31">
        <v>1</v>
      </c>
      <c r="K21" s="31">
        <v>1</v>
      </c>
      <c r="L21" s="31">
        <v>1</v>
      </c>
      <c r="M21" s="31">
        <v>1</v>
      </c>
      <c r="N21" s="32">
        <v>1</v>
      </c>
      <c r="O21" s="31">
        <v>1</v>
      </c>
      <c r="P21" s="31">
        <v>1</v>
      </c>
      <c r="Q21" s="33">
        <v>1</v>
      </c>
      <c r="R21" s="7"/>
      <c r="S21" s="34" t="s">
        <v>7</v>
      </c>
      <c r="T21" s="58">
        <f>T6/T10</f>
        <v>0.41025641025641024</v>
      </c>
      <c r="U21" s="58">
        <f t="shared" ref="U21:AF21" si="17">U6/U10</f>
        <v>0.39473684210526316</v>
      </c>
      <c r="V21" s="58">
        <f t="shared" si="17"/>
        <v>0.39473684210526316</v>
      </c>
      <c r="W21" s="58">
        <f t="shared" si="17"/>
        <v>0.39473684210526316</v>
      </c>
      <c r="X21" s="58">
        <f t="shared" si="17"/>
        <v>0.39869281045751637</v>
      </c>
      <c r="Y21" s="58">
        <f t="shared" si="17"/>
        <v>0.39951573849878941</v>
      </c>
      <c r="Z21" s="58">
        <f t="shared" si="17"/>
        <v>0.39951573849878941</v>
      </c>
      <c r="AA21" s="58">
        <f t="shared" si="17"/>
        <v>0.39951573849878941</v>
      </c>
      <c r="AB21" s="58">
        <f t="shared" si="17"/>
        <v>0.39951573849878941</v>
      </c>
      <c r="AC21" s="58">
        <f t="shared" si="17"/>
        <v>0.39951573849878941</v>
      </c>
      <c r="AD21" s="58">
        <f t="shared" si="17"/>
        <v>0.3995157384987893</v>
      </c>
      <c r="AE21" s="58">
        <f t="shared" si="17"/>
        <v>0.3995157384987893</v>
      </c>
      <c r="AF21" s="58">
        <f t="shared" si="17"/>
        <v>0.3995157384987893</v>
      </c>
      <c r="AG21" s="7"/>
      <c r="AH21" s="7"/>
    </row>
    <row r="22" spans="1:34" x14ac:dyDescent="0.2">
      <c r="A22" s="1"/>
      <c r="B22" s="22">
        <f t="shared" si="16"/>
        <v>18</v>
      </c>
      <c r="C22" s="30" t="str">
        <f t="shared" si="16"/>
        <v>UX Designer/Creative Director</v>
      </c>
      <c r="D22" s="30"/>
      <c r="E22" s="31">
        <v>1</v>
      </c>
      <c r="F22" s="32">
        <v>1</v>
      </c>
      <c r="G22" s="31">
        <v>1</v>
      </c>
      <c r="H22" s="31">
        <v>1</v>
      </c>
      <c r="I22" s="32">
        <f t="shared" si="2"/>
        <v>1</v>
      </c>
      <c r="J22" s="31">
        <v>1</v>
      </c>
      <c r="K22" s="31">
        <v>1</v>
      </c>
      <c r="L22" s="31">
        <v>1</v>
      </c>
      <c r="M22" s="31">
        <v>1</v>
      </c>
      <c r="N22" s="32">
        <f t="shared" si="3"/>
        <v>1</v>
      </c>
      <c r="O22" s="31">
        <v>1</v>
      </c>
      <c r="P22" s="31">
        <v>1</v>
      </c>
      <c r="Q22" s="33">
        <v>1</v>
      </c>
      <c r="R22" s="7"/>
      <c r="S22" s="34" t="s">
        <v>8</v>
      </c>
      <c r="T22" s="58">
        <f>T7/T10</f>
        <v>7.6923076923076927E-2</v>
      </c>
      <c r="U22" s="58">
        <f t="shared" ref="U22:AF22" si="18">U7/U10</f>
        <v>7.8947368421052627E-2</v>
      </c>
      <c r="V22" s="58">
        <f t="shared" si="18"/>
        <v>7.8947368421052627E-2</v>
      </c>
      <c r="W22" s="58">
        <f t="shared" si="18"/>
        <v>7.8947368421052627E-2</v>
      </c>
      <c r="X22" s="58">
        <f t="shared" si="18"/>
        <v>7.8431372549019607E-2</v>
      </c>
      <c r="Y22" s="58">
        <f t="shared" si="18"/>
        <v>7.7481840193704604E-2</v>
      </c>
      <c r="Z22" s="58">
        <f t="shared" si="18"/>
        <v>7.7481840193704604E-2</v>
      </c>
      <c r="AA22" s="58">
        <f t="shared" si="18"/>
        <v>7.7481840193704604E-2</v>
      </c>
      <c r="AB22" s="58">
        <f t="shared" si="18"/>
        <v>7.7481840193704604E-2</v>
      </c>
      <c r="AC22" s="58">
        <f t="shared" si="18"/>
        <v>7.7481840193704604E-2</v>
      </c>
      <c r="AD22" s="58">
        <f t="shared" si="18"/>
        <v>7.7481840193704604E-2</v>
      </c>
      <c r="AE22" s="58">
        <f t="shared" si="18"/>
        <v>7.7481840193704604E-2</v>
      </c>
      <c r="AF22" s="58">
        <f t="shared" si="18"/>
        <v>7.7481840193704604E-2</v>
      </c>
      <c r="AG22" s="7"/>
      <c r="AH22" s="7"/>
    </row>
    <row r="23" spans="1:34" x14ac:dyDescent="0.2">
      <c r="A23" s="1"/>
      <c r="B23" s="22">
        <f t="shared" si="16"/>
        <v>19</v>
      </c>
      <c r="C23" s="30" t="str">
        <f t="shared" si="16"/>
        <v>Graphic Designer</v>
      </c>
      <c r="D23" s="30"/>
      <c r="E23" s="31">
        <v>1</v>
      </c>
      <c r="F23" s="32">
        <v>1</v>
      </c>
      <c r="G23" s="31">
        <v>1</v>
      </c>
      <c r="H23" s="31">
        <v>1</v>
      </c>
      <c r="I23" s="32">
        <v>1</v>
      </c>
      <c r="J23" s="31">
        <v>1</v>
      </c>
      <c r="K23" s="31">
        <v>1</v>
      </c>
      <c r="L23" s="31">
        <v>1</v>
      </c>
      <c r="M23" s="31">
        <v>1</v>
      </c>
      <c r="N23" s="32">
        <v>1</v>
      </c>
      <c r="O23" s="31">
        <v>1</v>
      </c>
      <c r="P23" s="31">
        <v>1</v>
      </c>
      <c r="Q23" s="33">
        <v>1</v>
      </c>
      <c r="R23" s="7"/>
      <c r="S23" s="35" t="s">
        <v>9</v>
      </c>
      <c r="T23" s="58">
        <f>T8/T10</f>
        <v>0.23076923076923078</v>
      </c>
      <c r="U23" s="58">
        <f t="shared" ref="U23:AF23" si="19">U8/U10</f>
        <v>0.23684210526315788</v>
      </c>
      <c r="V23" s="58">
        <f t="shared" si="19"/>
        <v>0.23684210526315788</v>
      </c>
      <c r="W23" s="58">
        <f t="shared" si="19"/>
        <v>0.23684210526315788</v>
      </c>
      <c r="X23" s="58">
        <f t="shared" si="19"/>
        <v>0.23529411764705882</v>
      </c>
      <c r="Y23" s="58">
        <f t="shared" si="19"/>
        <v>0.23728813559322035</v>
      </c>
      <c r="Z23" s="58">
        <f t="shared" si="19"/>
        <v>0.23728813559322035</v>
      </c>
      <c r="AA23" s="58">
        <f t="shared" si="19"/>
        <v>0.23728813559322035</v>
      </c>
      <c r="AB23" s="58">
        <f t="shared" si="19"/>
        <v>0.23728813559322035</v>
      </c>
      <c r="AC23" s="58">
        <f t="shared" si="19"/>
        <v>0.23728813559322035</v>
      </c>
      <c r="AD23" s="58">
        <f t="shared" si="19"/>
        <v>0.23728813559322035</v>
      </c>
      <c r="AE23" s="58">
        <f t="shared" si="19"/>
        <v>0.23728813559322035</v>
      </c>
      <c r="AF23" s="58">
        <f t="shared" si="19"/>
        <v>0.23728813559322037</v>
      </c>
      <c r="AG23" s="7"/>
      <c r="AH23" s="7"/>
    </row>
    <row r="24" spans="1:34" x14ac:dyDescent="0.2">
      <c r="A24" s="1"/>
      <c r="B24" s="22">
        <f t="shared" si="16"/>
        <v>20</v>
      </c>
      <c r="C24" s="30" t="str">
        <f t="shared" si="16"/>
        <v>Technical Writer</v>
      </c>
      <c r="D24" s="30"/>
      <c r="E24" s="31">
        <v>1</v>
      </c>
      <c r="F24" s="32">
        <v>1</v>
      </c>
      <c r="G24" s="31">
        <v>1</v>
      </c>
      <c r="H24" s="31">
        <v>1</v>
      </c>
      <c r="I24" s="32">
        <f t="shared" si="2"/>
        <v>1</v>
      </c>
      <c r="J24" s="31">
        <v>1</v>
      </c>
      <c r="K24" s="31">
        <v>1</v>
      </c>
      <c r="L24" s="31">
        <v>1</v>
      </c>
      <c r="M24" s="31">
        <v>1</v>
      </c>
      <c r="N24" s="32">
        <f t="shared" si="3"/>
        <v>1</v>
      </c>
      <c r="O24" s="31">
        <v>1</v>
      </c>
      <c r="P24" s="31">
        <v>1</v>
      </c>
      <c r="Q24" s="33">
        <v>1</v>
      </c>
      <c r="R24" s="7"/>
      <c r="S24" s="34" t="s">
        <v>13</v>
      </c>
      <c r="T24" s="58">
        <f>T9/T10</f>
        <v>0.12820512820512819</v>
      </c>
      <c r="U24" s="58">
        <f t="shared" ref="U24:AF24" si="20">U9/U10</f>
        <v>0.13157894736842105</v>
      </c>
      <c r="V24" s="58">
        <f t="shared" si="20"/>
        <v>0.13157894736842105</v>
      </c>
      <c r="W24" s="58">
        <f t="shared" si="20"/>
        <v>0.13157894736842105</v>
      </c>
      <c r="X24" s="58">
        <f t="shared" si="20"/>
        <v>0.13071895424836602</v>
      </c>
      <c r="Y24" s="58">
        <f t="shared" si="20"/>
        <v>0.12832929782082325</v>
      </c>
      <c r="Z24" s="58">
        <f t="shared" si="20"/>
        <v>0.12832929782082325</v>
      </c>
      <c r="AA24" s="58">
        <f t="shared" si="20"/>
        <v>0.12832929782082325</v>
      </c>
      <c r="AB24" s="58">
        <f t="shared" si="20"/>
        <v>0.12832929782082325</v>
      </c>
      <c r="AC24" s="58">
        <f t="shared" si="20"/>
        <v>0.12832929782082325</v>
      </c>
      <c r="AD24" s="58">
        <f t="shared" si="20"/>
        <v>0.12832929782082325</v>
      </c>
      <c r="AE24" s="58">
        <f t="shared" si="20"/>
        <v>0.12832929782082325</v>
      </c>
      <c r="AF24" s="58">
        <f t="shared" si="20"/>
        <v>0.12832929782082325</v>
      </c>
      <c r="AG24" s="7"/>
      <c r="AH24" s="7"/>
    </row>
    <row r="25" spans="1:34" x14ac:dyDescent="0.2">
      <c r="A25" s="1"/>
      <c r="B25" s="22">
        <f t="shared" si="16"/>
        <v>21</v>
      </c>
      <c r="C25" s="23" t="str">
        <f t="shared" si="16"/>
        <v>Platform Services</v>
      </c>
      <c r="D25" s="23"/>
      <c r="E25" s="24">
        <v>1</v>
      </c>
      <c r="F25" s="25">
        <v>1</v>
      </c>
      <c r="G25" s="24">
        <v>1</v>
      </c>
      <c r="H25" s="24">
        <v>1</v>
      </c>
      <c r="I25" s="25">
        <f t="shared" si="2"/>
        <v>1</v>
      </c>
      <c r="J25" s="24">
        <v>1</v>
      </c>
      <c r="K25" s="24">
        <v>1</v>
      </c>
      <c r="L25" s="24">
        <v>1</v>
      </c>
      <c r="M25" s="24">
        <v>1</v>
      </c>
      <c r="N25" s="25">
        <f t="shared" si="3"/>
        <v>1</v>
      </c>
      <c r="O25" s="24">
        <v>1</v>
      </c>
      <c r="P25" s="24">
        <v>1</v>
      </c>
      <c r="Q25" s="26">
        <v>1</v>
      </c>
      <c r="R25" s="7"/>
      <c r="S25" s="18" t="s">
        <v>17</v>
      </c>
      <c r="T25" s="57"/>
      <c r="U25" s="57"/>
      <c r="V25" s="57"/>
      <c r="W25" s="57"/>
      <c r="X25" s="20">
        <v>2022</v>
      </c>
      <c r="Y25" s="19" t="s">
        <v>1</v>
      </c>
      <c r="Z25" s="19" t="s">
        <v>2</v>
      </c>
      <c r="AA25" s="19" t="s">
        <v>3</v>
      </c>
      <c r="AB25" s="19" t="s">
        <v>4</v>
      </c>
      <c r="AC25" s="20">
        <v>2023</v>
      </c>
      <c r="AD25" s="20">
        <v>2024</v>
      </c>
      <c r="AE25" s="20">
        <v>2025</v>
      </c>
      <c r="AF25" s="21">
        <v>2026</v>
      </c>
      <c r="AG25" s="7"/>
      <c r="AH25" s="7"/>
    </row>
    <row r="26" spans="1:34" x14ac:dyDescent="0.2">
      <c r="A26" s="1"/>
      <c r="B26" s="22">
        <f t="shared" si="16"/>
        <v>22</v>
      </c>
      <c r="C26" s="30" t="str">
        <f t="shared" si="16"/>
        <v>Onboarding Manager</v>
      </c>
      <c r="D26" s="30"/>
      <c r="E26" s="31">
        <v>1</v>
      </c>
      <c r="F26" s="32">
        <v>1</v>
      </c>
      <c r="G26" s="31">
        <v>1</v>
      </c>
      <c r="H26" s="31">
        <v>1</v>
      </c>
      <c r="I26" s="32">
        <f t="shared" si="2"/>
        <v>1</v>
      </c>
      <c r="J26" s="31">
        <v>1</v>
      </c>
      <c r="K26" s="31">
        <v>1</v>
      </c>
      <c r="L26" s="31">
        <v>1</v>
      </c>
      <c r="M26" s="31">
        <v>1</v>
      </c>
      <c r="N26" s="32">
        <f t="shared" si="3"/>
        <v>1</v>
      </c>
      <c r="O26" s="31">
        <v>1</v>
      </c>
      <c r="P26" s="31">
        <v>1</v>
      </c>
      <c r="Q26" s="33">
        <v>1</v>
      </c>
      <c r="R26" s="7"/>
      <c r="S26" s="34" t="s">
        <v>6</v>
      </c>
      <c r="T26" s="59">
        <f t="shared" ref="T26:U28" si="21">T5/T12</f>
        <v>25000</v>
      </c>
      <c r="U26" s="59">
        <f t="shared" si="21"/>
        <v>25000</v>
      </c>
      <c r="V26" s="59">
        <f t="shared" ref="V26:AF31" si="22">V5/V12</f>
        <v>25000</v>
      </c>
      <c r="W26" s="59">
        <f t="shared" si="22"/>
        <v>25000</v>
      </c>
      <c r="X26" s="59">
        <f t="shared" si="22"/>
        <v>100000</v>
      </c>
      <c r="Y26" s="59">
        <f t="shared" si="22"/>
        <v>27083.333333333332</v>
      </c>
      <c r="Z26" s="59">
        <f t="shared" si="22"/>
        <v>27083.333333333332</v>
      </c>
      <c r="AA26" s="59">
        <f t="shared" si="22"/>
        <v>27083.333333333332</v>
      </c>
      <c r="AB26" s="59">
        <f t="shared" si="22"/>
        <v>27083.333333333332</v>
      </c>
      <c r="AC26" s="59">
        <f t="shared" si="22"/>
        <v>108333.33333333333</v>
      </c>
      <c r="AD26" s="59">
        <f t="shared" si="22"/>
        <v>115916.66666666669</v>
      </c>
      <c r="AE26" s="59">
        <f t="shared" si="22"/>
        <v>124030.83333333337</v>
      </c>
      <c r="AF26" s="59">
        <f t="shared" si="22"/>
        <v>132712.99166666673</v>
      </c>
      <c r="AG26" s="7"/>
      <c r="AH26" s="7"/>
    </row>
    <row r="27" spans="1:34" x14ac:dyDescent="0.2">
      <c r="A27" s="1"/>
      <c r="B27" s="22">
        <f t="shared" si="16"/>
        <v>23</v>
      </c>
      <c r="C27" s="30" t="str">
        <f t="shared" si="16"/>
        <v>Legal Support Services</v>
      </c>
      <c r="D27" s="30"/>
      <c r="E27" s="31">
        <v>1</v>
      </c>
      <c r="F27" s="32">
        <v>1</v>
      </c>
      <c r="G27" s="31">
        <v>1</v>
      </c>
      <c r="H27" s="31">
        <v>1</v>
      </c>
      <c r="I27" s="32">
        <f t="shared" si="2"/>
        <v>1</v>
      </c>
      <c r="J27" s="31">
        <v>1</v>
      </c>
      <c r="K27" s="31">
        <v>1</v>
      </c>
      <c r="L27" s="31">
        <v>1</v>
      </c>
      <c r="M27" s="31">
        <v>1</v>
      </c>
      <c r="N27" s="32">
        <f t="shared" si="3"/>
        <v>1</v>
      </c>
      <c r="O27" s="31">
        <v>1</v>
      </c>
      <c r="P27" s="31">
        <v>1</v>
      </c>
      <c r="Q27" s="33">
        <v>1</v>
      </c>
      <c r="R27" s="7"/>
      <c r="S27" s="34" t="s">
        <v>7</v>
      </c>
      <c r="T27" s="59">
        <f t="shared" si="21"/>
        <v>25000</v>
      </c>
      <c r="U27" s="59">
        <f t="shared" si="21"/>
        <v>25000</v>
      </c>
      <c r="V27" s="59">
        <f t="shared" si="22"/>
        <v>25000</v>
      </c>
      <c r="W27" s="59">
        <f t="shared" si="22"/>
        <v>25000</v>
      </c>
      <c r="X27" s="59">
        <f t="shared" si="22"/>
        <v>100000</v>
      </c>
      <c r="Y27" s="59">
        <f t="shared" si="22"/>
        <v>27500.000000000004</v>
      </c>
      <c r="Z27" s="59">
        <f t="shared" si="22"/>
        <v>27500.000000000004</v>
      </c>
      <c r="AA27" s="59">
        <f t="shared" si="22"/>
        <v>27500.000000000004</v>
      </c>
      <c r="AB27" s="59">
        <f t="shared" si="22"/>
        <v>27500.000000000004</v>
      </c>
      <c r="AC27" s="59">
        <f t="shared" si="22"/>
        <v>110000.00000000001</v>
      </c>
      <c r="AD27" s="59">
        <f t="shared" si="22"/>
        <v>117700.00000000001</v>
      </c>
      <c r="AE27" s="59">
        <f t="shared" si="22"/>
        <v>125939.00000000001</v>
      </c>
      <c r="AF27" s="59">
        <f t="shared" si="22"/>
        <v>134754.73000000004</v>
      </c>
      <c r="AG27" s="7"/>
      <c r="AH27" s="7"/>
    </row>
    <row r="28" spans="1:34" x14ac:dyDescent="0.2">
      <c r="A28" s="1"/>
      <c r="B28" s="22">
        <f t="shared" si="16"/>
        <v>24</v>
      </c>
      <c r="C28" s="23" t="str">
        <f>C70</f>
        <v>Licensing Manager</v>
      </c>
      <c r="D28" s="23"/>
      <c r="E28" s="24">
        <v>1</v>
      </c>
      <c r="F28" s="25">
        <v>1</v>
      </c>
      <c r="G28" s="24">
        <v>1</v>
      </c>
      <c r="H28" s="24">
        <v>1</v>
      </c>
      <c r="I28" s="25">
        <f t="shared" si="2"/>
        <v>1</v>
      </c>
      <c r="J28" s="24">
        <v>1</v>
      </c>
      <c r="K28" s="24">
        <v>1</v>
      </c>
      <c r="L28" s="24">
        <v>1</v>
      </c>
      <c r="M28" s="24">
        <v>1</v>
      </c>
      <c r="N28" s="25">
        <f t="shared" si="3"/>
        <v>1</v>
      </c>
      <c r="O28" s="24">
        <v>1</v>
      </c>
      <c r="P28" s="24">
        <v>1</v>
      </c>
      <c r="Q28" s="26">
        <v>1</v>
      </c>
      <c r="R28" s="7"/>
      <c r="S28" s="34" t="s">
        <v>8</v>
      </c>
      <c r="T28" s="59">
        <f t="shared" si="21"/>
        <v>25000</v>
      </c>
      <c r="U28" s="59">
        <f t="shared" si="21"/>
        <v>25000</v>
      </c>
      <c r="V28" s="59">
        <f t="shared" si="22"/>
        <v>25000</v>
      </c>
      <c r="W28" s="59">
        <f t="shared" si="22"/>
        <v>25000</v>
      </c>
      <c r="X28" s="59">
        <f t="shared" si="22"/>
        <v>100000</v>
      </c>
      <c r="Y28" s="59">
        <f t="shared" si="22"/>
        <v>26666.666666666668</v>
      </c>
      <c r="Z28" s="59">
        <f t="shared" si="22"/>
        <v>26666.666666666668</v>
      </c>
      <c r="AA28" s="59">
        <f t="shared" si="22"/>
        <v>26666.666666666668</v>
      </c>
      <c r="AB28" s="59">
        <f t="shared" si="22"/>
        <v>26666.666666666668</v>
      </c>
      <c r="AC28" s="59">
        <f t="shared" si="22"/>
        <v>106666.66666666667</v>
      </c>
      <c r="AD28" s="59">
        <f t="shared" si="22"/>
        <v>114133.33333333336</v>
      </c>
      <c r="AE28" s="59">
        <f t="shared" si="22"/>
        <v>122122.6666666667</v>
      </c>
      <c r="AF28" s="59">
        <f t="shared" si="22"/>
        <v>130671.25333333337</v>
      </c>
      <c r="AG28" s="7"/>
      <c r="AH28" s="7"/>
    </row>
    <row r="29" spans="1:34" x14ac:dyDescent="0.2">
      <c r="A29" s="1"/>
      <c r="B29" s="22">
        <f t="shared" si="16"/>
        <v>25</v>
      </c>
      <c r="C29" s="30" t="str">
        <f>C71</f>
        <v>Customer Service Manager</v>
      </c>
      <c r="D29" s="30"/>
      <c r="E29" s="31">
        <v>1</v>
      </c>
      <c r="F29" s="32">
        <v>1</v>
      </c>
      <c r="G29" s="31">
        <v>1</v>
      </c>
      <c r="H29" s="31">
        <v>1</v>
      </c>
      <c r="I29" s="32">
        <f t="shared" si="2"/>
        <v>1</v>
      </c>
      <c r="J29" s="31">
        <v>1</v>
      </c>
      <c r="K29" s="31">
        <v>1</v>
      </c>
      <c r="L29" s="31">
        <v>1</v>
      </c>
      <c r="M29" s="31">
        <v>1</v>
      </c>
      <c r="N29" s="32">
        <f t="shared" si="3"/>
        <v>1</v>
      </c>
      <c r="O29" s="31">
        <v>1</v>
      </c>
      <c r="P29" s="31">
        <v>1</v>
      </c>
      <c r="Q29" s="33">
        <v>1</v>
      </c>
      <c r="R29" s="7"/>
      <c r="S29" s="35" t="s">
        <v>9</v>
      </c>
      <c r="T29" s="59">
        <f t="shared" ref="T29:U31" si="23">T8/T15</f>
        <v>25000</v>
      </c>
      <c r="U29" s="59">
        <f t="shared" si="23"/>
        <v>25000</v>
      </c>
      <c r="V29" s="59">
        <f t="shared" si="22"/>
        <v>25000</v>
      </c>
      <c r="W29" s="59">
        <f t="shared" si="22"/>
        <v>25000</v>
      </c>
      <c r="X29" s="59">
        <f t="shared" si="22"/>
        <v>100000</v>
      </c>
      <c r="Y29" s="59">
        <f t="shared" si="22"/>
        <v>27222.222222222223</v>
      </c>
      <c r="Z29" s="59">
        <f t="shared" si="22"/>
        <v>27222.222222222223</v>
      </c>
      <c r="AA29" s="59">
        <f t="shared" si="22"/>
        <v>27222.222222222223</v>
      </c>
      <c r="AB29" s="59">
        <f t="shared" si="22"/>
        <v>27222.222222222223</v>
      </c>
      <c r="AC29" s="59">
        <f t="shared" si="22"/>
        <v>108888.88888888889</v>
      </c>
      <c r="AD29" s="59">
        <f t="shared" si="22"/>
        <v>116511.11111111114</v>
      </c>
      <c r="AE29" s="59">
        <f t="shared" si="22"/>
        <v>124666.88888888892</v>
      </c>
      <c r="AF29" s="59">
        <f t="shared" si="22"/>
        <v>133393.57111111117</v>
      </c>
      <c r="AG29" s="7"/>
      <c r="AH29" s="7"/>
    </row>
    <row r="30" spans="1:34" ht="17" thickBot="1" x14ac:dyDescent="0.25">
      <c r="A30" s="1"/>
      <c r="B30" s="22">
        <f t="shared" si="16"/>
        <v>26</v>
      </c>
      <c r="C30" s="30" t="str">
        <f>C72</f>
        <v>Customer Service</v>
      </c>
      <c r="D30" s="30"/>
      <c r="E30" s="60">
        <v>1</v>
      </c>
      <c r="F30" s="60">
        <v>1</v>
      </c>
      <c r="G30" s="60">
        <v>1</v>
      </c>
      <c r="H30" s="60">
        <v>1</v>
      </c>
      <c r="I30" s="32">
        <f t="shared" si="2"/>
        <v>1</v>
      </c>
      <c r="J30" s="60">
        <v>1</v>
      </c>
      <c r="K30" s="60">
        <v>1</v>
      </c>
      <c r="L30" s="60">
        <v>1</v>
      </c>
      <c r="M30" s="60">
        <v>1</v>
      </c>
      <c r="N30" s="32">
        <f t="shared" si="3"/>
        <v>1</v>
      </c>
      <c r="O30" s="60">
        <v>1</v>
      </c>
      <c r="P30" s="60">
        <v>1</v>
      </c>
      <c r="Q30" s="61">
        <v>1</v>
      </c>
      <c r="R30" s="7"/>
      <c r="S30" s="35" t="s">
        <v>13</v>
      </c>
      <c r="T30" s="62">
        <f t="shared" si="23"/>
        <v>25000</v>
      </c>
      <c r="U30" s="62">
        <f t="shared" si="23"/>
        <v>25000</v>
      </c>
      <c r="V30" s="62">
        <f t="shared" si="22"/>
        <v>25000</v>
      </c>
      <c r="W30" s="62">
        <f t="shared" si="22"/>
        <v>25000</v>
      </c>
      <c r="X30" s="62">
        <f t="shared" si="22"/>
        <v>100000</v>
      </c>
      <c r="Y30" s="62">
        <f t="shared" si="22"/>
        <v>26500</v>
      </c>
      <c r="Z30" s="62">
        <f t="shared" si="22"/>
        <v>26500</v>
      </c>
      <c r="AA30" s="62">
        <f t="shared" si="22"/>
        <v>26500</v>
      </c>
      <c r="AB30" s="62">
        <f t="shared" si="22"/>
        <v>26500</v>
      </c>
      <c r="AC30" s="62">
        <f t="shared" si="22"/>
        <v>106000</v>
      </c>
      <c r="AD30" s="62">
        <f t="shared" si="22"/>
        <v>113420.00000000003</v>
      </c>
      <c r="AE30" s="62">
        <f t="shared" si="22"/>
        <v>121359.40000000002</v>
      </c>
      <c r="AF30" s="62">
        <f t="shared" si="22"/>
        <v>129854.55800000005</v>
      </c>
      <c r="AG30" s="7"/>
      <c r="AH30" s="7"/>
    </row>
    <row r="31" spans="1:34" x14ac:dyDescent="0.2">
      <c r="A31" s="1"/>
      <c r="B31" s="22">
        <f t="shared" si="16"/>
        <v>27</v>
      </c>
      <c r="C31" s="30" t="str">
        <f>C73</f>
        <v>Deployment Developers</v>
      </c>
      <c r="D31" s="30"/>
      <c r="E31" s="31">
        <v>1</v>
      </c>
      <c r="F31" s="32">
        <v>1</v>
      </c>
      <c r="G31" s="31">
        <v>1</v>
      </c>
      <c r="H31" s="31">
        <v>1</v>
      </c>
      <c r="I31" s="32">
        <f t="shared" si="2"/>
        <v>1</v>
      </c>
      <c r="J31" s="31">
        <v>1</v>
      </c>
      <c r="K31" s="31">
        <v>1</v>
      </c>
      <c r="L31" s="31">
        <v>1</v>
      </c>
      <c r="M31" s="31">
        <v>1</v>
      </c>
      <c r="N31" s="32">
        <v>1</v>
      </c>
      <c r="O31" s="31">
        <v>1</v>
      </c>
      <c r="P31" s="31">
        <v>1</v>
      </c>
      <c r="Q31" s="33">
        <v>1</v>
      </c>
      <c r="R31" s="7"/>
      <c r="S31" s="41" t="s">
        <v>11</v>
      </c>
      <c r="T31" s="63">
        <f t="shared" si="23"/>
        <v>25000</v>
      </c>
      <c r="U31" s="63">
        <f t="shared" si="23"/>
        <v>25000</v>
      </c>
      <c r="V31" s="63">
        <f t="shared" si="22"/>
        <v>25000</v>
      </c>
      <c r="W31" s="63">
        <f t="shared" si="22"/>
        <v>25000</v>
      </c>
      <c r="X31" s="63">
        <f t="shared" si="22"/>
        <v>100000</v>
      </c>
      <c r="Y31" s="63">
        <f t="shared" si="22"/>
        <v>27171.052631578947</v>
      </c>
      <c r="Z31" s="63">
        <f t="shared" si="22"/>
        <v>27171.052631578947</v>
      </c>
      <c r="AA31" s="63">
        <f t="shared" si="22"/>
        <v>27171.052631578947</v>
      </c>
      <c r="AB31" s="63">
        <f t="shared" si="22"/>
        <v>27171.052631578947</v>
      </c>
      <c r="AC31" s="63">
        <f t="shared" si="22"/>
        <v>108684.21052631579</v>
      </c>
      <c r="AD31" s="63">
        <f t="shared" si="22"/>
        <v>116292.10526315792</v>
      </c>
      <c r="AE31" s="63">
        <f t="shared" si="22"/>
        <v>124432.55263157898</v>
      </c>
      <c r="AF31" s="63">
        <f t="shared" si="22"/>
        <v>133142.83131578952</v>
      </c>
      <c r="AG31" s="7"/>
      <c r="AH31" s="7"/>
    </row>
    <row r="32" spans="1:34" x14ac:dyDescent="0.2">
      <c r="A32" s="1"/>
      <c r="B32" s="22">
        <f t="shared" si="16"/>
        <v>28</v>
      </c>
      <c r="C32" s="30" t="str">
        <f t="shared" si="16"/>
        <v>Project Curators/Developers</v>
      </c>
      <c r="D32" s="30"/>
      <c r="E32" s="31">
        <v>1</v>
      </c>
      <c r="F32" s="32">
        <v>1</v>
      </c>
      <c r="G32" s="31">
        <v>1</v>
      </c>
      <c r="H32" s="31">
        <v>1</v>
      </c>
      <c r="I32" s="32">
        <f t="shared" si="2"/>
        <v>1</v>
      </c>
      <c r="J32" s="31">
        <v>1</v>
      </c>
      <c r="K32" s="31">
        <v>1</v>
      </c>
      <c r="L32" s="31">
        <v>1</v>
      </c>
      <c r="M32" s="31">
        <v>1</v>
      </c>
      <c r="N32" s="32">
        <v>1</v>
      </c>
      <c r="O32" s="31">
        <v>1</v>
      </c>
      <c r="P32" s="31">
        <v>1</v>
      </c>
      <c r="Q32" s="33">
        <v>1</v>
      </c>
      <c r="R32" s="7"/>
      <c r="S32" s="18" t="s">
        <v>18</v>
      </c>
      <c r="T32" s="57"/>
      <c r="U32" s="57"/>
      <c r="V32" s="57"/>
      <c r="W32" s="57"/>
      <c r="X32" s="20">
        <v>2022</v>
      </c>
      <c r="Y32" s="19" t="s">
        <v>1</v>
      </c>
      <c r="Z32" s="19" t="s">
        <v>2</v>
      </c>
      <c r="AA32" s="19" t="s">
        <v>3</v>
      </c>
      <c r="AB32" s="19" t="s">
        <v>4</v>
      </c>
      <c r="AC32" s="20">
        <v>2023</v>
      </c>
      <c r="AD32" s="20">
        <v>2024</v>
      </c>
      <c r="AE32" s="20">
        <v>2025</v>
      </c>
      <c r="AF32" s="21">
        <v>2026</v>
      </c>
      <c r="AG32" s="7"/>
      <c r="AH32" s="7"/>
    </row>
    <row r="33" spans="1:34" x14ac:dyDescent="0.2">
      <c r="A33" s="1"/>
      <c r="B33" s="22">
        <f t="shared" si="16"/>
        <v>29</v>
      </c>
      <c r="C33" s="30" t="str">
        <f t="shared" si="16"/>
        <v>Account Management</v>
      </c>
      <c r="D33" s="30"/>
      <c r="E33" s="31">
        <v>1</v>
      </c>
      <c r="F33" s="32">
        <v>1</v>
      </c>
      <c r="G33" s="31">
        <v>1</v>
      </c>
      <c r="H33" s="31">
        <v>1</v>
      </c>
      <c r="I33" s="32">
        <f t="shared" si="2"/>
        <v>1</v>
      </c>
      <c r="J33" s="31">
        <v>1</v>
      </c>
      <c r="K33" s="31">
        <v>1</v>
      </c>
      <c r="L33" s="31">
        <v>1</v>
      </c>
      <c r="M33" s="31">
        <v>1</v>
      </c>
      <c r="N33" s="32">
        <v>1</v>
      </c>
      <c r="O33" s="31">
        <v>1</v>
      </c>
      <c r="P33" s="31">
        <v>1</v>
      </c>
      <c r="Q33" s="33">
        <v>1</v>
      </c>
      <c r="R33" s="7"/>
      <c r="S33" s="34" t="s">
        <v>6</v>
      </c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7"/>
      <c r="AH33" s="7"/>
    </row>
    <row r="34" spans="1:34" x14ac:dyDescent="0.2">
      <c r="A34" s="1"/>
      <c r="B34" s="22">
        <f t="shared" si="16"/>
        <v>30</v>
      </c>
      <c r="C34" s="30" t="str">
        <f t="shared" si="16"/>
        <v>Plaform Services Manager</v>
      </c>
      <c r="D34" s="30"/>
      <c r="E34" s="31">
        <v>1</v>
      </c>
      <c r="F34" s="32">
        <v>1</v>
      </c>
      <c r="G34" s="31">
        <v>1</v>
      </c>
      <c r="H34" s="31">
        <v>1</v>
      </c>
      <c r="I34" s="32">
        <f t="shared" si="2"/>
        <v>1</v>
      </c>
      <c r="J34" s="31">
        <v>1</v>
      </c>
      <c r="K34" s="31">
        <v>1</v>
      </c>
      <c r="L34" s="31">
        <v>1</v>
      </c>
      <c r="M34" s="31">
        <v>1</v>
      </c>
      <c r="N34" s="32">
        <f t="shared" si="3"/>
        <v>1</v>
      </c>
      <c r="O34" s="31">
        <v>1</v>
      </c>
      <c r="P34" s="31">
        <v>1</v>
      </c>
      <c r="Q34" s="33">
        <v>1</v>
      </c>
      <c r="R34" s="7"/>
      <c r="S34" s="34" t="s">
        <v>7</v>
      </c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7"/>
      <c r="AH34" s="7"/>
    </row>
    <row r="35" spans="1:34" x14ac:dyDescent="0.2">
      <c r="A35" s="1"/>
      <c r="B35" s="22">
        <f t="shared" si="16"/>
        <v>31</v>
      </c>
      <c r="C35" s="30" t="str">
        <f t="shared" si="16"/>
        <v>Content/NFT Curation</v>
      </c>
      <c r="D35" s="30"/>
      <c r="E35" s="31">
        <v>1</v>
      </c>
      <c r="F35" s="31">
        <v>1</v>
      </c>
      <c r="G35" s="31">
        <v>1</v>
      </c>
      <c r="H35" s="31">
        <v>1</v>
      </c>
      <c r="I35" s="32">
        <f t="shared" si="2"/>
        <v>1</v>
      </c>
      <c r="J35" s="31">
        <v>1</v>
      </c>
      <c r="K35" s="31">
        <v>1</v>
      </c>
      <c r="L35" s="31">
        <v>1</v>
      </c>
      <c r="M35" s="31">
        <v>1</v>
      </c>
      <c r="N35" s="32">
        <f t="shared" si="3"/>
        <v>1</v>
      </c>
      <c r="O35" s="31">
        <v>1</v>
      </c>
      <c r="P35" s="31">
        <v>1</v>
      </c>
      <c r="Q35" s="33">
        <v>1</v>
      </c>
      <c r="R35" s="7"/>
      <c r="S35" s="34" t="s">
        <v>8</v>
      </c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7"/>
      <c r="AH35" s="7"/>
    </row>
    <row r="36" spans="1:34" x14ac:dyDescent="0.2">
      <c r="A36" s="1"/>
      <c r="B36" s="22">
        <f t="shared" si="16"/>
        <v>32</v>
      </c>
      <c r="C36" s="37" t="str">
        <f t="shared" si="16"/>
        <v>Internet Technician</v>
      </c>
      <c r="D36" s="37"/>
      <c r="E36" s="65">
        <v>1</v>
      </c>
      <c r="F36" s="65">
        <v>1</v>
      </c>
      <c r="G36" s="65">
        <v>1</v>
      </c>
      <c r="H36" s="65">
        <v>1</v>
      </c>
      <c r="I36" s="39">
        <f t="shared" si="2"/>
        <v>1</v>
      </c>
      <c r="J36" s="65">
        <v>1</v>
      </c>
      <c r="K36" s="65">
        <v>1</v>
      </c>
      <c r="L36" s="65">
        <v>1</v>
      </c>
      <c r="M36" s="65">
        <v>1</v>
      </c>
      <c r="N36" s="39">
        <f t="shared" si="3"/>
        <v>1</v>
      </c>
      <c r="O36" s="65">
        <v>1</v>
      </c>
      <c r="P36" s="65">
        <v>1</v>
      </c>
      <c r="Q36" s="66">
        <v>1</v>
      </c>
      <c r="R36" s="7"/>
      <c r="S36" s="35" t="s">
        <v>9</v>
      </c>
      <c r="T36" s="67"/>
      <c r="U36" s="67"/>
      <c r="V36" s="67"/>
      <c r="W36" s="67"/>
      <c r="X36" s="64"/>
      <c r="Y36" s="67"/>
      <c r="Z36" s="67"/>
      <c r="AA36" s="67"/>
      <c r="AB36" s="67"/>
      <c r="AC36" s="67"/>
      <c r="AD36" s="67"/>
      <c r="AE36" s="67"/>
      <c r="AF36" s="67"/>
      <c r="AG36" s="7"/>
      <c r="AH36" s="7"/>
    </row>
    <row r="37" spans="1:34" ht="17" thickBot="1" x14ac:dyDescent="0.25">
      <c r="A37" s="1"/>
      <c r="B37" s="22">
        <f t="shared" ref="B37:C42" si="24">B79</f>
        <v>33</v>
      </c>
      <c r="C37" s="30" t="str">
        <f t="shared" si="24"/>
        <v>VP Business Development</v>
      </c>
      <c r="D37" s="30"/>
      <c r="E37" s="31">
        <v>1</v>
      </c>
      <c r="F37" s="32">
        <v>1</v>
      </c>
      <c r="G37" s="31">
        <v>1</v>
      </c>
      <c r="H37" s="31">
        <v>1</v>
      </c>
      <c r="I37" s="32">
        <v>1</v>
      </c>
      <c r="J37" s="31">
        <v>1</v>
      </c>
      <c r="K37" s="31">
        <v>1</v>
      </c>
      <c r="L37" s="31">
        <v>1</v>
      </c>
      <c r="M37" s="31">
        <v>1</v>
      </c>
      <c r="N37" s="32">
        <f t="shared" si="3"/>
        <v>1</v>
      </c>
      <c r="O37" s="31">
        <v>1</v>
      </c>
      <c r="P37" s="31">
        <v>1</v>
      </c>
      <c r="Q37" s="33">
        <v>1</v>
      </c>
      <c r="R37" s="7"/>
      <c r="S37" s="35" t="s">
        <v>13</v>
      </c>
      <c r="T37" s="67"/>
      <c r="U37" s="67"/>
      <c r="V37" s="67"/>
      <c r="W37" s="67"/>
      <c r="X37" s="64"/>
      <c r="Y37" s="67"/>
      <c r="Z37" s="67"/>
      <c r="AA37" s="67"/>
      <c r="AB37" s="67"/>
      <c r="AC37" s="67"/>
      <c r="AD37" s="67"/>
      <c r="AE37" s="67"/>
      <c r="AF37" s="67"/>
      <c r="AG37" s="7"/>
      <c r="AH37" s="7"/>
    </row>
    <row r="38" spans="1:34" x14ac:dyDescent="0.2">
      <c r="A38" s="1"/>
      <c r="B38" s="22">
        <f t="shared" si="24"/>
        <v>34</v>
      </c>
      <c r="C38" s="30" t="str">
        <f t="shared" si="24"/>
        <v>VP Sales</v>
      </c>
      <c r="D38" s="30"/>
      <c r="E38" s="31">
        <v>1</v>
      </c>
      <c r="F38" s="32">
        <v>1</v>
      </c>
      <c r="G38" s="31">
        <v>1</v>
      </c>
      <c r="H38" s="31">
        <v>1</v>
      </c>
      <c r="I38" s="32">
        <v>1</v>
      </c>
      <c r="J38" s="31">
        <v>1</v>
      </c>
      <c r="K38" s="31">
        <v>1</v>
      </c>
      <c r="L38" s="31">
        <v>1</v>
      </c>
      <c r="M38" s="31">
        <v>1</v>
      </c>
      <c r="N38" s="32">
        <f t="shared" si="3"/>
        <v>1</v>
      </c>
      <c r="O38" s="31">
        <v>1</v>
      </c>
      <c r="P38" s="31">
        <v>1</v>
      </c>
      <c r="Q38" s="33">
        <v>1</v>
      </c>
      <c r="R38" s="4"/>
      <c r="S38" s="41" t="s">
        <v>11</v>
      </c>
      <c r="T38" s="68">
        <f>SUM(T33:T37)</f>
        <v>0</v>
      </c>
      <c r="U38" s="68">
        <f>SUM(U33:U37)</f>
        <v>0</v>
      </c>
      <c r="V38" s="68">
        <f t="shared" ref="V38:AF38" si="25">SUM(V33:V37)</f>
        <v>0</v>
      </c>
      <c r="W38" s="68">
        <f t="shared" si="25"/>
        <v>0</v>
      </c>
      <c r="X38" s="68">
        <f t="shared" si="25"/>
        <v>0</v>
      </c>
      <c r="Y38" s="68">
        <f t="shared" si="25"/>
        <v>0</v>
      </c>
      <c r="Z38" s="68">
        <f t="shared" si="25"/>
        <v>0</v>
      </c>
      <c r="AA38" s="68">
        <f t="shared" si="25"/>
        <v>0</v>
      </c>
      <c r="AB38" s="68">
        <f t="shared" si="25"/>
        <v>0</v>
      </c>
      <c r="AC38" s="68">
        <f t="shared" si="25"/>
        <v>0</v>
      </c>
      <c r="AD38" s="68">
        <f t="shared" si="25"/>
        <v>0</v>
      </c>
      <c r="AE38" s="68">
        <f t="shared" si="25"/>
        <v>0</v>
      </c>
      <c r="AF38" s="68">
        <f t="shared" si="25"/>
        <v>0</v>
      </c>
      <c r="AG38" s="4"/>
      <c r="AH38" s="4"/>
    </row>
    <row r="39" spans="1:34" x14ac:dyDescent="0.2">
      <c r="A39" s="1"/>
      <c r="B39" s="22">
        <f t="shared" si="24"/>
        <v>35</v>
      </c>
      <c r="C39" s="30" t="s">
        <v>19</v>
      </c>
      <c r="D39" s="30"/>
      <c r="E39" s="31">
        <v>1</v>
      </c>
      <c r="F39" s="32">
        <v>1</v>
      </c>
      <c r="G39" s="31">
        <v>1</v>
      </c>
      <c r="H39" s="31">
        <v>1</v>
      </c>
      <c r="I39" s="32">
        <v>1</v>
      </c>
      <c r="J39" s="31">
        <v>1</v>
      </c>
      <c r="K39" s="31">
        <v>1</v>
      </c>
      <c r="L39" s="31">
        <v>1</v>
      </c>
      <c r="M39" s="31">
        <v>1</v>
      </c>
      <c r="N39" s="32">
        <f t="shared" si="3"/>
        <v>1</v>
      </c>
      <c r="O39" s="31">
        <v>1</v>
      </c>
      <c r="P39" s="31">
        <v>1</v>
      </c>
      <c r="Q39" s="33">
        <v>1</v>
      </c>
      <c r="R39" s="1"/>
      <c r="S39" s="18" t="s">
        <v>20</v>
      </c>
      <c r="T39" s="19" t="s">
        <v>1</v>
      </c>
      <c r="U39" s="19" t="s">
        <v>2</v>
      </c>
      <c r="V39" s="19" t="s">
        <v>3</v>
      </c>
      <c r="W39" s="19" t="s">
        <v>4</v>
      </c>
      <c r="X39" s="20">
        <v>2022</v>
      </c>
      <c r="Y39" s="19" t="s">
        <v>1</v>
      </c>
      <c r="Z39" s="19" t="s">
        <v>2</v>
      </c>
      <c r="AA39" s="19" t="s">
        <v>3</v>
      </c>
      <c r="AB39" s="19" t="s">
        <v>4</v>
      </c>
      <c r="AC39" s="20">
        <v>2023</v>
      </c>
      <c r="AD39" s="20">
        <v>2024</v>
      </c>
      <c r="AE39" s="20">
        <v>2025</v>
      </c>
      <c r="AF39" s="21">
        <v>2026</v>
      </c>
      <c r="AG39" s="1"/>
      <c r="AH39" s="1"/>
    </row>
    <row r="40" spans="1:34" x14ac:dyDescent="0.2">
      <c r="A40" s="1"/>
      <c r="B40" s="22">
        <f t="shared" si="24"/>
        <v>36</v>
      </c>
      <c r="C40" s="30" t="str">
        <f>C82</f>
        <v>Product Manager</v>
      </c>
      <c r="D40" s="30"/>
      <c r="E40" s="31">
        <v>1</v>
      </c>
      <c r="F40" s="32">
        <v>1</v>
      </c>
      <c r="G40" s="31">
        <v>1</v>
      </c>
      <c r="H40" s="31">
        <v>1</v>
      </c>
      <c r="I40" s="32">
        <v>1</v>
      </c>
      <c r="J40" s="31">
        <v>1</v>
      </c>
      <c r="K40" s="31">
        <v>1</v>
      </c>
      <c r="L40" s="31">
        <v>1</v>
      </c>
      <c r="M40" s="31">
        <v>1</v>
      </c>
      <c r="N40" s="32">
        <f t="shared" si="3"/>
        <v>1</v>
      </c>
      <c r="O40" s="31">
        <v>1</v>
      </c>
      <c r="P40" s="31">
        <v>1</v>
      </c>
      <c r="Q40" s="33">
        <v>1</v>
      </c>
      <c r="R40" s="1"/>
      <c r="S40" s="34" t="s">
        <v>6</v>
      </c>
      <c r="T40" s="64">
        <f t="shared" ref="T40:AF45" si="26">T33+T5</f>
        <v>150000</v>
      </c>
      <c r="U40" s="64">
        <f t="shared" si="26"/>
        <v>150000</v>
      </c>
      <c r="V40" s="64">
        <f t="shared" si="26"/>
        <v>150000</v>
      </c>
      <c r="W40" s="64">
        <f t="shared" si="26"/>
        <v>150000</v>
      </c>
      <c r="X40" s="64">
        <f t="shared" si="26"/>
        <v>600000</v>
      </c>
      <c r="Y40" s="64">
        <f t="shared" si="26"/>
        <v>162500</v>
      </c>
      <c r="Z40" s="64">
        <f t="shared" si="26"/>
        <v>162500</v>
      </c>
      <c r="AA40" s="64">
        <f t="shared" si="26"/>
        <v>162500</v>
      </c>
      <c r="AB40" s="64">
        <f t="shared" si="26"/>
        <v>162500</v>
      </c>
      <c r="AC40" s="64">
        <f t="shared" si="26"/>
        <v>650000</v>
      </c>
      <c r="AD40" s="64">
        <f t="shared" si="26"/>
        <v>695500.00000000012</v>
      </c>
      <c r="AE40" s="64">
        <f t="shared" si="26"/>
        <v>744185.00000000023</v>
      </c>
      <c r="AF40" s="64">
        <f t="shared" si="26"/>
        <v>796277.95000000042</v>
      </c>
      <c r="AG40" s="1"/>
      <c r="AH40" s="1"/>
    </row>
    <row r="41" spans="1:34" x14ac:dyDescent="0.2">
      <c r="A41" s="1"/>
      <c r="B41" s="22">
        <f t="shared" si="24"/>
        <v>37</v>
      </c>
      <c r="C41" s="30" t="str">
        <f>C83</f>
        <v>Sales</v>
      </c>
      <c r="D41" s="30"/>
      <c r="E41" s="31">
        <v>1</v>
      </c>
      <c r="F41" s="32">
        <v>1</v>
      </c>
      <c r="G41" s="31">
        <v>1</v>
      </c>
      <c r="H41" s="31">
        <v>1</v>
      </c>
      <c r="I41" s="32">
        <v>1</v>
      </c>
      <c r="J41" s="31">
        <v>1</v>
      </c>
      <c r="K41" s="31">
        <v>1</v>
      </c>
      <c r="L41" s="31">
        <v>1</v>
      </c>
      <c r="M41" s="31">
        <v>1</v>
      </c>
      <c r="N41" s="32">
        <f t="shared" si="3"/>
        <v>1</v>
      </c>
      <c r="O41" s="31">
        <v>1</v>
      </c>
      <c r="P41" s="31">
        <v>1</v>
      </c>
      <c r="Q41" s="33">
        <v>1</v>
      </c>
      <c r="R41" s="1"/>
      <c r="S41" s="34" t="s">
        <v>7</v>
      </c>
      <c r="T41" s="64">
        <f t="shared" si="26"/>
        <v>400000</v>
      </c>
      <c r="U41" s="64">
        <f t="shared" si="26"/>
        <v>375000</v>
      </c>
      <c r="V41" s="64">
        <f t="shared" si="26"/>
        <v>375000</v>
      </c>
      <c r="W41" s="64">
        <f t="shared" si="26"/>
        <v>375000</v>
      </c>
      <c r="X41" s="64">
        <f t="shared" si="26"/>
        <v>1525000</v>
      </c>
      <c r="Y41" s="64">
        <f t="shared" si="26"/>
        <v>412500.00000000006</v>
      </c>
      <c r="Z41" s="64">
        <f t="shared" si="26"/>
        <v>412500.00000000006</v>
      </c>
      <c r="AA41" s="64">
        <f t="shared" si="26"/>
        <v>412500.00000000006</v>
      </c>
      <c r="AB41" s="64">
        <f t="shared" si="26"/>
        <v>412500.00000000006</v>
      </c>
      <c r="AC41" s="64">
        <f t="shared" si="26"/>
        <v>1650000.0000000002</v>
      </c>
      <c r="AD41" s="64">
        <f t="shared" si="26"/>
        <v>1765500.0000000002</v>
      </c>
      <c r="AE41" s="64">
        <f t="shared" si="26"/>
        <v>1889085.0000000002</v>
      </c>
      <c r="AF41" s="64">
        <f t="shared" si="26"/>
        <v>2021320.9500000004</v>
      </c>
      <c r="AG41" s="1"/>
      <c r="AH41" s="1"/>
    </row>
    <row r="42" spans="1:34" ht="17" thickBot="1" x14ac:dyDescent="0.25">
      <c r="A42" s="1"/>
      <c r="B42" s="22">
        <f t="shared" si="24"/>
        <v>38</v>
      </c>
      <c r="C42" s="30" t="str">
        <f>C84</f>
        <v>Advertising</v>
      </c>
      <c r="D42" s="30"/>
      <c r="E42" s="31">
        <v>1</v>
      </c>
      <c r="F42" s="32">
        <v>1</v>
      </c>
      <c r="G42" s="31">
        <v>1</v>
      </c>
      <c r="H42" s="31">
        <v>1</v>
      </c>
      <c r="I42" s="32">
        <v>1</v>
      </c>
      <c r="J42" s="31">
        <v>1</v>
      </c>
      <c r="K42" s="31">
        <v>1</v>
      </c>
      <c r="L42" s="31">
        <v>1</v>
      </c>
      <c r="M42" s="31">
        <v>1</v>
      </c>
      <c r="N42" s="32">
        <f t="shared" si="3"/>
        <v>1</v>
      </c>
      <c r="O42" s="31">
        <v>1</v>
      </c>
      <c r="P42" s="31">
        <v>1</v>
      </c>
      <c r="Q42" s="33">
        <v>1</v>
      </c>
      <c r="R42" s="1"/>
      <c r="S42" s="34" t="s">
        <v>8</v>
      </c>
      <c r="T42" s="64">
        <f t="shared" si="26"/>
        <v>75000</v>
      </c>
      <c r="U42" s="64">
        <f t="shared" si="26"/>
        <v>75000</v>
      </c>
      <c r="V42" s="64">
        <f t="shared" si="26"/>
        <v>75000</v>
      </c>
      <c r="W42" s="64">
        <f t="shared" si="26"/>
        <v>75000</v>
      </c>
      <c r="X42" s="64">
        <f t="shared" si="26"/>
        <v>300000</v>
      </c>
      <c r="Y42" s="64">
        <f t="shared" si="26"/>
        <v>80000</v>
      </c>
      <c r="Z42" s="64">
        <f t="shared" si="26"/>
        <v>80000</v>
      </c>
      <c r="AA42" s="64">
        <f t="shared" si="26"/>
        <v>80000</v>
      </c>
      <c r="AB42" s="64">
        <f t="shared" si="26"/>
        <v>80000</v>
      </c>
      <c r="AC42" s="64">
        <f t="shared" si="26"/>
        <v>320000</v>
      </c>
      <c r="AD42" s="64">
        <f t="shared" si="26"/>
        <v>342400.00000000006</v>
      </c>
      <c r="AE42" s="64">
        <f t="shared" si="26"/>
        <v>366368.00000000012</v>
      </c>
      <c r="AF42" s="64">
        <f t="shared" si="26"/>
        <v>392013.76000000013</v>
      </c>
      <c r="AG42" s="1"/>
      <c r="AH42" s="1"/>
    </row>
    <row r="43" spans="1:34" x14ac:dyDescent="0.2">
      <c r="A43" s="1"/>
      <c r="B43" s="69"/>
      <c r="C43" s="70" t="s">
        <v>21</v>
      </c>
      <c r="D43" s="71"/>
      <c r="E43" s="72">
        <f t="shared" ref="E43:Q43" si="27">SUM(E5:E42)</f>
        <v>39</v>
      </c>
      <c r="F43" s="72">
        <f t="shared" si="27"/>
        <v>38</v>
      </c>
      <c r="G43" s="73">
        <f t="shared" si="27"/>
        <v>38</v>
      </c>
      <c r="H43" s="73">
        <f t="shared" si="27"/>
        <v>38</v>
      </c>
      <c r="I43" s="72">
        <f t="shared" si="27"/>
        <v>38.25</v>
      </c>
      <c r="J43" s="73">
        <f t="shared" si="27"/>
        <v>38</v>
      </c>
      <c r="K43" s="73">
        <f t="shared" si="27"/>
        <v>38</v>
      </c>
      <c r="L43" s="73">
        <f t="shared" si="27"/>
        <v>38</v>
      </c>
      <c r="M43" s="73">
        <f t="shared" si="27"/>
        <v>38</v>
      </c>
      <c r="N43" s="72">
        <f t="shared" si="27"/>
        <v>38</v>
      </c>
      <c r="O43" s="73">
        <f t="shared" si="27"/>
        <v>38</v>
      </c>
      <c r="P43" s="73">
        <f t="shared" si="27"/>
        <v>38</v>
      </c>
      <c r="Q43" s="74">
        <f t="shared" si="27"/>
        <v>38</v>
      </c>
      <c r="R43" s="1"/>
      <c r="S43" s="35" t="s">
        <v>9</v>
      </c>
      <c r="T43" s="64">
        <f t="shared" si="26"/>
        <v>225000</v>
      </c>
      <c r="U43" s="64">
        <f t="shared" si="26"/>
        <v>225000</v>
      </c>
      <c r="V43" s="64">
        <f t="shared" si="26"/>
        <v>225000</v>
      </c>
      <c r="W43" s="64">
        <f t="shared" si="26"/>
        <v>225000</v>
      </c>
      <c r="X43" s="64">
        <f t="shared" si="26"/>
        <v>900000</v>
      </c>
      <c r="Y43" s="64">
        <f t="shared" si="26"/>
        <v>245000</v>
      </c>
      <c r="Z43" s="64">
        <f t="shared" si="26"/>
        <v>245000</v>
      </c>
      <c r="AA43" s="64">
        <f t="shared" si="26"/>
        <v>245000</v>
      </c>
      <c r="AB43" s="64">
        <f t="shared" si="26"/>
        <v>245000</v>
      </c>
      <c r="AC43" s="64">
        <f t="shared" si="26"/>
        <v>980000</v>
      </c>
      <c r="AD43" s="64">
        <f t="shared" si="26"/>
        <v>1048600.0000000002</v>
      </c>
      <c r="AE43" s="64">
        <f t="shared" si="26"/>
        <v>1122002.0000000002</v>
      </c>
      <c r="AF43" s="64">
        <f t="shared" si="26"/>
        <v>1200542.1400000006</v>
      </c>
      <c r="AG43" s="1"/>
      <c r="AH43" s="1"/>
    </row>
    <row r="44" spans="1:34" ht="17" thickBot="1" x14ac:dyDescent="0.25">
      <c r="A44" s="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"/>
      <c r="S44" s="35" t="s">
        <v>13</v>
      </c>
      <c r="T44" s="67">
        <f t="shared" si="26"/>
        <v>125000</v>
      </c>
      <c r="U44" s="67">
        <f t="shared" si="26"/>
        <v>125000</v>
      </c>
      <c r="V44" s="67">
        <f t="shared" si="26"/>
        <v>125000</v>
      </c>
      <c r="W44" s="67">
        <f t="shared" si="26"/>
        <v>125000</v>
      </c>
      <c r="X44" s="67">
        <f t="shared" si="26"/>
        <v>500000</v>
      </c>
      <c r="Y44" s="67">
        <f t="shared" si="26"/>
        <v>132500</v>
      </c>
      <c r="Z44" s="67">
        <f t="shared" si="26"/>
        <v>132500</v>
      </c>
      <c r="AA44" s="67">
        <f t="shared" si="26"/>
        <v>132500</v>
      </c>
      <c r="AB44" s="67">
        <f t="shared" si="26"/>
        <v>132500</v>
      </c>
      <c r="AC44" s="67">
        <f t="shared" si="26"/>
        <v>530000</v>
      </c>
      <c r="AD44" s="67">
        <f t="shared" si="26"/>
        <v>567100.00000000012</v>
      </c>
      <c r="AE44" s="67">
        <f t="shared" si="26"/>
        <v>606797.00000000012</v>
      </c>
      <c r="AF44" s="67">
        <f t="shared" si="26"/>
        <v>649272.79000000027</v>
      </c>
      <c r="AG44" s="1"/>
      <c r="AH44" s="1"/>
    </row>
    <row r="45" spans="1:34" x14ac:dyDescent="0.2">
      <c r="A45" s="1"/>
      <c r="B45" s="75"/>
      <c r="C45" s="57"/>
      <c r="D45" s="57"/>
      <c r="E45" s="57"/>
      <c r="F45" s="57"/>
      <c r="G45" s="57"/>
      <c r="H45" s="57"/>
      <c r="I45" s="76">
        <v>2022</v>
      </c>
      <c r="J45" s="76"/>
      <c r="K45" s="76"/>
      <c r="L45" s="76"/>
      <c r="M45" s="76"/>
      <c r="N45" s="76">
        <v>2023</v>
      </c>
      <c r="O45" s="76">
        <v>2024</v>
      </c>
      <c r="P45" s="76">
        <v>2025</v>
      </c>
      <c r="Q45" s="77">
        <v>2026</v>
      </c>
      <c r="R45" s="1"/>
      <c r="S45" s="41" t="s">
        <v>11</v>
      </c>
      <c r="T45" s="68">
        <f t="shared" si="26"/>
        <v>975000</v>
      </c>
      <c r="U45" s="68">
        <f t="shared" si="26"/>
        <v>950000</v>
      </c>
      <c r="V45" s="68">
        <f t="shared" si="26"/>
        <v>950000</v>
      </c>
      <c r="W45" s="68">
        <f t="shared" si="26"/>
        <v>950000</v>
      </c>
      <c r="X45" s="68">
        <f t="shared" si="26"/>
        <v>3825000</v>
      </c>
      <c r="Y45" s="68">
        <f t="shared" si="26"/>
        <v>1032500</v>
      </c>
      <c r="Z45" s="68">
        <f t="shared" si="26"/>
        <v>1032500</v>
      </c>
      <c r="AA45" s="68">
        <f t="shared" si="26"/>
        <v>1032500</v>
      </c>
      <c r="AB45" s="68">
        <f t="shared" si="26"/>
        <v>1032500</v>
      </c>
      <c r="AC45" s="68">
        <f t="shared" si="26"/>
        <v>4130000</v>
      </c>
      <c r="AD45" s="68">
        <f t="shared" si="26"/>
        <v>4419100.0000000009</v>
      </c>
      <c r="AE45" s="68">
        <f t="shared" si="26"/>
        <v>4728437.0000000009</v>
      </c>
      <c r="AF45" s="68">
        <f t="shared" si="26"/>
        <v>5059427.5900000017</v>
      </c>
      <c r="AG45" s="1"/>
      <c r="AH45" s="1"/>
    </row>
    <row r="46" spans="1:34" x14ac:dyDescent="0.2">
      <c r="A46" s="1"/>
      <c r="B46" s="78"/>
      <c r="C46" s="79" t="s">
        <v>22</v>
      </c>
      <c r="D46" s="79"/>
      <c r="E46" s="79"/>
      <c r="F46" s="79"/>
      <c r="G46" s="79"/>
      <c r="H46" s="79"/>
      <c r="I46" s="80"/>
      <c r="J46" s="80"/>
      <c r="K46" s="80"/>
      <c r="L46" s="80"/>
      <c r="M46" s="80"/>
      <c r="N46" s="80"/>
      <c r="O46" s="81">
        <v>7.0000000000000007E-2</v>
      </c>
      <c r="P46" s="81">
        <v>7.0000000000000007E-2</v>
      </c>
      <c r="Q46" s="82">
        <v>7.0000000000000007E-2</v>
      </c>
      <c r="R46" s="1"/>
      <c r="S46" s="18" t="s">
        <v>23</v>
      </c>
      <c r="T46" s="57"/>
      <c r="U46" s="57"/>
      <c r="V46" s="57"/>
      <c r="W46" s="57"/>
      <c r="X46" s="20">
        <v>2022</v>
      </c>
      <c r="Y46" s="19" t="s">
        <v>1</v>
      </c>
      <c r="Z46" s="19" t="s">
        <v>2</v>
      </c>
      <c r="AA46" s="19" t="s">
        <v>3</v>
      </c>
      <c r="AB46" s="19" t="s">
        <v>4</v>
      </c>
      <c r="AC46" s="20">
        <v>2023</v>
      </c>
      <c r="AD46" s="20">
        <v>2024</v>
      </c>
      <c r="AE46" s="20">
        <v>2025</v>
      </c>
      <c r="AF46" s="21">
        <v>2026</v>
      </c>
      <c r="AG46" s="1"/>
      <c r="AH46" s="1"/>
    </row>
    <row r="47" spans="1:34" x14ac:dyDescent="0.2">
      <c r="A47" s="1"/>
      <c r="B47" s="83">
        <v>1</v>
      </c>
      <c r="C47" s="10" t="s">
        <v>24</v>
      </c>
      <c r="D47" s="84">
        <v>100000</v>
      </c>
      <c r="E47" s="85">
        <f>100000*0.25*E5</f>
        <v>25000</v>
      </c>
      <c r="F47" s="85">
        <f>100000*0.25*F5</f>
        <v>25000</v>
      </c>
      <c r="G47" s="85">
        <f t="shared" ref="G47:H62" si="28">$D47*0.25*G5</f>
        <v>25000</v>
      </c>
      <c r="H47" s="85">
        <f t="shared" si="28"/>
        <v>25000</v>
      </c>
      <c r="I47" s="86">
        <f t="shared" ref="I47:I52" si="29">SUM(E47:H47)</f>
        <v>100000</v>
      </c>
      <c r="J47" s="85">
        <f t="shared" ref="J47:M49" si="30">$D47*0.25*J5*1.1</f>
        <v>27500.000000000004</v>
      </c>
      <c r="K47" s="85">
        <f t="shared" si="30"/>
        <v>27500.000000000004</v>
      </c>
      <c r="L47" s="85">
        <f t="shared" si="30"/>
        <v>27500.000000000004</v>
      </c>
      <c r="M47" s="85">
        <f t="shared" si="30"/>
        <v>27500.000000000004</v>
      </c>
      <c r="N47" s="86">
        <f t="shared" ref="N47:N66" si="31">SUM(J47:M47)</f>
        <v>110000.00000000001</v>
      </c>
      <c r="O47" s="86">
        <f t="shared" ref="O47:Q62" si="32">N47*O5*(1+O$46)</f>
        <v>117700.00000000003</v>
      </c>
      <c r="P47" s="86">
        <f t="shared" si="32"/>
        <v>125939.00000000004</v>
      </c>
      <c r="Q47" s="87">
        <f t="shared" si="32"/>
        <v>134754.73000000007</v>
      </c>
      <c r="R47" s="1"/>
      <c r="S47" s="34" t="s">
        <v>6</v>
      </c>
      <c r="T47" s="58">
        <f>T40/T45</f>
        <v>0.15384615384615385</v>
      </c>
      <c r="U47" s="58">
        <f t="shared" ref="U47:AF47" si="33">U40/U45</f>
        <v>0.15789473684210525</v>
      </c>
      <c r="V47" s="58">
        <f t="shared" si="33"/>
        <v>0.15789473684210525</v>
      </c>
      <c r="W47" s="58">
        <f t="shared" si="33"/>
        <v>0.15789473684210525</v>
      </c>
      <c r="X47" s="58">
        <f t="shared" si="33"/>
        <v>0.15686274509803921</v>
      </c>
      <c r="Y47" s="58">
        <f t="shared" si="33"/>
        <v>0.15738498789346247</v>
      </c>
      <c r="Z47" s="58">
        <f t="shared" si="33"/>
        <v>0.15738498789346247</v>
      </c>
      <c r="AA47" s="58">
        <f t="shared" si="33"/>
        <v>0.15738498789346247</v>
      </c>
      <c r="AB47" s="58">
        <f t="shared" si="33"/>
        <v>0.15738498789346247</v>
      </c>
      <c r="AC47" s="58">
        <f t="shared" si="33"/>
        <v>0.15738498789346247</v>
      </c>
      <c r="AD47" s="58">
        <f t="shared" si="33"/>
        <v>0.15738498789346247</v>
      </c>
      <c r="AE47" s="58">
        <f t="shared" si="33"/>
        <v>0.15738498789346247</v>
      </c>
      <c r="AF47" s="58">
        <f t="shared" si="33"/>
        <v>0.1573849878934625</v>
      </c>
      <c r="AG47" s="1"/>
      <c r="AH47" s="1"/>
    </row>
    <row r="48" spans="1:34" x14ac:dyDescent="0.2">
      <c r="A48" s="1"/>
      <c r="B48" s="83">
        <v>2</v>
      </c>
      <c r="C48" s="10" t="s">
        <v>25</v>
      </c>
      <c r="D48" s="84">
        <v>100000</v>
      </c>
      <c r="E48" s="85">
        <f>D48*0.25*E6</f>
        <v>25000</v>
      </c>
      <c r="F48" s="85">
        <f>D48*0.25*F6</f>
        <v>25000</v>
      </c>
      <c r="G48" s="85">
        <f t="shared" si="28"/>
        <v>25000</v>
      </c>
      <c r="H48" s="85">
        <f t="shared" si="28"/>
        <v>25000</v>
      </c>
      <c r="I48" s="86">
        <f t="shared" si="29"/>
        <v>100000</v>
      </c>
      <c r="J48" s="85">
        <f t="shared" si="30"/>
        <v>27500.000000000004</v>
      </c>
      <c r="K48" s="85">
        <f t="shared" si="30"/>
        <v>27500.000000000004</v>
      </c>
      <c r="L48" s="85">
        <f t="shared" si="30"/>
        <v>27500.000000000004</v>
      </c>
      <c r="M48" s="85">
        <f t="shared" si="30"/>
        <v>27500.000000000004</v>
      </c>
      <c r="N48" s="86">
        <f t="shared" si="31"/>
        <v>110000.00000000001</v>
      </c>
      <c r="O48" s="86">
        <f t="shared" si="32"/>
        <v>117700.00000000003</v>
      </c>
      <c r="P48" s="86">
        <f t="shared" si="32"/>
        <v>125939.00000000004</v>
      </c>
      <c r="Q48" s="87">
        <f t="shared" si="32"/>
        <v>134754.73000000007</v>
      </c>
      <c r="R48" s="1"/>
      <c r="S48" s="34" t="s">
        <v>7</v>
      </c>
      <c r="T48" s="58">
        <f>T41/T45</f>
        <v>0.41025641025641024</v>
      </c>
      <c r="U48" s="58">
        <f t="shared" ref="U48:AF48" si="34">U41/U45</f>
        <v>0.39473684210526316</v>
      </c>
      <c r="V48" s="58">
        <f t="shared" si="34"/>
        <v>0.39473684210526316</v>
      </c>
      <c r="W48" s="58">
        <f t="shared" si="34"/>
        <v>0.39473684210526316</v>
      </c>
      <c r="X48" s="58">
        <f t="shared" si="34"/>
        <v>0.39869281045751637</v>
      </c>
      <c r="Y48" s="58">
        <f t="shared" si="34"/>
        <v>0.39951573849878941</v>
      </c>
      <c r="Z48" s="58">
        <f t="shared" si="34"/>
        <v>0.39951573849878941</v>
      </c>
      <c r="AA48" s="58">
        <f t="shared" si="34"/>
        <v>0.39951573849878941</v>
      </c>
      <c r="AB48" s="58">
        <f t="shared" si="34"/>
        <v>0.39951573849878941</v>
      </c>
      <c r="AC48" s="58">
        <f t="shared" si="34"/>
        <v>0.39951573849878941</v>
      </c>
      <c r="AD48" s="58">
        <f t="shared" si="34"/>
        <v>0.3995157384987893</v>
      </c>
      <c r="AE48" s="58">
        <f t="shared" si="34"/>
        <v>0.3995157384987893</v>
      </c>
      <c r="AF48" s="58">
        <f t="shared" si="34"/>
        <v>0.3995157384987893</v>
      </c>
      <c r="AG48" s="1"/>
      <c r="AH48" s="1"/>
    </row>
    <row r="49" spans="1:34" x14ac:dyDescent="0.2">
      <c r="A49" s="1"/>
      <c r="B49" s="83">
        <v>3</v>
      </c>
      <c r="C49" s="10" t="s">
        <v>26</v>
      </c>
      <c r="D49" s="84">
        <v>100000</v>
      </c>
      <c r="E49" s="85">
        <f>D49*0.25*E7</f>
        <v>25000</v>
      </c>
      <c r="F49" s="85">
        <f>D49*0.25*F7</f>
        <v>25000</v>
      </c>
      <c r="G49" s="85">
        <f t="shared" si="28"/>
        <v>25000</v>
      </c>
      <c r="H49" s="85">
        <f t="shared" si="28"/>
        <v>25000</v>
      </c>
      <c r="I49" s="86">
        <f t="shared" si="29"/>
        <v>100000</v>
      </c>
      <c r="J49" s="85">
        <f t="shared" si="30"/>
        <v>27500.000000000004</v>
      </c>
      <c r="K49" s="85">
        <f t="shared" si="30"/>
        <v>27500.000000000004</v>
      </c>
      <c r="L49" s="85">
        <f t="shared" si="30"/>
        <v>27500.000000000004</v>
      </c>
      <c r="M49" s="85">
        <f t="shared" si="30"/>
        <v>27500.000000000004</v>
      </c>
      <c r="N49" s="86">
        <f t="shared" si="31"/>
        <v>110000.00000000001</v>
      </c>
      <c r="O49" s="86">
        <f t="shared" si="32"/>
        <v>117700.00000000003</v>
      </c>
      <c r="P49" s="86">
        <f t="shared" si="32"/>
        <v>125939.00000000004</v>
      </c>
      <c r="Q49" s="87">
        <f>P49*Q7*(1+Q$46)</f>
        <v>134754.73000000007</v>
      </c>
      <c r="R49" s="1"/>
      <c r="S49" s="34" t="s">
        <v>8</v>
      </c>
      <c r="T49" s="58">
        <f>T42/T45</f>
        <v>7.6923076923076927E-2</v>
      </c>
      <c r="U49" s="58">
        <f t="shared" ref="U49:AF49" si="35">U42/U45</f>
        <v>7.8947368421052627E-2</v>
      </c>
      <c r="V49" s="58">
        <f t="shared" si="35"/>
        <v>7.8947368421052627E-2</v>
      </c>
      <c r="W49" s="58">
        <f t="shared" si="35"/>
        <v>7.8947368421052627E-2</v>
      </c>
      <c r="X49" s="58">
        <f t="shared" si="35"/>
        <v>7.8431372549019607E-2</v>
      </c>
      <c r="Y49" s="58">
        <f t="shared" si="35"/>
        <v>7.7481840193704604E-2</v>
      </c>
      <c r="Z49" s="58">
        <f t="shared" si="35"/>
        <v>7.7481840193704604E-2</v>
      </c>
      <c r="AA49" s="58">
        <f t="shared" si="35"/>
        <v>7.7481840193704604E-2</v>
      </c>
      <c r="AB49" s="58">
        <f t="shared" si="35"/>
        <v>7.7481840193704604E-2</v>
      </c>
      <c r="AC49" s="58">
        <f t="shared" si="35"/>
        <v>7.7481840193704604E-2</v>
      </c>
      <c r="AD49" s="58">
        <f t="shared" si="35"/>
        <v>7.7481840193704604E-2</v>
      </c>
      <c r="AE49" s="58">
        <f t="shared" si="35"/>
        <v>7.7481840193704604E-2</v>
      </c>
      <c r="AF49" s="58">
        <f t="shared" si="35"/>
        <v>7.7481840193704604E-2</v>
      </c>
      <c r="AG49" s="1"/>
      <c r="AH49" s="1"/>
    </row>
    <row r="50" spans="1:34" x14ac:dyDescent="0.2">
      <c r="A50" s="1"/>
      <c r="B50" s="83">
        <v>4</v>
      </c>
      <c r="C50" s="10" t="s">
        <v>27</v>
      </c>
      <c r="D50" s="84">
        <v>100000</v>
      </c>
      <c r="E50" s="85">
        <f t="shared" ref="E50:H65" si="36">$D50*0.25*E8</f>
        <v>25000</v>
      </c>
      <c r="F50" s="85">
        <f t="shared" si="36"/>
        <v>25000</v>
      </c>
      <c r="G50" s="85">
        <f t="shared" si="28"/>
        <v>25000</v>
      </c>
      <c r="H50" s="85">
        <f t="shared" si="28"/>
        <v>25000</v>
      </c>
      <c r="I50" s="86">
        <f t="shared" si="29"/>
        <v>100000</v>
      </c>
      <c r="J50" s="85">
        <f t="shared" ref="J50:M51" si="37">$D50*0.25*J8</f>
        <v>25000</v>
      </c>
      <c r="K50" s="85">
        <f t="shared" si="37"/>
        <v>25000</v>
      </c>
      <c r="L50" s="85">
        <f t="shared" si="37"/>
        <v>25000</v>
      </c>
      <c r="M50" s="85">
        <f t="shared" si="37"/>
        <v>25000</v>
      </c>
      <c r="N50" s="86">
        <f t="shared" si="31"/>
        <v>100000</v>
      </c>
      <c r="O50" s="86">
        <f t="shared" si="32"/>
        <v>107000</v>
      </c>
      <c r="P50" s="86">
        <f t="shared" si="32"/>
        <v>114490</v>
      </c>
      <c r="Q50" s="87">
        <f t="shared" si="32"/>
        <v>122504.3</v>
      </c>
      <c r="R50" s="1"/>
      <c r="S50" s="35" t="s">
        <v>9</v>
      </c>
      <c r="T50" s="58">
        <f>T43/T45</f>
        <v>0.23076923076923078</v>
      </c>
      <c r="U50" s="58">
        <f t="shared" ref="U50:AF50" si="38">U43/U45</f>
        <v>0.23684210526315788</v>
      </c>
      <c r="V50" s="58">
        <f t="shared" si="38"/>
        <v>0.23684210526315788</v>
      </c>
      <c r="W50" s="58">
        <f t="shared" si="38"/>
        <v>0.23684210526315788</v>
      </c>
      <c r="X50" s="58">
        <f t="shared" si="38"/>
        <v>0.23529411764705882</v>
      </c>
      <c r="Y50" s="58">
        <f t="shared" si="38"/>
        <v>0.23728813559322035</v>
      </c>
      <c r="Z50" s="58">
        <f t="shared" si="38"/>
        <v>0.23728813559322035</v>
      </c>
      <c r="AA50" s="58">
        <f t="shared" si="38"/>
        <v>0.23728813559322035</v>
      </c>
      <c r="AB50" s="58">
        <f t="shared" si="38"/>
        <v>0.23728813559322035</v>
      </c>
      <c r="AC50" s="58">
        <f t="shared" si="38"/>
        <v>0.23728813559322035</v>
      </c>
      <c r="AD50" s="58">
        <f t="shared" si="38"/>
        <v>0.23728813559322035</v>
      </c>
      <c r="AE50" s="58">
        <f t="shared" si="38"/>
        <v>0.23728813559322035</v>
      </c>
      <c r="AF50" s="58">
        <f t="shared" si="38"/>
        <v>0.23728813559322037</v>
      </c>
      <c r="AG50" s="1"/>
      <c r="AH50" s="1"/>
    </row>
    <row r="51" spans="1:34" x14ac:dyDescent="0.2">
      <c r="A51" s="1"/>
      <c r="B51" s="83">
        <v>5</v>
      </c>
      <c r="C51" s="88" t="s">
        <v>28</v>
      </c>
      <c r="D51" s="89">
        <v>100000</v>
      </c>
      <c r="E51" s="90">
        <f t="shared" si="36"/>
        <v>25000</v>
      </c>
      <c r="F51" s="90">
        <f t="shared" si="36"/>
        <v>25000</v>
      </c>
      <c r="G51" s="90">
        <f t="shared" si="28"/>
        <v>25000</v>
      </c>
      <c r="H51" s="90">
        <f t="shared" si="28"/>
        <v>25000</v>
      </c>
      <c r="I51" s="91">
        <f t="shared" si="29"/>
        <v>100000</v>
      </c>
      <c r="J51" s="90">
        <f t="shared" si="37"/>
        <v>25000</v>
      </c>
      <c r="K51" s="90">
        <f t="shared" si="37"/>
        <v>25000</v>
      </c>
      <c r="L51" s="90">
        <f t="shared" si="37"/>
        <v>25000</v>
      </c>
      <c r="M51" s="90">
        <f t="shared" si="37"/>
        <v>25000</v>
      </c>
      <c r="N51" s="91">
        <f t="shared" si="31"/>
        <v>100000</v>
      </c>
      <c r="O51" s="91">
        <f t="shared" si="32"/>
        <v>107000</v>
      </c>
      <c r="P51" s="91">
        <f t="shared" si="32"/>
        <v>114490</v>
      </c>
      <c r="Q51" s="92">
        <f t="shared" si="32"/>
        <v>122504.3</v>
      </c>
      <c r="R51" s="1"/>
      <c r="S51" s="35" t="s">
        <v>13</v>
      </c>
      <c r="T51" s="58">
        <f>T44/T45</f>
        <v>0.12820512820512819</v>
      </c>
      <c r="U51" s="58">
        <f t="shared" ref="U51:AF51" si="39">U44/U45</f>
        <v>0.13157894736842105</v>
      </c>
      <c r="V51" s="58">
        <f t="shared" si="39"/>
        <v>0.13157894736842105</v>
      </c>
      <c r="W51" s="58">
        <f t="shared" si="39"/>
        <v>0.13157894736842105</v>
      </c>
      <c r="X51" s="58">
        <f t="shared" si="39"/>
        <v>0.13071895424836602</v>
      </c>
      <c r="Y51" s="58">
        <f t="shared" si="39"/>
        <v>0.12832929782082325</v>
      </c>
      <c r="Z51" s="58">
        <f t="shared" si="39"/>
        <v>0.12832929782082325</v>
      </c>
      <c r="AA51" s="58">
        <f t="shared" si="39"/>
        <v>0.12832929782082325</v>
      </c>
      <c r="AB51" s="58">
        <f t="shared" si="39"/>
        <v>0.12832929782082325</v>
      </c>
      <c r="AC51" s="58">
        <f t="shared" si="39"/>
        <v>0.12832929782082325</v>
      </c>
      <c r="AD51" s="58">
        <f t="shared" si="39"/>
        <v>0.12832929782082325</v>
      </c>
      <c r="AE51" s="58">
        <f t="shared" si="39"/>
        <v>0.12832929782082325</v>
      </c>
      <c r="AF51" s="58">
        <f t="shared" si="39"/>
        <v>0.12832929782082325</v>
      </c>
      <c r="AG51" s="1"/>
      <c r="AH51" s="1"/>
    </row>
    <row r="52" spans="1:34" x14ac:dyDescent="0.2">
      <c r="A52" s="1"/>
      <c r="B52" s="83">
        <v>6</v>
      </c>
      <c r="C52" s="10" t="s">
        <v>29</v>
      </c>
      <c r="D52" s="84">
        <v>100000</v>
      </c>
      <c r="E52" s="85">
        <f t="shared" si="36"/>
        <v>25000</v>
      </c>
      <c r="F52" s="85">
        <f t="shared" si="36"/>
        <v>25000</v>
      </c>
      <c r="G52" s="85">
        <f t="shared" si="28"/>
        <v>25000</v>
      </c>
      <c r="H52" s="85">
        <f t="shared" si="28"/>
        <v>25000</v>
      </c>
      <c r="I52" s="86">
        <f t="shared" si="29"/>
        <v>100000</v>
      </c>
      <c r="J52" s="93">
        <f t="shared" ref="J52:M66" si="40">$D52*0.25*J10*1.1</f>
        <v>27500.000000000004</v>
      </c>
      <c r="K52" s="93">
        <f t="shared" si="40"/>
        <v>27500.000000000004</v>
      </c>
      <c r="L52" s="93">
        <f t="shared" si="40"/>
        <v>27500.000000000004</v>
      </c>
      <c r="M52" s="93">
        <f t="shared" si="40"/>
        <v>27500.000000000004</v>
      </c>
      <c r="N52" s="94">
        <f t="shared" si="31"/>
        <v>110000.00000000001</v>
      </c>
      <c r="O52" s="86">
        <f t="shared" si="32"/>
        <v>117700.00000000003</v>
      </c>
      <c r="P52" s="86">
        <f t="shared" si="32"/>
        <v>125939.00000000004</v>
      </c>
      <c r="Q52" s="87">
        <f t="shared" si="32"/>
        <v>134754.73000000007</v>
      </c>
      <c r="R52" s="1"/>
      <c r="S52" s="95" t="s">
        <v>30</v>
      </c>
      <c r="T52" s="96"/>
      <c r="U52" s="96"/>
      <c r="V52" s="96"/>
      <c r="W52" s="96"/>
      <c r="X52" s="97"/>
      <c r="Y52" s="97"/>
      <c r="Z52" s="97"/>
      <c r="AA52" s="97"/>
      <c r="AB52" s="97"/>
      <c r="AC52" s="98">
        <f>(AC45-X45)/X45</f>
        <v>7.9738562091503262E-2</v>
      </c>
      <c r="AD52" s="98">
        <f>(AD45-AC45)/AC45</f>
        <v>7.0000000000000229E-2</v>
      </c>
      <c r="AE52" s="98">
        <f>(AE45-AD45)/AD45</f>
        <v>6.9999999999999979E-2</v>
      </c>
      <c r="AF52" s="98">
        <f>(AF45-AE45)/AE45</f>
        <v>7.0000000000000145E-2</v>
      </c>
      <c r="AG52" s="1"/>
      <c r="AH52" s="1"/>
    </row>
    <row r="53" spans="1:34" x14ac:dyDescent="0.2">
      <c r="A53" s="1"/>
      <c r="B53" s="83">
        <v>7</v>
      </c>
      <c r="C53" s="10" t="s">
        <v>31</v>
      </c>
      <c r="D53" s="84">
        <v>100000</v>
      </c>
      <c r="E53" s="85">
        <f t="shared" si="36"/>
        <v>25000</v>
      </c>
      <c r="F53" s="85">
        <f t="shared" si="36"/>
        <v>25000</v>
      </c>
      <c r="G53" s="85">
        <f t="shared" si="28"/>
        <v>25000</v>
      </c>
      <c r="H53" s="85">
        <f t="shared" si="28"/>
        <v>25000</v>
      </c>
      <c r="I53" s="86">
        <f t="shared" ref="I53:I66" si="41">SUM(E53:H53)</f>
        <v>100000</v>
      </c>
      <c r="J53" s="85">
        <f t="shared" si="40"/>
        <v>27500.000000000004</v>
      </c>
      <c r="K53" s="85">
        <f t="shared" si="40"/>
        <v>27500.000000000004</v>
      </c>
      <c r="L53" s="85">
        <f t="shared" si="40"/>
        <v>27500.000000000004</v>
      </c>
      <c r="M53" s="85">
        <f t="shared" si="40"/>
        <v>27500.000000000004</v>
      </c>
      <c r="N53" s="86">
        <f t="shared" si="31"/>
        <v>110000.00000000001</v>
      </c>
      <c r="O53" s="86">
        <f t="shared" si="32"/>
        <v>117700.00000000003</v>
      </c>
      <c r="P53" s="86">
        <f t="shared" si="32"/>
        <v>125939.00000000004</v>
      </c>
      <c r="Q53" s="87">
        <f t="shared" si="32"/>
        <v>134754.73000000007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2">
      <c r="A54" s="1"/>
      <c r="B54" s="83">
        <v>8</v>
      </c>
      <c r="C54" s="10" t="s">
        <v>32</v>
      </c>
      <c r="D54" s="84">
        <v>100000</v>
      </c>
      <c r="E54" s="85">
        <f t="shared" si="36"/>
        <v>25000</v>
      </c>
      <c r="F54" s="85">
        <f t="shared" si="36"/>
        <v>25000</v>
      </c>
      <c r="G54" s="85">
        <f t="shared" si="28"/>
        <v>25000</v>
      </c>
      <c r="H54" s="85">
        <f t="shared" si="28"/>
        <v>25000</v>
      </c>
      <c r="I54" s="86">
        <f t="shared" si="41"/>
        <v>100000</v>
      </c>
      <c r="J54" s="85">
        <f t="shared" si="40"/>
        <v>27500.000000000004</v>
      </c>
      <c r="K54" s="85">
        <f t="shared" si="40"/>
        <v>27500.000000000004</v>
      </c>
      <c r="L54" s="85">
        <f t="shared" si="40"/>
        <v>27500.000000000004</v>
      </c>
      <c r="M54" s="85">
        <f t="shared" si="40"/>
        <v>27500.000000000004</v>
      </c>
      <c r="N54" s="86">
        <f t="shared" si="31"/>
        <v>110000.00000000001</v>
      </c>
      <c r="O54" s="86">
        <f t="shared" si="32"/>
        <v>117700.00000000003</v>
      </c>
      <c r="P54" s="86">
        <f t="shared" si="32"/>
        <v>125939.00000000004</v>
      </c>
      <c r="Q54" s="87">
        <f t="shared" si="32"/>
        <v>134754.73000000007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2">
      <c r="A55" s="1"/>
      <c r="B55" s="83">
        <v>9</v>
      </c>
      <c r="C55" s="10" t="s">
        <v>33</v>
      </c>
      <c r="D55" s="84">
        <v>100000</v>
      </c>
      <c r="E55" s="85">
        <f t="shared" si="36"/>
        <v>25000</v>
      </c>
      <c r="F55" s="85">
        <f t="shared" si="36"/>
        <v>25000</v>
      </c>
      <c r="G55" s="85">
        <f t="shared" si="28"/>
        <v>25000</v>
      </c>
      <c r="H55" s="85">
        <f t="shared" si="28"/>
        <v>25000</v>
      </c>
      <c r="I55" s="86">
        <f t="shared" si="41"/>
        <v>100000</v>
      </c>
      <c r="J55" s="85">
        <f t="shared" si="40"/>
        <v>27500.000000000004</v>
      </c>
      <c r="K55" s="85">
        <f t="shared" si="40"/>
        <v>27500.000000000004</v>
      </c>
      <c r="L55" s="85">
        <f t="shared" si="40"/>
        <v>27500.000000000004</v>
      </c>
      <c r="M55" s="85">
        <f t="shared" si="40"/>
        <v>27500.000000000004</v>
      </c>
      <c r="N55" s="86">
        <f t="shared" si="31"/>
        <v>110000.00000000001</v>
      </c>
      <c r="O55" s="86">
        <f t="shared" si="32"/>
        <v>117700.00000000003</v>
      </c>
      <c r="P55" s="86">
        <f t="shared" si="32"/>
        <v>125939.00000000004</v>
      </c>
      <c r="Q55" s="87">
        <f t="shared" si="32"/>
        <v>134754.73000000007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2">
      <c r="A56" s="1"/>
      <c r="B56" s="83">
        <v>10</v>
      </c>
      <c r="C56" s="10" t="s">
        <v>34</v>
      </c>
      <c r="D56" s="84">
        <v>100000</v>
      </c>
      <c r="E56" s="85">
        <f t="shared" si="36"/>
        <v>25000</v>
      </c>
      <c r="F56" s="85">
        <f t="shared" si="36"/>
        <v>25000</v>
      </c>
      <c r="G56" s="85">
        <f t="shared" si="28"/>
        <v>25000</v>
      </c>
      <c r="H56" s="85">
        <f t="shared" si="28"/>
        <v>25000</v>
      </c>
      <c r="I56" s="86">
        <f t="shared" si="41"/>
        <v>100000</v>
      </c>
      <c r="J56" s="85">
        <f t="shared" si="40"/>
        <v>27500.000000000004</v>
      </c>
      <c r="K56" s="85">
        <f t="shared" si="40"/>
        <v>27500.000000000004</v>
      </c>
      <c r="L56" s="85">
        <f t="shared" si="40"/>
        <v>27500.000000000004</v>
      </c>
      <c r="M56" s="85">
        <f t="shared" si="40"/>
        <v>27500.000000000004</v>
      </c>
      <c r="N56" s="86">
        <f t="shared" si="31"/>
        <v>110000.00000000001</v>
      </c>
      <c r="O56" s="86">
        <f t="shared" si="32"/>
        <v>117700.00000000003</v>
      </c>
      <c r="P56" s="86">
        <f t="shared" si="32"/>
        <v>125939.00000000004</v>
      </c>
      <c r="Q56" s="87">
        <f t="shared" si="32"/>
        <v>134754.73000000007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2">
      <c r="A57" s="1"/>
      <c r="B57" s="83">
        <v>11</v>
      </c>
      <c r="C57" s="10" t="s">
        <v>35</v>
      </c>
      <c r="D57" s="84">
        <v>100000</v>
      </c>
      <c r="E57" s="85">
        <f t="shared" si="36"/>
        <v>50000</v>
      </c>
      <c r="F57" s="85">
        <f t="shared" si="36"/>
        <v>25000</v>
      </c>
      <c r="G57" s="85">
        <f t="shared" si="28"/>
        <v>25000</v>
      </c>
      <c r="H57" s="85">
        <f t="shared" si="28"/>
        <v>25000</v>
      </c>
      <c r="I57" s="86">
        <f t="shared" si="41"/>
        <v>125000</v>
      </c>
      <c r="J57" s="85">
        <f t="shared" si="40"/>
        <v>27500.000000000004</v>
      </c>
      <c r="K57" s="85">
        <f t="shared" si="40"/>
        <v>27500.000000000004</v>
      </c>
      <c r="L57" s="85">
        <f t="shared" si="40"/>
        <v>27500.000000000004</v>
      </c>
      <c r="M57" s="85">
        <f t="shared" si="40"/>
        <v>27500.000000000004</v>
      </c>
      <c r="N57" s="86">
        <f t="shared" si="31"/>
        <v>110000.00000000001</v>
      </c>
      <c r="O57" s="86">
        <f t="shared" si="32"/>
        <v>117700.00000000003</v>
      </c>
      <c r="P57" s="86">
        <f t="shared" si="32"/>
        <v>125939.00000000004</v>
      </c>
      <c r="Q57" s="87">
        <f t="shared" si="32"/>
        <v>134754.73000000007</v>
      </c>
      <c r="R57" s="1"/>
      <c r="S57" s="9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2">
      <c r="A58" s="1"/>
      <c r="B58" s="83">
        <v>12</v>
      </c>
      <c r="C58" s="10" t="s">
        <v>36</v>
      </c>
      <c r="D58" s="84">
        <v>100000</v>
      </c>
      <c r="E58" s="85">
        <f t="shared" si="36"/>
        <v>25000</v>
      </c>
      <c r="F58" s="85">
        <f t="shared" si="36"/>
        <v>25000</v>
      </c>
      <c r="G58" s="85">
        <f t="shared" si="28"/>
        <v>25000</v>
      </c>
      <c r="H58" s="85">
        <f t="shared" si="28"/>
        <v>25000</v>
      </c>
      <c r="I58" s="86">
        <f t="shared" si="41"/>
        <v>100000</v>
      </c>
      <c r="J58" s="85">
        <f t="shared" si="40"/>
        <v>27500.000000000004</v>
      </c>
      <c r="K58" s="85">
        <f t="shared" si="40"/>
        <v>27500.000000000004</v>
      </c>
      <c r="L58" s="85">
        <f t="shared" si="40"/>
        <v>27500.000000000004</v>
      </c>
      <c r="M58" s="85">
        <f t="shared" si="40"/>
        <v>27500.000000000004</v>
      </c>
      <c r="N58" s="86">
        <f t="shared" si="31"/>
        <v>110000.00000000001</v>
      </c>
      <c r="O58" s="86">
        <f t="shared" si="32"/>
        <v>117700.00000000003</v>
      </c>
      <c r="P58" s="86">
        <f t="shared" si="32"/>
        <v>125939.00000000004</v>
      </c>
      <c r="Q58" s="87">
        <f t="shared" si="32"/>
        <v>134754.73000000007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2">
      <c r="A59" s="1"/>
      <c r="B59" s="83">
        <v>13</v>
      </c>
      <c r="C59" s="10" t="s">
        <v>37</v>
      </c>
      <c r="D59" s="84">
        <v>100000</v>
      </c>
      <c r="E59" s="85">
        <f>$D59*0.25*E17</f>
        <v>25000</v>
      </c>
      <c r="F59" s="85">
        <f t="shared" si="36"/>
        <v>25000</v>
      </c>
      <c r="G59" s="85">
        <f t="shared" si="28"/>
        <v>25000</v>
      </c>
      <c r="H59" s="85">
        <f t="shared" si="28"/>
        <v>25000</v>
      </c>
      <c r="I59" s="86">
        <f t="shared" si="41"/>
        <v>100000</v>
      </c>
      <c r="J59" s="85">
        <f t="shared" si="40"/>
        <v>27500.000000000004</v>
      </c>
      <c r="K59" s="85">
        <f t="shared" si="40"/>
        <v>27500.000000000004</v>
      </c>
      <c r="L59" s="85">
        <f t="shared" si="40"/>
        <v>27500.000000000004</v>
      </c>
      <c r="M59" s="85">
        <f t="shared" si="40"/>
        <v>27500.000000000004</v>
      </c>
      <c r="N59" s="86">
        <f t="shared" si="31"/>
        <v>110000.00000000001</v>
      </c>
      <c r="O59" s="86">
        <f t="shared" si="32"/>
        <v>117700.00000000003</v>
      </c>
      <c r="P59" s="86">
        <f t="shared" si="32"/>
        <v>125939.00000000004</v>
      </c>
      <c r="Q59" s="87">
        <f t="shared" si="32"/>
        <v>134754.73000000007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2">
      <c r="A60" s="1"/>
      <c r="B60" s="83">
        <v>14</v>
      </c>
      <c r="C60" s="10" t="s">
        <v>38</v>
      </c>
      <c r="D60" s="84">
        <v>100000</v>
      </c>
      <c r="E60" s="85">
        <f t="shared" ref="E60:E62" si="42">$D60*0.25*E18</f>
        <v>25000</v>
      </c>
      <c r="F60" s="85">
        <f t="shared" si="36"/>
        <v>25000</v>
      </c>
      <c r="G60" s="85">
        <f t="shared" si="28"/>
        <v>25000</v>
      </c>
      <c r="H60" s="85">
        <f t="shared" si="28"/>
        <v>25000</v>
      </c>
      <c r="I60" s="86">
        <f t="shared" si="41"/>
        <v>100000</v>
      </c>
      <c r="J60" s="85">
        <f t="shared" si="40"/>
        <v>27500.000000000004</v>
      </c>
      <c r="K60" s="85">
        <f t="shared" si="40"/>
        <v>27500.000000000004</v>
      </c>
      <c r="L60" s="85">
        <f t="shared" si="40"/>
        <v>27500.000000000004</v>
      </c>
      <c r="M60" s="85">
        <f t="shared" si="40"/>
        <v>27500.000000000004</v>
      </c>
      <c r="N60" s="86">
        <f t="shared" si="31"/>
        <v>110000.00000000001</v>
      </c>
      <c r="O60" s="86">
        <f t="shared" si="32"/>
        <v>117700.00000000003</v>
      </c>
      <c r="P60" s="86">
        <f t="shared" si="32"/>
        <v>125939.00000000004</v>
      </c>
      <c r="Q60" s="87">
        <f t="shared" si="32"/>
        <v>134754.73000000007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2">
      <c r="A61" s="1"/>
      <c r="B61" s="83">
        <v>15</v>
      </c>
      <c r="C61" s="10" t="s">
        <v>39</v>
      </c>
      <c r="D61" s="84">
        <v>100000</v>
      </c>
      <c r="E61" s="85">
        <f t="shared" si="42"/>
        <v>25000</v>
      </c>
      <c r="F61" s="85">
        <f t="shared" si="36"/>
        <v>25000</v>
      </c>
      <c r="G61" s="85">
        <f t="shared" si="28"/>
        <v>25000</v>
      </c>
      <c r="H61" s="85">
        <f t="shared" si="28"/>
        <v>25000</v>
      </c>
      <c r="I61" s="86">
        <f t="shared" si="41"/>
        <v>100000</v>
      </c>
      <c r="J61" s="85">
        <f t="shared" si="40"/>
        <v>27500.000000000004</v>
      </c>
      <c r="K61" s="85">
        <f t="shared" si="40"/>
        <v>27500.000000000004</v>
      </c>
      <c r="L61" s="85">
        <f t="shared" si="40"/>
        <v>27500.000000000004</v>
      </c>
      <c r="M61" s="85">
        <f t="shared" si="40"/>
        <v>27500.000000000004</v>
      </c>
      <c r="N61" s="86">
        <f t="shared" si="31"/>
        <v>110000.00000000001</v>
      </c>
      <c r="O61" s="86">
        <f t="shared" si="32"/>
        <v>117700.00000000003</v>
      </c>
      <c r="P61" s="86">
        <f t="shared" si="32"/>
        <v>125939.00000000004</v>
      </c>
      <c r="Q61" s="87">
        <f t="shared" si="32"/>
        <v>134754.73000000007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2">
      <c r="A62" s="1"/>
      <c r="B62" s="83">
        <v>16</v>
      </c>
      <c r="C62" s="10" t="s">
        <v>40</v>
      </c>
      <c r="D62" s="84">
        <v>100000</v>
      </c>
      <c r="E62" s="85">
        <f t="shared" si="42"/>
        <v>25000</v>
      </c>
      <c r="F62" s="85">
        <f t="shared" si="36"/>
        <v>25000</v>
      </c>
      <c r="G62" s="85">
        <f t="shared" si="28"/>
        <v>25000</v>
      </c>
      <c r="H62" s="85">
        <f t="shared" si="28"/>
        <v>25000</v>
      </c>
      <c r="I62" s="86">
        <f t="shared" si="41"/>
        <v>100000</v>
      </c>
      <c r="J62" s="85">
        <f t="shared" si="40"/>
        <v>27500.000000000004</v>
      </c>
      <c r="K62" s="85">
        <f t="shared" si="40"/>
        <v>27500.000000000004</v>
      </c>
      <c r="L62" s="85">
        <f t="shared" si="40"/>
        <v>27500.000000000004</v>
      </c>
      <c r="M62" s="85">
        <f t="shared" si="40"/>
        <v>27500.000000000004</v>
      </c>
      <c r="N62" s="86">
        <f t="shared" si="31"/>
        <v>110000.00000000001</v>
      </c>
      <c r="O62" s="86">
        <f t="shared" si="32"/>
        <v>117700.00000000003</v>
      </c>
      <c r="P62" s="86">
        <f t="shared" si="32"/>
        <v>125939.00000000004</v>
      </c>
      <c r="Q62" s="87">
        <f t="shared" si="32"/>
        <v>134754.73000000007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2">
      <c r="A63" s="1"/>
      <c r="B63" s="83">
        <v>17</v>
      </c>
      <c r="C63" s="10" t="s">
        <v>41</v>
      </c>
      <c r="D63" s="84">
        <v>100000</v>
      </c>
      <c r="E63" s="85">
        <f t="shared" si="36"/>
        <v>25000</v>
      </c>
      <c r="F63" s="85">
        <f t="shared" si="36"/>
        <v>25000</v>
      </c>
      <c r="G63" s="85">
        <f t="shared" si="36"/>
        <v>25000</v>
      </c>
      <c r="H63" s="85">
        <f t="shared" si="36"/>
        <v>25000</v>
      </c>
      <c r="I63" s="86">
        <f t="shared" si="41"/>
        <v>100000</v>
      </c>
      <c r="J63" s="85">
        <f t="shared" si="40"/>
        <v>27500.000000000004</v>
      </c>
      <c r="K63" s="85">
        <f t="shared" si="40"/>
        <v>27500.000000000004</v>
      </c>
      <c r="L63" s="85">
        <f t="shared" si="40"/>
        <v>27500.000000000004</v>
      </c>
      <c r="M63" s="85">
        <f t="shared" si="40"/>
        <v>27500.000000000004</v>
      </c>
      <c r="N63" s="86">
        <f t="shared" si="31"/>
        <v>110000.00000000001</v>
      </c>
      <c r="O63" s="86">
        <f t="shared" ref="O63:Q78" si="43">N63*O21*(1+O$46)</f>
        <v>117700.00000000003</v>
      </c>
      <c r="P63" s="86">
        <f t="shared" si="43"/>
        <v>125939.00000000004</v>
      </c>
      <c r="Q63" s="87">
        <f t="shared" si="43"/>
        <v>134754.73000000007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2">
      <c r="A64" s="1"/>
      <c r="B64" s="83">
        <v>18</v>
      </c>
      <c r="C64" s="10" t="s">
        <v>42</v>
      </c>
      <c r="D64" s="84">
        <v>100000</v>
      </c>
      <c r="E64" s="85">
        <f t="shared" si="36"/>
        <v>25000</v>
      </c>
      <c r="F64" s="85">
        <f t="shared" si="36"/>
        <v>25000</v>
      </c>
      <c r="G64" s="85">
        <f t="shared" si="36"/>
        <v>25000</v>
      </c>
      <c r="H64" s="85">
        <f t="shared" si="36"/>
        <v>25000</v>
      </c>
      <c r="I64" s="86">
        <f t="shared" si="41"/>
        <v>100000</v>
      </c>
      <c r="J64" s="85">
        <f t="shared" si="40"/>
        <v>27500.000000000004</v>
      </c>
      <c r="K64" s="85">
        <f t="shared" si="40"/>
        <v>27500.000000000004</v>
      </c>
      <c r="L64" s="85">
        <f t="shared" si="40"/>
        <v>27500.000000000004</v>
      </c>
      <c r="M64" s="85">
        <f t="shared" si="40"/>
        <v>27500.000000000004</v>
      </c>
      <c r="N64" s="86">
        <f t="shared" si="31"/>
        <v>110000.00000000001</v>
      </c>
      <c r="O64" s="86">
        <f t="shared" si="43"/>
        <v>117700.00000000003</v>
      </c>
      <c r="P64" s="86">
        <f t="shared" si="43"/>
        <v>125939.00000000004</v>
      </c>
      <c r="Q64" s="87">
        <f t="shared" si="43"/>
        <v>134754.73000000007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">
      <c r="A65" s="1"/>
      <c r="B65" s="83">
        <v>19</v>
      </c>
      <c r="C65" s="10" t="s">
        <v>43</v>
      </c>
      <c r="D65" s="84">
        <v>100000</v>
      </c>
      <c r="E65" s="85">
        <f t="shared" si="36"/>
        <v>25000</v>
      </c>
      <c r="F65" s="85">
        <f t="shared" si="36"/>
        <v>25000</v>
      </c>
      <c r="G65" s="85">
        <f t="shared" si="36"/>
        <v>25000</v>
      </c>
      <c r="H65" s="85">
        <f t="shared" si="36"/>
        <v>25000</v>
      </c>
      <c r="I65" s="86">
        <f t="shared" si="41"/>
        <v>100000</v>
      </c>
      <c r="J65" s="85">
        <f t="shared" si="40"/>
        <v>27500.000000000004</v>
      </c>
      <c r="K65" s="85">
        <f t="shared" si="40"/>
        <v>27500.000000000004</v>
      </c>
      <c r="L65" s="85">
        <f t="shared" si="40"/>
        <v>27500.000000000004</v>
      </c>
      <c r="M65" s="85">
        <f t="shared" si="40"/>
        <v>27500.000000000004</v>
      </c>
      <c r="N65" s="86">
        <f t="shared" si="31"/>
        <v>110000.00000000001</v>
      </c>
      <c r="O65" s="86">
        <f t="shared" si="43"/>
        <v>117700.00000000003</v>
      </c>
      <c r="P65" s="86">
        <f t="shared" si="43"/>
        <v>125939.00000000004</v>
      </c>
      <c r="Q65" s="87">
        <f t="shared" si="43"/>
        <v>134754.73000000007</v>
      </c>
      <c r="R65" s="1"/>
      <c r="S65" s="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">
      <c r="A66" s="1"/>
      <c r="B66" s="83">
        <v>20</v>
      </c>
      <c r="C66" s="10" t="s">
        <v>44</v>
      </c>
      <c r="D66" s="84">
        <v>100000</v>
      </c>
      <c r="E66" s="85">
        <f t="shared" ref="E66:H80" si="44">$D66*0.25*E24</f>
        <v>25000</v>
      </c>
      <c r="F66" s="85">
        <f t="shared" si="44"/>
        <v>25000</v>
      </c>
      <c r="G66" s="85">
        <f t="shared" si="44"/>
        <v>25000</v>
      </c>
      <c r="H66" s="85">
        <f t="shared" si="44"/>
        <v>25000</v>
      </c>
      <c r="I66" s="86">
        <f t="shared" si="41"/>
        <v>100000</v>
      </c>
      <c r="J66" s="85">
        <f t="shared" si="40"/>
        <v>27500.000000000004</v>
      </c>
      <c r="K66" s="85">
        <f t="shared" si="40"/>
        <v>27500.000000000004</v>
      </c>
      <c r="L66" s="85">
        <f t="shared" si="40"/>
        <v>27500.000000000004</v>
      </c>
      <c r="M66" s="85">
        <f t="shared" si="40"/>
        <v>27500.000000000004</v>
      </c>
      <c r="N66" s="86">
        <f t="shared" si="31"/>
        <v>110000.00000000001</v>
      </c>
      <c r="O66" s="91">
        <f t="shared" si="43"/>
        <v>117700.00000000003</v>
      </c>
      <c r="P66" s="91">
        <f t="shared" si="43"/>
        <v>125939.00000000004</v>
      </c>
      <c r="Q66" s="92">
        <f t="shared" si="43"/>
        <v>134754.73000000007</v>
      </c>
      <c r="R66" s="1"/>
      <c r="S66" s="9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">
      <c r="A67" s="1"/>
      <c r="B67" s="83">
        <v>21</v>
      </c>
      <c r="C67" s="99" t="s">
        <v>45</v>
      </c>
      <c r="D67" s="100">
        <v>100000</v>
      </c>
      <c r="E67" s="93">
        <f t="shared" si="44"/>
        <v>25000</v>
      </c>
      <c r="F67" s="93">
        <f t="shared" si="44"/>
        <v>25000</v>
      </c>
      <c r="G67" s="93">
        <f t="shared" si="44"/>
        <v>25000</v>
      </c>
      <c r="H67" s="93">
        <f t="shared" si="44"/>
        <v>25000</v>
      </c>
      <c r="I67" s="94">
        <f t="shared" ref="I67:I84" si="45">SUM(E67:H67)</f>
        <v>100000</v>
      </c>
      <c r="J67" s="93">
        <f>$D67*0.25*J25</f>
        <v>25000</v>
      </c>
      <c r="K67" s="93">
        <f>$D67*0.25*K25</f>
        <v>25000</v>
      </c>
      <c r="L67" s="93">
        <f>$D67*0.25*L25</f>
        <v>25000</v>
      </c>
      <c r="M67" s="93">
        <f>$D67*0.25*M25</f>
        <v>25000</v>
      </c>
      <c r="N67" s="94">
        <f>SUM(J67:M67)</f>
        <v>100000</v>
      </c>
      <c r="O67" s="86">
        <f t="shared" si="43"/>
        <v>107000</v>
      </c>
      <c r="P67" s="86">
        <f t="shared" si="43"/>
        <v>114490</v>
      </c>
      <c r="Q67" s="87">
        <f t="shared" si="43"/>
        <v>122504.3</v>
      </c>
      <c r="R67" s="1"/>
      <c r="S67" s="9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">
      <c r="A68" s="1"/>
      <c r="B68" s="83">
        <v>22</v>
      </c>
      <c r="C68" s="10" t="s">
        <v>46</v>
      </c>
      <c r="D68" s="84">
        <v>100000</v>
      </c>
      <c r="E68" s="85">
        <f t="shared" si="44"/>
        <v>25000</v>
      </c>
      <c r="F68" s="85">
        <f t="shared" si="44"/>
        <v>25000</v>
      </c>
      <c r="G68" s="85">
        <f t="shared" si="44"/>
        <v>25000</v>
      </c>
      <c r="H68" s="85">
        <f t="shared" si="44"/>
        <v>25000</v>
      </c>
      <c r="I68" s="86">
        <f t="shared" si="45"/>
        <v>100000</v>
      </c>
      <c r="J68" s="85">
        <f t="shared" ref="J68:M69" si="46">$D68*0.25*J26*1.1</f>
        <v>27500.000000000004</v>
      </c>
      <c r="K68" s="85">
        <f t="shared" si="46"/>
        <v>27500.000000000004</v>
      </c>
      <c r="L68" s="85">
        <f t="shared" si="46"/>
        <v>27500.000000000004</v>
      </c>
      <c r="M68" s="85">
        <f t="shared" si="46"/>
        <v>27500.000000000004</v>
      </c>
      <c r="N68" s="86">
        <f>SUM(J68:M68)</f>
        <v>110000.00000000001</v>
      </c>
      <c r="O68" s="86">
        <f t="shared" si="43"/>
        <v>117700.00000000003</v>
      </c>
      <c r="P68" s="86">
        <f t="shared" si="43"/>
        <v>125939.00000000004</v>
      </c>
      <c r="Q68" s="87">
        <f t="shared" si="43"/>
        <v>134754.73000000007</v>
      </c>
      <c r="R68" s="1"/>
      <c r="S68" s="9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">
      <c r="A69" s="1"/>
      <c r="B69" s="83">
        <v>23</v>
      </c>
      <c r="C69" s="88" t="s">
        <v>47</v>
      </c>
      <c r="D69" s="89">
        <v>100000</v>
      </c>
      <c r="E69" s="90">
        <f t="shared" si="44"/>
        <v>25000</v>
      </c>
      <c r="F69" s="90">
        <f t="shared" si="44"/>
        <v>25000</v>
      </c>
      <c r="G69" s="90">
        <f t="shared" si="44"/>
        <v>25000</v>
      </c>
      <c r="H69" s="90">
        <f t="shared" si="44"/>
        <v>25000</v>
      </c>
      <c r="I69" s="91">
        <f t="shared" si="45"/>
        <v>100000</v>
      </c>
      <c r="J69" s="90">
        <f t="shared" si="46"/>
        <v>27500.000000000004</v>
      </c>
      <c r="K69" s="90">
        <f t="shared" si="46"/>
        <v>27500.000000000004</v>
      </c>
      <c r="L69" s="90">
        <f t="shared" si="46"/>
        <v>27500.000000000004</v>
      </c>
      <c r="M69" s="90">
        <f t="shared" si="46"/>
        <v>27500.000000000004</v>
      </c>
      <c r="N69" s="91">
        <f>SUM(J69:M69)</f>
        <v>110000.00000000001</v>
      </c>
      <c r="O69" s="91">
        <f t="shared" si="43"/>
        <v>117700.00000000003</v>
      </c>
      <c r="P69" s="91">
        <f t="shared" si="43"/>
        <v>125939.00000000004</v>
      </c>
      <c r="Q69" s="92">
        <f t="shared" si="43"/>
        <v>134754.73000000007</v>
      </c>
      <c r="R69" s="1"/>
      <c r="S69" s="9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">
      <c r="A70" s="1"/>
      <c r="B70" s="83">
        <v>24</v>
      </c>
      <c r="C70" s="10" t="s">
        <v>48</v>
      </c>
      <c r="D70" s="84">
        <v>100000</v>
      </c>
      <c r="E70" s="85">
        <f t="shared" si="44"/>
        <v>25000</v>
      </c>
      <c r="F70" s="85">
        <f t="shared" si="44"/>
        <v>25000</v>
      </c>
      <c r="G70" s="85">
        <f t="shared" si="44"/>
        <v>25000</v>
      </c>
      <c r="H70" s="85">
        <f t="shared" si="44"/>
        <v>25000</v>
      </c>
      <c r="I70" s="86">
        <f t="shared" si="45"/>
        <v>100000</v>
      </c>
      <c r="J70" s="85">
        <f>$D70*0.25*J28</f>
        <v>25000</v>
      </c>
      <c r="K70" s="85">
        <f>$D70*0.25*K28</f>
        <v>25000</v>
      </c>
      <c r="L70" s="85">
        <f>$D70*0.25*L28</f>
        <v>25000</v>
      </c>
      <c r="M70" s="85">
        <f>$D70*0.25*M28</f>
        <v>25000</v>
      </c>
      <c r="N70" s="86">
        <f>SUM(J70:M70)</f>
        <v>100000</v>
      </c>
      <c r="O70" s="86">
        <f t="shared" si="43"/>
        <v>107000</v>
      </c>
      <c r="P70" s="86">
        <f t="shared" si="43"/>
        <v>114490</v>
      </c>
      <c r="Q70" s="87">
        <f t="shared" si="43"/>
        <v>122504.3</v>
      </c>
      <c r="R70" s="1"/>
      <c r="S70" s="9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">
      <c r="A71" s="1"/>
      <c r="B71" s="83">
        <v>25</v>
      </c>
      <c r="C71" s="10" t="s">
        <v>49</v>
      </c>
      <c r="D71" s="84">
        <v>100000</v>
      </c>
      <c r="E71" s="85">
        <f t="shared" si="44"/>
        <v>25000</v>
      </c>
      <c r="F71" s="85">
        <f t="shared" si="44"/>
        <v>25000</v>
      </c>
      <c r="G71" s="85">
        <f t="shared" si="44"/>
        <v>25000</v>
      </c>
      <c r="H71" s="85">
        <f t="shared" si="44"/>
        <v>25000</v>
      </c>
      <c r="I71" s="86">
        <f t="shared" si="45"/>
        <v>100000</v>
      </c>
      <c r="J71" s="85">
        <f t="shared" ref="J71:M78" si="47">$D71*0.25*J29*1.1</f>
        <v>27500.000000000004</v>
      </c>
      <c r="K71" s="85">
        <f t="shared" si="47"/>
        <v>27500.000000000004</v>
      </c>
      <c r="L71" s="85">
        <f t="shared" si="47"/>
        <v>27500.000000000004</v>
      </c>
      <c r="M71" s="85">
        <f t="shared" si="47"/>
        <v>27500.000000000004</v>
      </c>
      <c r="N71" s="86">
        <f t="shared" ref="N71:N84" si="48">SUM(J71:M71)</f>
        <v>110000.00000000001</v>
      </c>
      <c r="O71" s="86">
        <f t="shared" si="43"/>
        <v>117700.00000000003</v>
      </c>
      <c r="P71" s="86">
        <f t="shared" si="43"/>
        <v>125939.00000000004</v>
      </c>
      <c r="Q71" s="87">
        <f t="shared" si="43"/>
        <v>134754.73000000007</v>
      </c>
      <c r="R71" s="1"/>
      <c r="S71" s="9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2">
      <c r="A72" s="1"/>
      <c r="B72" s="83">
        <v>26</v>
      </c>
      <c r="C72" s="10" t="s">
        <v>50</v>
      </c>
      <c r="D72" s="84">
        <v>100000</v>
      </c>
      <c r="E72" s="85">
        <f t="shared" si="44"/>
        <v>25000</v>
      </c>
      <c r="F72" s="85">
        <f t="shared" si="44"/>
        <v>25000</v>
      </c>
      <c r="G72" s="85">
        <f t="shared" si="44"/>
        <v>25000</v>
      </c>
      <c r="H72" s="85">
        <f t="shared" si="44"/>
        <v>25000</v>
      </c>
      <c r="I72" s="86">
        <f t="shared" si="45"/>
        <v>100000</v>
      </c>
      <c r="J72" s="85">
        <f t="shared" si="47"/>
        <v>27500.000000000004</v>
      </c>
      <c r="K72" s="85">
        <f t="shared" si="47"/>
        <v>27500.000000000004</v>
      </c>
      <c r="L72" s="85">
        <f t="shared" si="47"/>
        <v>27500.000000000004</v>
      </c>
      <c r="M72" s="85">
        <f t="shared" si="47"/>
        <v>27500.000000000004</v>
      </c>
      <c r="N72" s="86">
        <f t="shared" si="48"/>
        <v>110000.00000000001</v>
      </c>
      <c r="O72" s="86">
        <f t="shared" si="43"/>
        <v>117700.00000000003</v>
      </c>
      <c r="P72" s="86">
        <f t="shared" si="43"/>
        <v>125939.00000000004</v>
      </c>
      <c r="Q72" s="87">
        <f t="shared" si="43"/>
        <v>134754.73000000007</v>
      </c>
      <c r="R72" s="1"/>
      <c r="S72" s="9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2">
      <c r="A73" s="1"/>
      <c r="B73" s="83">
        <v>27</v>
      </c>
      <c r="C73" s="10" t="s">
        <v>51</v>
      </c>
      <c r="D73" s="84">
        <v>100000</v>
      </c>
      <c r="E73" s="85">
        <f t="shared" si="44"/>
        <v>25000</v>
      </c>
      <c r="F73" s="85">
        <f t="shared" si="44"/>
        <v>25000</v>
      </c>
      <c r="G73" s="85">
        <f t="shared" si="44"/>
        <v>25000</v>
      </c>
      <c r="H73" s="85">
        <f t="shared" si="44"/>
        <v>25000</v>
      </c>
      <c r="I73" s="86">
        <f t="shared" si="45"/>
        <v>100000</v>
      </c>
      <c r="J73" s="85">
        <f t="shared" si="47"/>
        <v>27500.000000000004</v>
      </c>
      <c r="K73" s="85">
        <f t="shared" si="47"/>
        <v>27500.000000000004</v>
      </c>
      <c r="L73" s="85">
        <f t="shared" si="47"/>
        <v>27500.000000000004</v>
      </c>
      <c r="M73" s="85">
        <f t="shared" si="47"/>
        <v>27500.000000000004</v>
      </c>
      <c r="N73" s="86">
        <f t="shared" si="48"/>
        <v>110000.00000000001</v>
      </c>
      <c r="O73" s="86">
        <f t="shared" si="43"/>
        <v>117700.00000000003</v>
      </c>
      <c r="P73" s="86">
        <f t="shared" si="43"/>
        <v>125939.00000000004</v>
      </c>
      <c r="Q73" s="87">
        <f t="shared" si="43"/>
        <v>134754.73000000007</v>
      </c>
      <c r="R73" s="1"/>
      <c r="S73" s="9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2">
      <c r="A74" s="1"/>
      <c r="B74" s="83">
        <v>28</v>
      </c>
      <c r="C74" s="10" t="s">
        <v>52</v>
      </c>
      <c r="D74" s="84">
        <v>100000</v>
      </c>
      <c r="E74" s="85">
        <f t="shared" si="44"/>
        <v>25000</v>
      </c>
      <c r="F74" s="85">
        <f t="shared" si="44"/>
        <v>25000</v>
      </c>
      <c r="G74" s="85">
        <f t="shared" si="44"/>
        <v>25000</v>
      </c>
      <c r="H74" s="85">
        <f t="shared" si="44"/>
        <v>25000</v>
      </c>
      <c r="I74" s="86">
        <f t="shared" si="45"/>
        <v>100000</v>
      </c>
      <c r="J74" s="85">
        <f t="shared" si="47"/>
        <v>27500.000000000004</v>
      </c>
      <c r="K74" s="85">
        <f t="shared" si="47"/>
        <v>27500.000000000004</v>
      </c>
      <c r="L74" s="85">
        <f t="shared" si="47"/>
        <v>27500.000000000004</v>
      </c>
      <c r="M74" s="85">
        <f t="shared" si="47"/>
        <v>27500.000000000004</v>
      </c>
      <c r="N74" s="86">
        <f t="shared" si="48"/>
        <v>110000.00000000001</v>
      </c>
      <c r="O74" s="86">
        <f t="shared" si="43"/>
        <v>117700.00000000003</v>
      </c>
      <c r="P74" s="86">
        <f t="shared" si="43"/>
        <v>125939.00000000004</v>
      </c>
      <c r="Q74" s="87">
        <f t="shared" si="43"/>
        <v>134754.73000000007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2">
      <c r="A75" s="1"/>
      <c r="B75" s="83">
        <v>29</v>
      </c>
      <c r="C75" s="10" t="s">
        <v>53</v>
      </c>
      <c r="D75" s="84">
        <v>100000</v>
      </c>
      <c r="E75" s="85">
        <f t="shared" si="44"/>
        <v>25000</v>
      </c>
      <c r="F75" s="85">
        <f t="shared" si="44"/>
        <v>25000</v>
      </c>
      <c r="G75" s="85">
        <f t="shared" si="44"/>
        <v>25000</v>
      </c>
      <c r="H75" s="85">
        <f t="shared" si="44"/>
        <v>25000</v>
      </c>
      <c r="I75" s="86">
        <f t="shared" si="45"/>
        <v>100000</v>
      </c>
      <c r="J75" s="85">
        <f t="shared" si="47"/>
        <v>27500.000000000004</v>
      </c>
      <c r="K75" s="85">
        <f t="shared" si="47"/>
        <v>27500.000000000004</v>
      </c>
      <c r="L75" s="85">
        <f t="shared" si="47"/>
        <v>27500.000000000004</v>
      </c>
      <c r="M75" s="85">
        <f t="shared" si="47"/>
        <v>27500.000000000004</v>
      </c>
      <c r="N75" s="86">
        <f t="shared" si="48"/>
        <v>110000.00000000001</v>
      </c>
      <c r="O75" s="86">
        <f t="shared" si="43"/>
        <v>117700.00000000003</v>
      </c>
      <c r="P75" s="86">
        <f t="shared" si="43"/>
        <v>125939.00000000004</v>
      </c>
      <c r="Q75" s="87">
        <f t="shared" si="43"/>
        <v>134754.73000000007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2">
      <c r="A76" s="1"/>
      <c r="B76" s="83">
        <v>30</v>
      </c>
      <c r="C76" s="10" t="s">
        <v>54</v>
      </c>
      <c r="D76" s="84">
        <v>100000</v>
      </c>
      <c r="E76" s="85">
        <f t="shared" si="44"/>
        <v>25000</v>
      </c>
      <c r="F76" s="85">
        <f t="shared" si="44"/>
        <v>25000</v>
      </c>
      <c r="G76" s="85">
        <f t="shared" si="44"/>
        <v>25000</v>
      </c>
      <c r="H76" s="85">
        <f t="shared" si="44"/>
        <v>25000</v>
      </c>
      <c r="I76" s="86">
        <f t="shared" si="45"/>
        <v>100000</v>
      </c>
      <c r="J76" s="85">
        <f t="shared" si="47"/>
        <v>27500.000000000004</v>
      </c>
      <c r="K76" s="85">
        <f t="shared" si="47"/>
        <v>27500.000000000004</v>
      </c>
      <c r="L76" s="85">
        <f t="shared" si="47"/>
        <v>27500.000000000004</v>
      </c>
      <c r="M76" s="85">
        <f t="shared" si="47"/>
        <v>27500.000000000004</v>
      </c>
      <c r="N76" s="86">
        <f t="shared" si="48"/>
        <v>110000.00000000001</v>
      </c>
      <c r="O76" s="86">
        <f t="shared" si="43"/>
        <v>117700.00000000003</v>
      </c>
      <c r="P76" s="86">
        <f t="shared" si="43"/>
        <v>125939.00000000004</v>
      </c>
      <c r="Q76" s="87">
        <f t="shared" si="43"/>
        <v>134754.73000000007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2">
      <c r="A77" s="1"/>
      <c r="B77" s="83">
        <v>31</v>
      </c>
      <c r="C77" s="10" t="s">
        <v>55</v>
      </c>
      <c r="D77" s="84">
        <v>100000</v>
      </c>
      <c r="E77" s="85">
        <f t="shared" si="44"/>
        <v>25000</v>
      </c>
      <c r="F77" s="85">
        <f t="shared" si="44"/>
        <v>25000</v>
      </c>
      <c r="G77" s="85">
        <f t="shared" si="44"/>
        <v>25000</v>
      </c>
      <c r="H77" s="85">
        <f t="shared" si="44"/>
        <v>25000</v>
      </c>
      <c r="I77" s="86">
        <f>SUM(E77:H77)</f>
        <v>100000</v>
      </c>
      <c r="J77" s="85">
        <f t="shared" si="47"/>
        <v>27500.000000000004</v>
      </c>
      <c r="K77" s="85">
        <f t="shared" si="47"/>
        <v>27500.000000000004</v>
      </c>
      <c r="L77" s="85">
        <f t="shared" si="47"/>
        <v>27500.000000000004</v>
      </c>
      <c r="M77" s="85">
        <f t="shared" si="47"/>
        <v>27500.000000000004</v>
      </c>
      <c r="N77" s="86">
        <f t="shared" si="48"/>
        <v>110000.00000000001</v>
      </c>
      <c r="O77" s="86">
        <f t="shared" si="43"/>
        <v>117700.00000000003</v>
      </c>
      <c r="P77" s="86">
        <f t="shared" si="43"/>
        <v>125939.00000000004</v>
      </c>
      <c r="Q77" s="87">
        <f t="shared" si="43"/>
        <v>134754.73000000007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">
      <c r="A78" s="1"/>
      <c r="B78" s="83">
        <v>32</v>
      </c>
      <c r="C78" s="10" t="s">
        <v>56</v>
      </c>
      <c r="D78" s="89">
        <v>100000</v>
      </c>
      <c r="E78" s="85">
        <f t="shared" si="44"/>
        <v>25000</v>
      </c>
      <c r="F78" s="85">
        <f t="shared" si="44"/>
        <v>25000</v>
      </c>
      <c r="G78" s="85">
        <f t="shared" si="44"/>
        <v>25000</v>
      </c>
      <c r="H78" s="85">
        <f t="shared" si="44"/>
        <v>25000</v>
      </c>
      <c r="I78" s="86">
        <f t="shared" si="45"/>
        <v>100000</v>
      </c>
      <c r="J78" s="85">
        <f t="shared" si="47"/>
        <v>27500.000000000004</v>
      </c>
      <c r="K78" s="85">
        <f t="shared" si="47"/>
        <v>27500.000000000004</v>
      </c>
      <c r="L78" s="85">
        <f t="shared" si="47"/>
        <v>27500.000000000004</v>
      </c>
      <c r="M78" s="85">
        <f t="shared" si="47"/>
        <v>27500.000000000004</v>
      </c>
      <c r="N78" s="86">
        <f t="shared" si="48"/>
        <v>110000.00000000001</v>
      </c>
      <c r="O78" s="91">
        <f t="shared" si="43"/>
        <v>117700.00000000003</v>
      </c>
      <c r="P78" s="91">
        <f t="shared" si="43"/>
        <v>125939.00000000004</v>
      </c>
      <c r="Q78" s="92">
        <f t="shared" si="43"/>
        <v>134754.73000000007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">
      <c r="A79" s="1"/>
      <c r="B79" s="83">
        <v>33</v>
      </c>
      <c r="C79" s="99" t="s">
        <v>57</v>
      </c>
      <c r="D79" s="84">
        <v>100000</v>
      </c>
      <c r="E79" s="93">
        <f t="shared" si="44"/>
        <v>25000</v>
      </c>
      <c r="F79" s="93">
        <f t="shared" si="44"/>
        <v>25000</v>
      </c>
      <c r="G79" s="93">
        <f t="shared" si="44"/>
        <v>25000</v>
      </c>
      <c r="H79" s="93">
        <f t="shared" si="44"/>
        <v>25000</v>
      </c>
      <c r="I79" s="94">
        <f t="shared" si="45"/>
        <v>100000</v>
      </c>
      <c r="J79" s="93">
        <f>$D79*0.25*J37</f>
        <v>25000</v>
      </c>
      <c r="K79" s="93">
        <f>$D79*0.25*K37</f>
        <v>25000</v>
      </c>
      <c r="L79" s="93">
        <f>$D79*0.25*L37</f>
        <v>25000</v>
      </c>
      <c r="M79" s="93">
        <f>$D79*0.25*M37</f>
        <v>25000</v>
      </c>
      <c r="N79" s="94">
        <f t="shared" si="48"/>
        <v>100000</v>
      </c>
      <c r="O79" s="86">
        <f t="shared" ref="O79:Q84" si="49">N79*O37*(1+O$46)</f>
        <v>107000</v>
      </c>
      <c r="P79" s="86">
        <f t="shared" si="49"/>
        <v>114490</v>
      </c>
      <c r="Q79" s="87">
        <f t="shared" si="49"/>
        <v>122504.3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">
      <c r="A80" s="1"/>
      <c r="B80" s="83">
        <v>34</v>
      </c>
      <c r="C80" s="10" t="s">
        <v>58</v>
      </c>
      <c r="D80" s="84">
        <v>100000</v>
      </c>
      <c r="E80" s="85">
        <f t="shared" si="44"/>
        <v>25000</v>
      </c>
      <c r="F80" s="85">
        <f t="shared" si="44"/>
        <v>25000</v>
      </c>
      <c r="G80" s="85">
        <f t="shared" si="44"/>
        <v>25000</v>
      </c>
      <c r="H80" s="85">
        <f t="shared" si="44"/>
        <v>25000</v>
      </c>
      <c r="I80" s="86">
        <f t="shared" si="45"/>
        <v>100000</v>
      </c>
      <c r="J80" s="85">
        <f t="shared" ref="J80:M84" si="50">$D80*0.25*J38*1.1</f>
        <v>27500.000000000004</v>
      </c>
      <c r="K80" s="85">
        <f t="shared" si="50"/>
        <v>27500.000000000004</v>
      </c>
      <c r="L80" s="85">
        <f t="shared" si="50"/>
        <v>27500.000000000004</v>
      </c>
      <c r="M80" s="85">
        <f t="shared" si="50"/>
        <v>27500.000000000004</v>
      </c>
      <c r="N80" s="86">
        <f t="shared" si="48"/>
        <v>110000.00000000001</v>
      </c>
      <c r="O80" s="86">
        <f t="shared" si="49"/>
        <v>117700.00000000003</v>
      </c>
      <c r="P80" s="86">
        <f t="shared" si="49"/>
        <v>125939.00000000004</v>
      </c>
      <c r="Q80" s="87">
        <f t="shared" si="49"/>
        <v>134754.73000000007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2">
      <c r="A81" s="1"/>
      <c r="B81" s="83">
        <v>35</v>
      </c>
      <c r="C81" s="10" t="s">
        <v>19</v>
      </c>
      <c r="D81" s="84">
        <v>100000</v>
      </c>
      <c r="E81" s="85">
        <f>$D81*0.25*E40</f>
        <v>25000</v>
      </c>
      <c r="F81" s="85">
        <f>$D81*0.25*F40</f>
        <v>25000</v>
      </c>
      <c r="G81" s="85">
        <f>$D81*0.25*G40</f>
        <v>25000</v>
      </c>
      <c r="H81" s="85">
        <f>$D81*0.25*H40</f>
        <v>25000</v>
      </c>
      <c r="I81" s="86">
        <f t="shared" si="45"/>
        <v>100000</v>
      </c>
      <c r="J81" s="85">
        <f t="shared" si="50"/>
        <v>27500.000000000004</v>
      </c>
      <c r="K81" s="85">
        <f t="shared" si="50"/>
        <v>27500.000000000004</v>
      </c>
      <c r="L81" s="85">
        <f t="shared" si="50"/>
        <v>27500.000000000004</v>
      </c>
      <c r="M81" s="85">
        <f t="shared" si="50"/>
        <v>27500.000000000004</v>
      </c>
      <c r="N81" s="86">
        <f t="shared" si="48"/>
        <v>110000.00000000001</v>
      </c>
      <c r="O81" s="86">
        <f t="shared" si="49"/>
        <v>117700.00000000003</v>
      </c>
      <c r="P81" s="86">
        <f t="shared" si="49"/>
        <v>125939.00000000004</v>
      </c>
      <c r="Q81" s="87">
        <f t="shared" si="49"/>
        <v>134754.73000000007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2">
      <c r="A82" s="1"/>
      <c r="B82" s="83">
        <v>36</v>
      </c>
      <c r="C82" s="10" t="s">
        <v>59</v>
      </c>
      <c r="D82" s="84">
        <v>100000</v>
      </c>
      <c r="E82" s="85">
        <f t="shared" ref="E82:H84" si="51">$D82*0.25*E40</f>
        <v>25000</v>
      </c>
      <c r="F82" s="85">
        <f t="shared" si="51"/>
        <v>25000</v>
      </c>
      <c r="G82" s="85">
        <f t="shared" si="51"/>
        <v>25000</v>
      </c>
      <c r="H82" s="85">
        <f t="shared" si="51"/>
        <v>25000</v>
      </c>
      <c r="I82" s="86">
        <f t="shared" si="45"/>
        <v>100000</v>
      </c>
      <c r="J82" s="85">
        <f t="shared" si="50"/>
        <v>27500.000000000004</v>
      </c>
      <c r="K82" s="85">
        <f t="shared" si="50"/>
        <v>27500.000000000004</v>
      </c>
      <c r="L82" s="85">
        <f t="shared" si="50"/>
        <v>27500.000000000004</v>
      </c>
      <c r="M82" s="85">
        <f t="shared" si="50"/>
        <v>27500.000000000004</v>
      </c>
      <c r="N82" s="86">
        <f t="shared" si="48"/>
        <v>110000.00000000001</v>
      </c>
      <c r="O82" s="86">
        <f t="shared" si="49"/>
        <v>117700.00000000003</v>
      </c>
      <c r="P82" s="86">
        <f t="shared" si="49"/>
        <v>125939.00000000004</v>
      </c>
      <c r="Q82" s="87">
        <f t="shared" si="49"/>
        <v>134754.73000000007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2">
      <c r="A83" s="1"/>
      <c r="B83" s="83">
        <v>37</v>
      </c>
      <c r="C83" s="10" t="s">
        <v>60</v>
      </c>
      <c r="D83" s="84">
        <v>100000</v>
      </c>
      <c r="E83" s="85">
        <f t="shared" si="51"/>
        <v>25000</v>
      </c>
      <c r="F83" s="85">
        <f t="shared" si="51"/>
        <v>25000</v>
      </c>
      <c r="G83" s="85">
        <f t="shared" si="51"/>
        <v>25000</v>
      </c>
      <c r="H83" s="85">
        <f t="shared" si="51"/>
        <v>25000</v>
      </c>
      <c r="I83" s="86">
        <f t="shared" si="45"/>
        <v>100000</v>
      </c>
      <c r="J83" s="85">
        <f t="shared" si="50"/>
        <v>27500.000000000004</v>
      </c>
      <c r="K83" s="85">
        <f t="shared" si="50"/>
        <v>27500.000000000004</v>
      </c>
      <c r="L83" s="85">
        <f t="shared" si="50"/>
        <v>27500.000000000004</v>
      </c>
      <c r="M83" s="85">
        <f t="shared" si="50"/>
        <v>27500.000000000004</v>
      </c>
      <c r="N83" s="86">
        <f t="shared" si="48"/>
        <v>110000.00000000001</v>
      </c>
      <c r="O83" s="86">
        <f t="shared" si="49"/>
        <v>117700.00000000003</v>
      </c>
      <c r="P83" s="86">
        <f t="shared" si="49"/>
        <v>125939.00000000004</v>
      </c>
      <c r="Q83" s="87">
        <f t="shared" si="49"/>
        <v>134754.73000000007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7" thickBot="1" x14ac:dyDescent="0.25">
      <c r="A84" s="1"/>
      <c r="B84" s="83">
        <v>38</v>
      </c>
      <c r="C84" s="10" t="s">
        <v>61</v>
      </c>
      <c r="D84" s="84">
        <v>100000</v>
      </c>
      <c r="E84" s="85">
        <f t="shared" si="51"/>
        <v>25000</v>
      </c>
      <c r="F84" s="85">
        <f t="shared" si="51"/>
        <v>25000</v>
      </c>
      <c r="G84" s="85">
        <f t="shared" si="51"/>
        <v>25000</v>
      </c>
      <c r="H84" s="85">
        <f t="shared" si="51"/>
        <v>25000</v>
      </c>
      <c r="I84" s="86">
        <f t="shared" si="45"/>
        <v>100000</v>
      </c>
      <c r="J84" s="85">
        <f t="shared" si="50"/>
        <v>27500.000000000004</v>
      </c>
      <c r="K84" s="85">
        <f t="shared" si="50"/>
        <v>27500.000000000004</v>
      </c>
      <c r="L84" s="85">
        <f t="shared" si="50"/>
        <v>27500.000000000004</v>
      </c>
      <c r="M84" s="85">
        <f t="shared" si="50"/>
        <v>27500.000000000004</v>
      </c>
      <c r="N84" s="86">
        <f t="shared" si="48"/>
        <v>110000.00000000001</v>
      </c>
      <c r="O84" s="86">
        <f t="shared" si="49"/>
        <v>117700.00000000003</v>
      </c>
      <c r="P84" s="86">
        <f t="shared" si="49"/>
        <v>125939.00000000004</v>
      </c>
      <c r="Q84" s="87">
        <f t="shared" si="49"/>
        <v>134754.73000000007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2">
      <c r="A85" s="1"/>
      <c r="B85" s="101"/>
      <c r="C85" s="102"/>
      <c r="D85" s="103">
        <f t="shared" ref="D85:Q85" si="52">SUM(D47:D84)</f>
        <v>3800000</v>
      </c>
      <c r="E85" s="104">
        <f t="shared" si="52"/>
        <v>975000</v>
      </c>
      <c r="F85" s="104">
        <f t="shared" si="52"/>
        <v>950000</v>
      </c>
      <c r="G85" s="104">
        <f t="shared" si="52"/>
        <v>950000</v>
      </c>
      <c r="H85" s="104">
        <f t="shared" si="52"/>
        <v>950000</v>
      </c>
      <c r="I85" s="104">
        <f t="shared" si="52"/>
        <v>3825000</v>
      </c>
      <c r="J85" s="104">
        <f t="shared" si="52"/>
        <v>1032500</v>
      </c>
      <c r="K85" s="104">
        <f t="shared" si="52"/>
        <v>1032500</v>
      </c>
      <c r="L85" s="104">
        <f t="shared" si="52"/>
        <v>1032500</v>
      </c>
      <c r="M85" s="104">
        <f t="shared" si="52"/>
        <v>1032500</v>
      </c>
      <c r="N85" s="104">
        <f t="shared" si="52"/>
        <v>4130000</v>
      </c>
      <c r="O85" s="104">
        <f t="shared" si="52"/>
        <v>4419100.0000000009</v>
      </c>
      <c r="P85" s="104">
        <f t="shared" si="52"/>
        <v>4728437.0000000009</v>
      </c>
      <c r="Q85" s="105">
        <f t="shared" si="52"/>
        <v>5059427.5900000017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2">
      <c r="A86" s="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2">
      <c r="A87" s="1"/>
      <c r="B87" s="10"/>
      <c r="C87" s="106" t="s">
        <v>62</v>
      </c>
      <c r="D87" s="106"/>
      <c r="E87" s="107">
        <f>E85/6</f>
        <v>162500</v>
      </c>
      <c r="F87" s="107">
        <f>F85/6</f>
        <v>158333.33333333334</v>
      </c>
      <c r="G87" s="107">
        <f>G85/6</f>
        <v>158333.33333333334</v>
      </c>
      <c r="H87" s="107">
        <f>H85/6</f>
        <v>158333.33333333334</v>
      </c>
      <c r="I87" s="107">
        <f>I85/24</f>
        <v>159375</v>
      </c>
      <c r="J87" s="107">
        <f>J85/6</f>
        <v>172083.33333333334</v>
      </c>
      <c r="K87" s="107">
        <f>K85/6</f>
        <v>172083.33333333334</v>
      </c>
      <c r="L87" s="107">
        <f>L85/6</f>
        <v>172083.33333333334</v>
      </c>
      <c r="M87" s="107">
        <f>M85/6</f>
        <v>172083.33333333334</v>
      </c>
      <c r="N87" s="107">
        <f>N85/24</f>
        <v>172083.33333333334</v>
      </c>
      <c r="O87" s="107">
        <f>O85/24</f>
        <v>184129.16666666672</v>
      </c>
      <c r="P87" s="107">
        <f>P85/24</f>
        <v>197018.20833333337</v>
      </c>
      <c r="Q87" s="107">
        <f>Q85/24</f>
        <v>210809.48291666675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</sheetData>
  <mergeCells count="1">
    <mergeCell ref="B2:D2"/>
  </mergeCells>
  <pageMargins left="0.7" right="0.7" top="0.75" bottom="0.75" header="0.3" footer="0.3"/>
  <ignoredErrors>
    <ignoredError sqref="T12:AF17 X38:AF38 N10:N42 O43:Q43" formulaRange="1"/>
    <ignoredError sqref="X5:AC10 I50:M81 E81:H8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2022-09-10T08:12:57Z</dcterms:created>
  <dcterms:modified xsi:type="dcterms:W3CDTF">2022-09-11T21:38:42Z</dcterms:modified>
</cp:coreProperties>
</file>