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C:\git\articles\industriability artifacts\CostEstimationArtifacts\Cost eval\"/>
    </mc:Choice>
  </mc:AlternateContent>
  <xr:revisionPtr revIDLastSave="0" documentId="13_ncr:1_{1C9B8984-065B-4B0E-A2A7-2B44BF59E8BF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  <sheet name="S1" sheetId="2" r:id="rId2"/>
    <sheet name="S2" sheetId="5" r:id="rId3"/>
    <sheet name="S3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9" i="1" l="1"/>
  <c r="K18" i="1" s="1"/>
  <c r="L18" i="1"/>
  <c r="M18" i="1"/>
  <c r="L19" i="1"/>
  <c r="M19" i="1"/>
  <c r="N18" i="1"/>
  <c r="N19" i="1"/>
  <c r="B25" i="5"/>
  <c r="B19" i="5"/>
  <c r="B21" i="1"/>
  <c r="C21" i="1"/>
  <c r="B23" i="2"/>
  <c r="G16" i="1"/>
  <c r="G17" i="1"/>
  <c r="G18" i="1"/>
  <c r="G19" i="1"/>
  <c r="G20" i="1"/>
  <c r="G15" i="1"/>
  <c r="B19" i="6"/>
  <c r="B20" i="6"/>
  <c r="B21" i="6"/>
  <c r="B22" i="6"/>
  <c r="B23" i="6"/>
  <c r="E29" i="5"/>
  <c r="D17" i="2"/>
  <c r="E17" i="5"/>
  <c r="D17" i="5"/>
  <c r="C17" i="5"/>
  <c r="B17" i="5"/>
  <c r="E17" i="6"/>
  <c r="D17" i="6"/>
  <c r="C17" i="6"/>
  <c r="B17" i="6"/>
  <c r="E23" i="6"/>
  <c r="D23" i="6"/>
  <c r="C23" i="6"/>
  <c r="E22" i="6"/>
  <c r="D22" i="6"/>
  <c r="C22" i="6"/>
  <c r="E21" i="6"/>
  <c r="D21" i="6"/>
  <c r="C21" i="6"/>
  <c r="E20" i="6"/>
  <c r="D20" i="6"/>
  <c r="C20" i="6"/>
  <c r="E19" i="6"/>
  <c r="D19" i="6"/>
  <c r="C19" i="6"/>
  <c r="E23" i="5"/>
  <c r="D23" i="5"/>
  <c r="C23" i="5"/>
  <c r="B23" i="5"/>
  <c r="E22" i="5"/>
  <c r="D22" i="5"/>
  <c r="C22" i="5"/>
  <c r="B22" i="5"/>
  <c r="E21" i="5"/>
  <c r="D21" i="5"/>
  <c r="C21" i="5"/>
  <c r="B21" i="5"/>
  <c r="E20" i="5"/>
  <c r="D20" i="5"/>
  <c r="C20" i="5"/>
  <c r="B20" i="5"/>
  <c r="E19" i="5"/>
  <c r="D19" i="5"/>
  <c r="C19" i="5"/>
  <c r="E19" i="2"/>
  <c r="E20" i="2"/>
  <c r="E21" i="2"/>
  <c r="E22" i="2"/>
  <c r="E23" i="2"/>
  <c r="D19" i="2"/>
  <c r="D20" i="2"/>
  <c r="D21" i="2"/>
  <c r="D22" i="2"/>
  <c r="D23" i="2"/>
  <c r="C19" i="2"/>
  <c r="C20" i="2"/>
  <c r="C21" i="2"/>
  <c r="C22" i="2"/>
  <c r="C23" i="2"/>
  <c r="B19" i="2"/>
  <c r="B20" i="2"/>
  <c r="B21" i="2"/>
  <c r="B22" i="2"/>
  <c r="E17" i="2"/>
  <c r="C17" i="2"/>
  <c r="B17" i="2"/>
  <c r="E29" i="2"/>
  <c r="D29" i="2"/>
  <c r="C29" i="2"/>
  <c r="B29" i="2"/>
  <c r="D29" i="5"/>
  <c r="C29" i="5"/>
  <c r="B29" i="5"/>
  <c r="E29" i="6"/>
  <c r="D29" i="6"/>
  <c r="C29" i="6"/>
  <c r="B29" i="6"/>
  <c r="Q5" i="6"/>
  <c r="P5" i="6"/>
  <c r="O5" i="6" s="1"/>
  <c r="N5" i="6"/>
  <c r="Q4" i="6"/>
  <c r="P4" i="6" s="1"/>
  <c r="O4" i="6" s="1"/>
  <c r="N4" i="6"/>
  <c r="Q3" i="6"/>
  <c r="P3" i="6" s="1"/>
  <c r="O3" i="6" s="1"/>
  <c r="C31" i="6" s="1"/>
  <c r="N3" i="6"/>
  <c r="Q2" i="6"/>
  <c r="P2" i="6" s="1"/>
  <c r="O2" i="6" s="1"/>
  <c r="N2" i="6"/>
  <c r="Q5" i="5"/>
  <c r="P5" i="5" s="1"/>
  <c r="O5" i="5" s="1"/>
  <c r="N5" i="5"/>
  <c r="Q4" i="5"/>
  <c r="P4" i="5" s="1"/>
  <c r="O4" i="5" s="1"/>
  <c r="N4" i="5"/>
  <c r="Q3" i="5"/>
  <c r="P3" i="5" s="1"/>
  <c r="O3" i="5" s="1"/>
  <c r="N3" i="5"/>
  <c r="Q2" i="5"/>
  <c r="P2" i="5" s="1"/>
  <c r="O2" i="5" s="1"/>
  <c r="N2" i="5"/>
  <c r="G2" i="5"/>
  <c r="N3" i="2"/>
  <c r="N4" i="2"/>
  <c r="N5" i="2"/>
  <c r="N2" i="2"/>
  <c r="Q3" i="2"/>
  <c r="P3" i="2" s="1"/>
  <c r="O3" i="2" s="1"/>
  <c r="Q4" i="2"/>
  <c r="P4" i="2" s="1"/>
  <c r="O4" i="2" s="1"/>
  <c r="Q5" i="2"/>
  <c r="P5" i="2" s="1"/>
  <c r="O5" i="2" s="1"/>
  <c r="Q2" i="2"/>
  <c r="P2" i="2" s="1"/>
  <c r="O2" i="2" s="1"/>
  <c r="C16" i="1"/>
  <c r="C15" i="1"/>
  <c r="B15" i="1"/>
  <c r="C17" i="1"/>
  <c r="C18" i="1"/>
  <c r="C19" i="1"/>
  <c r="C20" i="1"/>
  <c r="B16" i="1"/>
  <c r="B17" i="1"/>
  <c r="B18" i="1"/>
  <c r="B19" i="1"/>
  <c r="B20" i="1"/>
  <c r="K4" i="1"/>
  <c r="B25" i="2" l="1"/>
  <c r="G21" i="1"/>
  <c r="C25" i="6"/>
  <c r="B38" i="6"/>
  <c r="D25" i="6"/>
  <c r="B25" i="1"/>
  <c r="B25" i="6"/>
  <c r="B32" i="6"/>
  <c r="E25" i="6"/>
  <c r="E34" i="6"/>
  <c r="C34" i="6"/>
  <c r="D32" i="5"/>
  <c r="C25" i="1"/>
  <c r="C32" i="2"/>
  <c r="C25" i="2"/>
  <c r="C34" i="2"/>
  <c r="C33" i="2"/>
  <c r="C30" i="2"/>
  <c r="C35" i="2"/>
  <c r="C31" i="2"/>
  <c r="E35" i="6"/>
  <c r="B31" i="6"/>
  <c r="B33" i="6"/>
  <c r="C25" i="5"/>
  <c r="D25" i="5"/>
  <c r="E25" i="5"/>
  <c r="E25" i="1"/>
  <c r="E25" i="2"/>
  <c r="D25" i="2"/>
  <c r="D25" i="1"/>
  <c r="D35" i="2"/>
  <c r="D34" i="2"/>
  <c r="D32" i="2"/>
  <c r="D33" i="2"/>
  <c r="D30" i="2"/>
  <c r="D31" i="2"/>
  <c r="E30" i="2"/>
  <c r="B34" i="2"/>
  <c r="B33" i="2"/>
  <c r="B32" i="2"/>
  <c r="B31" i="2"/>
  <c r="B30" i="2"/>
  <c r="B35" i="2"/>
  <c r="E34" i="2"/>
  <c r="E35" i="2"/>
  <c r="E32" i="2"/>
  <c r="E33" i="2"/>
  <c r="E31" i="2"/>
  <c r="D32" i="6"/>
  <c r="D35" i="6"/>
  <c r="D31" i="6"/>
  <c r="D33" i="6"/>
  <c r="B35" i="6"/>
  <c r="C33" i="6"/>
  <c r="E31" i="6"/>
  <c r="E33" i="6"/>
  <c r="B34" i="6"/>
  <c r="C32" i="6"/>
  <c r="C35" i="6"/>
  <c r="D34" i="6"/>
  <c r="E32" i="6"/>
  <c r="C32" i="5"/>
  <c r="C35" i="5"/>
  <c r="D35" i="5"/>
  <c r="E33" i="5"/>
  <c r="E35" i="5"/>
  <c r="E31" i="5"/>
  <c r="B35" i="5"/>
  <c r="E34" i="5"/>
  <c r="B32" i="5"/>
  <c r="B34" i="5"/>
  <c r="C34" i="5"/>
  <c r="D34" i="5"/>
  <c r="B31" i="5"/>
  <c r="B33" i="5"/>
  <c r="E32" i="5"/>
  <c r="C31" i="5"/>
  <c r="C33" i="5"/>
  <c r="D31" i="5"/>
  <c r="D33" i="5"/>
  <c r="C38" i="6" l="1"/>
  <c r="D38" i="6"/>
  <c r="B38" i="2"/>
  <c r="B38" i="1"/>
  <c r="C38" i="1"/>
  <c r="C38" i="2"/>
  <c r="E38" i="6"/>
  <c r="B38" i="5"/>
  <c r="D38" i="5"/>
  <c r="C38" i="5"/>
  <c r="E38" i="5"/>
  <c r="D38" i="1"/>
  <c r="D38" i="2"/>
  <c r="E38" i="2"/>
  <c r="E38" i="1"/>
</calcChain>
</file>

<file path=xl/sharedStrings.xml><?xml version="1.0" encoding="utf-8"?>
<sst xmlns="http://schemas.openxmlformats.org/spreadsheetml/2006/main" count="129" uniqueCount="31">
  <si>
    <t>islam</t>
  </si>
  <si>
    <t>mere (mk tree)</t>
  </si>
  <si>
    <t>contract creation</t>
  </si>
  <si>
    <t>Register device/new batch</t>
  </si>
  <si>
    <t>dividing and transfering batch</t>
  </si>
  <si>
    <t>transfer ownership</t>
  </si>
  <si>
    <t>get info*</t>
  </si>
  <si>
    <t>upgrade conf</t>
  </si>
  <si>
    <t>gas price (GWEI)</t>
  </si>
  <si>
    <t>GWEI price (USD)</t>
  </si>
  <si>
    <t>gas -&gt; usd</t>
  </si>
  <si>
    <t>functions \ cost (gas)</t>
  </si>
  <si>
    <t>cost in USD</t>
  </si>
  <si>
    <t>time factor</t>
  </si>
  <si>
    <t>Islam</t>
  </si>
  <si>
    <t>Total cost</t>
  </si>
  <si>
    <t>mere</t>
  </si>
  <si>
    <t>Actor</t>
  </si>
  <si>
    <t>number</t>
  </si>
  <si>
    <t>manufacturer</t>
  </si>
  <si>
    <t>OEM</t>
  </si>
  <si>
    <t>Distributor</t>
  </si>
  <si>
    <t>Customer</t>
  </si>
  <si>
    <t>manufacutrer</t>
  </si>
  <si>
    <t>Oem</t>
  </si>
  <si>
    <t>transfer ownership/dividing and transfering batch</t>
  </si>
  <si>
    <t>query configuration*</t>
  </si>
  <si>
    <t>Nic</t>
  </si>
  <si>
    <t>Number of IC</t>
  </si>
  <si>
    <t>total</t>
  </si>
  <si>
    <t>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</si>
</sst>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50D"/>
      <color rgb="FFCC0000"/>
      <color rgb="FFFF9999"/>
      <color rgb="FF7EBA56"/>
      <color rgb="FFFF8181"/>
      <color rgb="FFCCFFFF"/>
      <color rgb="FF99FF99"/>
      <color rgb="FF99FF33"/>
      <color rgb="FF00CC00"/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0"/>
          <c:tx>
            <c:v>S1</c:v>
          </c:tx>
          <c:spPr>
            <a:solidFill>
              <a:srgbClr val="CC0000"/>
            </a:solidFill>
            <a:ln>
              <a:noFill/>
            </a:ln>
            <a:effectLst/>
          </c:spPr>
          <c:invertIfNegative val="0"/>
          <c:dLbls>
            <c:dLbl>
              <c:idx val="2"/>
              <c:layout>
                <c:manualLayout>
                  <c:x val="0"/>
                  <c:y val="-8.2379862700228831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wrap="square" lIns="360000" tIns="3600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outEnd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44-90BF-4DAC-919C-14DB17A4D19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wrap="square" lIns="360000" tIns="432000" rIns="38100" bIns="19050" anchor="ctr">
                <a:spAutoFit/>
              </a:bodyPr>
              <a:lstStyle/>
              <a:p>
                <a:pPr>
                  <a:defRPr b="1"/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0"/>
              </c:ext>
            </c:extLst>
          </c:dLbls>
          <c:cat>
            <c:numRef>
              <c:f>'S1'!$B$29:$D$29</c:f>
              <c:numCache>
                <c:formatCode>General</c:formatCode>
                <c:ptCount val="3"/>
                <c:pt idx="0">
                  <c:v>10</c:v>
                </c:pt>
                <c:pt idx="1">
                  <c:v>1000</c:v>
                </c:pt>
                <c:pt idx="2">
                  <c:v>10000</c:v>
                </c:pt>
              </c:numCache>
            </c:numRef>
          </c:cat>
          <c:val>
            <c:numRef>
              <c:f>'S1'!$B$25:$D$25</c:f>
              <c:numCache>
                <c:formatCode>General</c:formatCode>
                <c:ptCount val="3"/>
                <c:pt idx="0">
                  <c:v>119.33305931039999</c:v>
                </c:pt>
                <c:pt idx="1">
                  <c:v>9607.2652856544009</c:v>
                </c:pt>
                <c:pt idx="2">
                  <c:v>95861.194616054388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90BF-4DAC-919C-14DB17A4D190}"/>
            </c:ext>
          </c:extLst>
        </c:ser>
        <c:ser>
          <c:idx val="3"/>
          <c:order val="1"/>
          <c:tx>
            <c:v>S1'</c:v>
          </c:tx>
          <c:spPr>
            <a:pattFill prst="pct5">
              <a:fgClr>
                <a:srgbClr val="CC0000"/>
              </a:fgClr>
              <a:bgClr>
                <a:srgbClr val="FF9999"/>
              </a:bgClr>
            </a:patt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'S1'!$B$29:$D$29</c:f>
              <c:numCache>
                <c:formatCode>General</c:formatCode>
                <c:ptCount val="3"/>
                <c:pt idx="0">
                  <c:v>10</c:v>
                </c:pt>
                <c:pt idx="1">
                  <c:v>1000</c:v>
                </c:pt>
                <c:pt idx="2">
                  <c:v>10000</c:v>
                </c:pt>
              </c:numCache>
            </c:numRef>
          </c:cat>
          <c:val>
            <c:numRef>
              <c:f>'S1'!$B$38:$D$38</c:f>
              <c:numCache>
                <c:formatCode>General</c:formatCode>
                <c:ptCount val="3"/>
                <c:pt idx="0">
                  <c:v>616.09883844600006</c:v>
                </c:pt>
                <c:pt idx="1">
                  <c:v>43314.221283137995</c:v>
                </c:pt>
                <c:pt idx="2">
                  <c:v>431843.03964743757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90BF-4DAC-919C-14DB17A4D190}"/>
            </c:ext>
          </c:extLst>
        </c:ser>
        <c:ser>
          <c:idx val="4"/>
          <c:order val="2"/>
          <c:tx>
            <c:v>S2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wrap="square" lIns="360000" tIns="72000" rIns="36000" bIns="19050" anchor="ctr">
                <a:spAutoFit/>
              </a:bodyPr>
              <a:lstStyle/>
              <a:p>
                <a:pPr>
                  <a:defRPr b="1"/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</c:ext>
            </c:extLst>
          </c:dLbls>
          <c:cat>
            <c:numRef>
              <c:f>'S2'!$B$29:$D$29</c:f>
              <c:numCache>
                <c:formatCode>General</c:formatCode>
                <c:ptCount val="3"/>
                <c:pt idx="0">
                  <c:v>10</c:v>
                </c:pt>
                <c:pt idx="1">
                  <c:v>1000</c:v>
                </c:pt>
                <c:pt idx="2">
                  <c:v>10000</c:v>
                </c:pt>
              </c:numCache>
            </c:numRef>
          </c:cat>
          <c:val>
            <c:numRef>
              <c:f>'S2'!$B$25:$D$25</c:f>
              <c:numCache>
                <c:formatCode>General</c:formatCode>
                <c:ptCount val="3"/>
                <c:pt idx="0">
                  <c:v>102.4534571424</c:v>
                </c:pt>
                <c:pt idx="1">
                  <c:v>7919.3050688543999</c:v>
                </c:pt>
                <c:pt idx="2">
                  <c:v>78981.592448054391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90BF-4DAC-919C-14DB17A4D190}"/>
            </c:ext>
          </c:extLst>
        </c:ser>
        <c:ser>
          <c:idx val="5"/>
          <c:order val="3"/>
          <c:tx>
            <c:v>S2'</c:v>
          </c:tx>
          <c:spPr>
            <a:pattFill prst="pct5">
              <a:fgClr>
                <a:schemeClr val="accent6"/>
              </a:fgClr>
              <a:bgClr>
                <a:schemeClr val="accent6">
                  <a:lumMod val="40000"/>
                  <a:lumOff val="60000"/>
                </a:schemeClr>
              </a:bgClr>
            </a:patt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'S2'!$B$29:$D$29</c:f>
              <c:numCache>
                <c:formatCode>General</c:formatCode>
                <c:ptCount val="3"/>
                <c:pt idx="0">
                  <c:v>10</c:v>
                </c:pt>
                <c:pt idx="1">
                  <c:v>1000</c:v>
                </c:pt>
                <c:pt idx="2">
                  <c:v>10000</c:v>
                </c:pt>
              </c:numCache>
            </c:numRef>
          </c:cat>
          <c:val>
            <c:numRef>
              <c:f>'S2'!$B$38:$D$38</c:f>
              <c:numCache>
                <c:formatCode>General</c:formatCode>
                <c:ptCount val="3"/>
                <c:pt idx="0">
                  <c:v>147.02989625999999</c:v>
                </c:pt>
                <c:pt idx="1">
                  <c:v>147.02989625999999</c:v>
                </c:pt>
                <c:pt idx="2">
                  <c:v>535.19464575719996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2-90BF-4DAC-919C-14DB17A4D190}"/>
            </c:ext>
          </c:extLst>
        </c:ser>
        <c:ser>
          <c:idx val="0"/>
          <c:order val="4"/>
          <c:tx>
            <c:v>S3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wrap="square" lIns="360000" tIns="19050" rIns="38100" bIns="19050" anchor="ctr">
                <a:spAutoFit/>
              </a:bodyPr>
              <a:lstStyle/>
              <a:p>
                <a:pPr>
                  <a:defRPr b="1"/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</c:ext>
            </c:extLst>
          </c:dLbls>
          <c:cat>
            <c:numRef>
              <c:f>'S3'!$B$29:$D$29</c:f>
              <c:numCache>
                <c:formatCode>General</c:formatCode>
                <c:ptCount val="3"/>
                <c:pt idx="0">
                  <c:v>10</c:v>
                </c:pt>
                <c:pt idx="1">
                  <c:v>1000</c:v>
                </c:pt>
                <c:pt idx="2">
                  <c:v>10000</c:v>
                </c:pt>
              </c:numCache>
            </c:numRef>
          </c:cat>
          <c:val>
            <c:numRef>
              <c:f>'S3'!$B$25:$D$25</c:f>
              <c:numCache>
                <c:formatCode>General</c:formatCode>
                <c:ptCount val="3"/>
                <c:pt idx="0">
                  <c:v>94.013656058399988</c:v>
                </c:pt>
                <c:pt idx="1">
                  <c:v>7075.3249604543998</c:v>
                </c:pt>
                <c:pt idx="2">
                  <c:v>70541.791364054399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90BF-4DAC-919C-14DB17A4D190}"/>
            </c:ext>
          </c:extLst>
        </c:ser>
        <c:ser>
          <c:idx val="1"/>
          <c:order val="5"/>
          <c:tx>
            <c:v>S3'</c:v>
          </c:tx>
          <c:spPr>
            <a:pattFill prst="pct5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'S3'!$B$29:$D$29</c:f>
              <c:numCache>
                <c:formatCode>General</c:formatCode>
                <c:ptCount val="3"/>
                <c:pt idx="0">
                  <c:v>10</c:v>
                </c:pt>
                <c:pt idx="1">
                  <c:v>1000</c:v>
                </c:pt>
                <c:pt idx="2">
                  <c:v>10000</c:v>
                </c:pt>
              </c:numCache>
            </c:numRef>
          </c:cat>
          <c:val>
            <c:numRef>
              <c:f>'S3'!$B$38:$D$38</c:f>
              <c:numCache>
                <c:formatCode>General</c:formatCode>
                <c:ptCount val="3"/>
                <c:pt idx="0">
                  <c:v>106.57779991560001</c:v>
                </c:pt>
                <c:pt idx="1">
                  <c:v>106.57779991560001</c:v>
                </c:pt>
                <c:pt idx="2">
                  <c:v>307.44424839960004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90BF-4DAC-919C-14DB17A4D19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0"/>
        <c:axId val="746880344"/>
        <c:axId val="746881000"/>
      </c:barChart>
      <c:catAx>
        <c:axId val="746880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products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881000"/>
        <c:crosses val="autoZero"/>
        <c:auto val="1"/>
        <c:lblAlgn val="ctr"/>
        <c:lblOffset val="100"/>
        <c:noMultiLvlLbl val="0"/>
      </c:catAx>
      <c:valAx>
        <c:axId val="7468810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baseline="0"/>
                  <a:t>Cost (USD)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880344"/>
        <c:crosses val="autoZero"/>
        <c:crossBetween val="between"/>
      </c:valAx>
    </c:plotArea>
    <c:plotVisOnly val="1"/>
    <c:dispBlanksAs val="gap"/>
    <c:showDLblsOverMax val="0"/>
    <c:extLst/>
  </c:chart>
  <c:spPr>
    <a:ln>
      <a:noFill/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Scenario 1 cost evaluation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S1sota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'S1'!$B$29:$D$29</c:f>
              <c:numCache>
                <c:formatCode>General</c:formatCode>
                <c:ptCount val="3"/>
                <c:pt idx="0">
                  <c:v>10</c:v>
                </c:pt>
                <c:pt idx="1">
                  <c:v>1000</c:v>
                </c:pt>
                <c:pt idx="2">
                  <c:v>10000</c:v>
                </c:pt>
              </c:numCache>
            </c:numRef>
          </c:cat>
          <c:val>
            <c:numRef>
              <c:f>'S1'!$B$25:$D$25</c:f>
              <c:numCache>
                <c:formatCode>General</c:formatCode>
                <c:ptCount val="3"/>
                <c:pt idx="0">
                  <c:v>119.33305931039999</c:v>
                </c:pt>
                <c:pt idx="1">
                  <c:v>9607.2652856544009</c:v>
                </c:pt>
                <c:pt idx="2">
                  <c:v>95861.194616054388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95-479C-BA76-E8C12C17EFBF}"/>
            </c:ext>
          </c:extLst>
        </c:ser>
        <c:ser>
          <c:idx val="1"/>
          <c:order val="1"/>
          <c:tx>
            <c:v>S1batch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'S1'!$B$29:$D$29</c:f>
              <c:numCache>
                <c:formatCode>General</c:formatCode>
                <c:ptCount val="3"/>
                <c:pt idx="0">
                  <c:v>10</c:v>
                </c:pt>
                <c:pt idx="1">
                  <c:v>1000</c:v>
                </c:pt>
                <c:pt idx="2">
                  <c:v>10000</c:v>
                </c:pt>
              </c:numCache>
            </c:numRef>
          </c:cat>
          <c:val>
            <c:numRef>
              <c:f>'S1'!$B$38:$D$38</c:f>
              <c:numCache>
                <c:formatCode>General</c:formatCode>
                <c:ptCount val="3"/>
                <c:pt idx="0">
                  <c:v>616.09883844600006</c:v>
                </c:pt>
                <c:pt idx="1">
                  <c:v>43314.221283137995</c:v>
                </c:pt>
                <c:pt idx="2">
                  <c:v>431843.03964743757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95-479C-BA76-E8C12C17EF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59208544"/>
        <c:axId val="1259209528"/>
      </c:barChart>
      <c:catAx>
        <c:axId val="1259208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9209528"/>
        <c:crosses val="autoZero"/>
        <c:auto val="1"/>
        <c:lblAlgn val="ctr"/>
        <c:lblOffset val="100"/>
        <c:noMultiLvlLbl val="0"/>
      </c:catAx>
      <c:valAx>
        <c:axId val="125920952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9208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Scenario 2 cost evaluation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15033917159247062"/>
          <c:y val="2.764976958525345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S2sota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198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'S2'!$B$29:$D$29</c:f>
              <c:numCache>
                <c:formatCode>General</c:formatCode>
                <c:ptCount val="3"/>
                <c:pt idx="0">
                  <c:v>10</c:v>
                </c:pt>
                <c:pt idx="1">
                  <c:v>1000</c:v>
                </c:pt>
                <c:pt idx="2">
                  <c:v>10000</c:v>
                </c:pt>
              </c:numCache>
            </c:numRef>
          </c:cat>
          <c:val>
            <c:numRef>
              <c:f>'S2'!$B$25:$D$25</c:f>
              <c:numCache>
                <c:formatCode>General</c:formatCode>
                <c:ptCount val="3"/>
                <c:pt idx="0">
                  <c:v>102.4534571424</c:v>
                </c:pt>
                <c:pt idx="1">
                  <c:v>7919.3050688543999</c:v>
                </c:pt>
                <c:pt idx="2">
                  <c:v>78981.592448054391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9-4444-AD67-1AC4C9D3AABA}"/>
            </c:ext>
          </c:extLst>
        </c:ser>
        <c:ser>
          <c:idx val="1"/>
          <c:order val="1"/>
          <c:tx>
            <c:v>S2batch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198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'S2'!$B$29:$D$29</c:f>
              <c:numCache>
                <c:formatCode>General</c:formatCode>
                <c:ptCount val="3"/>
                <c:pt idx="0">
                  <c:v>10</c:v>
                </c:pt>
                <c:pt idx="1">
                  <c:v>1000</c:v>
                </c:pt>
                <c:pt idx="2">
                  <c:v>10000</c:v>
                </c:pt>
              </c:numCache>
            </c:numRef>
          </c:cat>
          <c:val>
            <c:numRef>
              <c:f>'S2'!$B$38:$D$38</c:f>
              <c:numCache>
                <c:formatCode>General</c:formatCode>
                <c:ptCount val="3"/>
                <c:pt idx="0">
                  <c:v>147.02989625999999</c:v>
                </c:pt>
                <c:pt idx="1">
                  <c:v>147.02989625999999</c:v>
                </c:pt>
                <c:pt idx="2">
                  <c:v>535.19464575719996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9-4444-AD67-1AC4C9D3AA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80346896"/>
        <c:axId val="1259626264"/>
      </c:barChart>
      <c:catAx>
        <c:axId val="880346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9626264"/>
        <c:crosses val="autoZero"/>
        <c:auto val="1"/>
        <c:lblAlgn val="ctr"/>
        <c:lblOffset val="100"/>
        <c:noMultiLvlLbl val="0"/>
      </c:catAx>
      <c:valAx>
        <c:axId val="125962626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346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Scenario 3 cost evaluation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S3sota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198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'S3'!$B$29:$D$29</c:f>
              <c:numCache>
                <c:formatCode>General</c:formatCode>
                <c:ptCount val="3"/>
                <c:pt idx="0">
                  <c:v>10</c:v>
                </c:pt>
                <c:pt idx="1">
                  <c:v>1000</c:v>
                </c:pt>
                <c:pt idx="2">
                  <c:v>10000</c:v>
                </c:pt>
              </c:numCache>
            </c:numRef>
          </c:cat>
          <c:val>
            <c:numRef>
              <c:f>'S3'!$B$25:$D$25</c:f>
              <c:numCache>
                <c:formatCode>General</c:formatCode>
                <c:ptCount val="3"/>
                <c:pt idx="0">
                  <c:v>94.013656058399988</c:v>
                </c:pt>
                <c:pt idx="1">
                  <c:v>7075.3249604543998</c:v>
                </c:pt>
                <c:pt idx="2">
                  <c:v>70541.791364054399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63-4BF0-889B-0D4D77C809C0}"/>
            </c:ext>
          </c:extLst>
        </c:ser>
        <c:ser>
          <c:idx val="1"/>
          <c:order val="1"/>
          <c:tx>
            <c:v>S3batch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198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'S3'!$B$29:$D$29</c:f>
              <c:numCache>
                <c:formatCode>General</c:formatCode>
                <c:ptCount val="3"/>
                <c:pt idx="0">
                  <c:v>10</c:v>
                </c:pt>
                <c:pt idx="1">
                  <c:v>1000</c:v>
                </c:pt>
                <c:pt idx="2">
                  <c:v>10000</c:v>
                </c:pt>
              </c:numCache>
            </c:numRef>
          </c:cat>
          <c:val>
            <c:numRef>
              <c:f>'S3'!$B$38:$D$38</c:f>
              <c:numCache>
                <c:formatCode>General</c:formatCode>
                <c:ptCount val="3"/>
                <c:pt idx="0">
                  <c:v>106.57779991560001</c:v>
                </c:pt>
                <c:pt idx="1">
                  <c:v>106.57779991560001</c:v>
                </c:pt>
                <c:pt idx="2">
                  <c:v>307.44424839960004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63-4BF0-889B-0D4D77C809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6880344"/>
        <c:axId val="746881000"/>
      </c:barChart>
      <c:catAx>
        <c:axId val="746880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881000"/>
        <c:crosses val="autoZero"/>
        <c:auto val="1"/>
        <c:lblAlgn val="ctr"/>
        <c:lblOffset val="100"/>
        <c:noMultiLvlLbl val="0"/>
      </c:catAx>
      <c:valAx>
        <c:axId val="7468810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880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288923</xdr:colOff>
      <xdr:row>26</xdr:row>
      <xdr:rowOff>104775</xdr:rowOff>
    </xdr:from>
    <xdr:to>
      <xdr:col>20</xdr:col>
      <xdr:colOff>247649</xdr:colOff>
      <xdr:row>40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D4A970-F3AB-4F30-B2EE-269A0591C3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0</xdr:col>
      <xdr:colOff>139700</xdr:colOff>
      <xdr:row>8</xdr:row>
      <xdr:rowOff>139700</xdr:rowOff>
    </xdr:from>
    <xdr:ext cx="4255204" cy="530658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FDF82DBA-4BB1-429C-D110-4864373FE5F3}"/>
            </a:ext>
          </a:extLst>
        </xdr:cNvPr>
        <xdr:cNvSpPr txBox="1"/>
      </xdr:nvSpPr>
      <xdr:spPr>
        <a:xfrm>
          <a:off x="139700" y="1587500"/>
          <a:ext cx="4255204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400" i="1"/>
            <a:t>query configuration = 0 bc doesn't cost</a:t>
          </a:r>
          <a:r>
            <a:rPr lang="en-US" sz="1400" i="1" baseline="0"/>
            <a:t> anything</a:t>
          </a:r>
        </a:p>
        <a:p>
          <a:r>
            <a:rPr lang="en-US" sz="1400" i="1" baseline="0"/>
            <a:t>real cost if call by a contract: 7717 gas and 10045 gas</a:t>
          </a:r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US" sz="1400" i="1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141287</xdr:colOff>
      <xdr:row>31</xdr:row>
      <xdr:rowOff>20637</xdr:rowOff>
    </xdr:from>
    <xdr:to>
      <xdr:col>14</xdr:col>
      <xdr:colOff>230187</xdr:colOff>
      <xdr:row>46</xdr:row>
      <xdr:rowOff>55562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1F3DBB0-87BA-6FD1-AA57-D7AC969E0C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563562</xdr:colOff>
      <xdr:row>21</xdr:row>
      <xdr:rowOff>68262</xdr:rowOff>
    </xdr:from>
    <xdr:to>
      <xdr:col>16</xdr:col>
      <xdr:colOff>331787</xdr:colOff>
      <xdr:row>36</xdr:row>
      <xdr:rowOff>103187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FD974E-CE35-0AAB-7EB9-BF9E4D5E21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68262</xdr:colOff>
      <xdr:row>22</xdr:row>
      <xdr:rowOff>1587</xdr:rowOff>
    </xdr:from>
    <xdr:to>
      <xdr:col>16</xdr:col>
      <xdr:colOff>446087</xdr:colOff>
      <xdr:row>37</xdr:row>
      <xdr:rowOff>36512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0BA739-3D2A-C62C-222B-601FF117C4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8"/>
  <sheetViews>
    <sheetView tabSelected="1" topLeftCell="D28" workbookViewId="0">
      <selection activeCell="M20" sqref="M20"/>
    </sheetView>
  </sheetViews>
  <sheetFormatPr defaultRowHeight="14.5" x14ac:dyDescent="0.35"/>
  <cols>
    <col min="1" max="1" width="26.81640625" customWidth="1"/>
    <col min="2" max="2" width="14.453125" customWidth="1"/>
    <col min="3" max="3" width="13.90625" customWidth="1"/>
    <col min="10" max="10" width="17.54296875" customWidth="1"/>
    <col min="11" max="11" width="10.81640625" bestFit="1" customWidth="1"/>
    <col min="12" max="12" width="10" customWidth="1"/>
  </cols>
  <sheetData>
    <row r="1" spans="1:11" x14ac:dyDescent="0.35">
      <c r="A1" s="1" t="s">
        <v>11</v>
      </c>
      <c r="B1" s="1" t="s">
        <v>0</v>
      </c>
      <c r="C1" s="1" t="s">
        <v>1</v>
      </c>
      <c r="J1" t="s">
        <v>8</v>
      </c>
      <c r="K1">
        <v>21.83</v>
      </c>
    </row>
    <row r="2" spans="1:11" x14ac:dyDescent="0.35">
      <c r="A2" s="1" t="s">
        <v>2</v>
      </c>
      <c r="B2" s="1">
        <v>689928</v>
      </c>
      <c r="C2" s="1">
        <v>2474227</v>
      </c>
      <c r="J2" t="s">
        <v>9</v>
      </c>
      <c r="K2">
        <v>1.5600000000000001E-6</v>
      </c>
    </row>
    <row r="3" spans="1:11" x14ac:dyDescent="0.35">
      <c r="A3" s="1" t="s">
        <v>3</v>
      </c>
      <c r="B3" s="1">
        <v>113666</v>
      </c>
      <c r="C3" s="1">
        <v>576752</v>
      </c>
    </row>
    <row r="4" spans="1:11" x14ac:dyDescent="0.35">
      <c r="A4" s="1" t="s">
        <v>4</v>
      </c>
      <c r="B4" s="2">
        <v>24783</v>
      </c>
      <c r="C4" s="1">
        <v>1187853</v>
      </c>
      <c r="J4" t="s">
        <v>10</v>
      </c>
      <c r="K4">
        <f>K1*K2</f>
        <v>3.4054799999999998E-5</v>
      </c>
    </row>
    <row r="5" spans="1:11" x14ac:dyDescent="0.35">
      <c r="A5" s="1" t="s">
        <v>5</v>
      </c>
      <c r="B5" s="1">
        <v>24783</v>
      </c>
      <c r="C5" s="2">
        <v>600648</v>
      </c>
    </row>
    <row r="6" spans="1:11" x14ac:dyDescent="0.35">
      <c r="A6" s="1" t="s">
        <v>6</v>
      </c>
      <c r="B6" s="3">
        <v>37428</v>
      </c>
      <c r="C6" s="3">
        <v>85184</v>
      </c>
    </row>
    <row r="7" spans="1:11" x14ac:dyDescent="0.35">
      <c r="A7" s="1" t="s">
        <v>7</v>
      </c>
      <c r="B7" s="1">
        <v>93407</v>
      </c>
      <c r="C7" s="1">
        <v>78618</v>
      </c>
      <c r="J7" t="s">
        <v>13</v>
      </c>
      <c r="K7">
        <v>1</v>
      </c>
    </row>
    <row r="8" spans="1:11" x14ac:dyDescent="0.35">
      <c r="A8" s="1" t="s">
        <v>26</v>
      </c>
      <c r="B8" s="3">
        <v>0</v>
      </c>
      <c r="C8" s="3">
        <v>0</v>
      </c>
    </row>
    <row r="14" spans="1:11" x14ac:dyDescent="0.35">
      <c r="A14" t="s">
        <v>12</v>
      </c>
      <c r="G14" t="s">
        <v>30</v>
      </c>
    </row>
    <row r="15" spans="1:11" x14ac:dyDescent="0.35">
      <c r="A15" s="1" t="s">
        <v>2</v>
      </c>
      <c r="B15">
        <f>B2*$K$4*$K$7</f>
        <v>23.495360054399999</v>
      </c>
      <c r="C15">
        <f>C2*$K$4*$K$7</f>
        <v>84.259305639600001</v>
      </c>
      <c r="G15">
        <f>C15/B15</f>
        <v>3.5862104451478998</v>
      </c>
    </row>
    <row r="16" spans="1:11" x14ac:dyDescent="0.35">
      <c r="A16" s="1" t="s">
        <v>3</v>
      </c>
      <c r="B16">
        <f t="shared" ref="B16:C20" si="0">B3*$K$4*$K$7</f>
        <v>3.8708728967999999</v>
      </c>
      <c r="C16">
        <f>C3*$K$4*$K$7</f>
        <v>19.6411740096</v>
      </c>
      <c r="G16">
        <f t="shared" ref="G16:G21" si="1">C16/B16</f>
        <v>5.0740942762127643</v>
      </c>
      <c r="J16" t="s">
        <v>17</v>
      </c>
      <c r="K16" t="s">
        <v>18</v>
      </c>
    </row>
    <row r="17" spans="1:14" x14ac:dyDescent="0.35">
      <c r="A17" s="1" t="s">
        <v>4</v>
      </c>
      <c r="B17">
        <f t="shared" si="0"/>
        <v>0.84398010839999993</v>
      </c>
      <c r="C17">
        <f t="shared" si="0"/>
        <v>40.452096344399997</v>
      </c>
      <c r="G17">
        <f t="shared" si="1"/>
        <v>47.930153734414723</v>
      </c>
      <c r="J17" t="s">
        <v>19</v>
      </c>
      <c r="K17">
        <v>1</v>
      </c>
      <c r="L17">
        <v>1</v>
      </c>
      <c r="M17">
        <v>1</v>
      </c>
      <c r="N17">
        <v>1</v>
      </c>
    </row>
    <row r="18" spans="1:14" x14ac:dyDescent="0.35">
      <c r="A18" s="1" t="s">
        <v>5</v>
      </c>
      <c r="B18">
        <f t="shared" si="0"/>
        <v>0.84398010839999993</v>
      </c>
      <c r="C18">
        <f t="shared" si="0"/>
        <v>20.4549475104</v>
      </c>
      <c r="G18">
        <f t="shared" si="1"/>
        <v>24.236291005931488</v>
      </c>
      <c r="J18" t="s">
        <v>20</v>
      </c>
      <c r="K18">
        <f t="shared" ref="K18:M18" si="2">ROUNDUP(K19/10,0)</f>
        <v>1</v>
      </c>
      <c r="L18">
        <f t="shared" si="2"/>
        <v>1</v>
      </c>
      <c r="M18">
        <f t="shared" si="2"/>
        <v>1</v>
      </c>
      <c r="N18">
        <f>ROUNDUP(N19/10,0)</f>
        <v>10</v>
      </c>
    </row>
    <row r="19" spans="1:14" x14ac:dyDescent="0.35">
      <c r="A19" s="1" t="s">
        <v>6</v>
      </c>
      <c r="B19">
        <f t="shared" si="0"/>
        <v>1.2746030544</v>
      </c>
      <c r="C19">
        <f t="shared" si="0"/>
        <v>2.9009240831999996</v>
      </c>
      <c r="G19">
        <f t="shared" si="1"/>
        <v>2.2759431441701397</v>
      </c>
      <c r="J19" t="s">
        <v>21</v>
      </c>
      <c r="K19">
        <f>ROUNDUP(K20/10000,0)</f>
        <v>1</v>
      </c>
      <c r="L19">
        <f t="shared" ref="L19:M19" si="3">ROUNDUP(L20/10000,0)</f>
        <v>1</v>
      </c>
      <c r="M19">
        <f t="shared" si="3"/>
        <v>10</v>
      </c>
      <c r="N19">
        <f>ROUNDUP(N20/10000,0)</f>
        <v>100</v>
      </c>
    </row>
    <row r="20" spans="1:14" x14ac:dyDescent="0.35">
      <c r="A20" s="1" t="s">
        <v>7</v>
      </c>
      <c r="B20">
        <f t="shared" si="0"/>
        <v>3.1809567035999997</v>
      </c>
      <c r="C20">
        <f t="shared" si="0"/>
        <v>2.6773202663999998</v>
      </c>
      <c r="G20">
        <f t="shared" si="1"/>
        <v>0.8416713950774567</v>
      </c>
      <c r="J20" t="s">
        <v>22</v>
      </c>
      <c r="K20">
        <v>10</v>
      </c>
      <c r="L20">
        <v>1000</v>
      </c>
      <c r="M20">
        <v>100000</v>
      </c>
      <c r="N20">
        <v>1000000</v>
      </c>
    </row>
    <row r="21" spans="1:14" x14ac:dyDescent="0.35">
      <c r="A21" s="1" t="s">
        <v>26</v>
      </c>
      <c r="B21">
        <f>B8*$K$4*K7</f>
        <v>0</v>
      </c>
      <c r="C21">
        <f>C8*$K$4*$K$7</f>
        <v>0</v>
      </c>
      <c r="G21" t="e">
        <f t="shared" si="1"/>
        <v>#DIV/0!</v>
      </c>
    </row>
    <row r="25" spans="1:14" x14ac:dyDescent="0.35">
      <c r="B25">
        <f>B18*Sheet1!$B$15+'S1'!B19*Sheet1!$B$16+'S1'!B20*Sheet1!$B$17+'S1'!B22*Sheet1!$B$20+'S1'!B23*Sheet1!$B$21</f>
        <v>115.66731578160955</v>
      </c>
      <c r="C25">
        <f>C18*Sheet1!$B$15+'S1'!C19*Sheet1!$B$16+'S1'!C20*Sheet1!$B$17+'S1'!C22*Sheet1!$B$20+'S1'!C23*Sheet1!$B$21</f>
        <v>10064.366282250699</v>
      </c>
      <c r="D25">
        <f>D18*Sheet1!$B$15+'S1'!D19*Sheet1!$B$16+'S1'!D20*Sheet1!$B$17+'S1'!D22*Sheet1!$B$20+'S1'!D23*Sheet1!$B$21</f>
        <v>95837.699255999993</v>
      </c>
      <c r="E25">
        <f>E18*Sheet1!$B$15+'S1'!E19*Sheet1!$B$16+'S1'!E20*Sheet1!$B$17+'S1'!E22*Sheet1!$B$20+'S1'!E23*Sheet1!$B$21</f>
        <v>9.5837699255999995E-14</v>
      </c>
    </row>
    <row r="26" spans="1:14" x14ac:dyDescent="0.35">
      <c r="A26" t="s">
        <v>15</v>
      </c>
      <c r="B26" t="s">
        <v>14</v>
      </c>
      <c r="C26" t="s">
        <v>16</v>
      </c>
    </row>
    <row r="27" spans="1:14" x14ac:dyDescent="0.35">
      <c r="A27">
        <v>10</v>
      </c>
    </row>
    <row r="28" spans="1:14" x14ac:dyDescent="0.35">
      <c r="A28">
        <v>100</v>
      </c>
    </row>
    <row r="29" spans="1:14" x14ac:dyDescent="0.35">
      <c r="A29">
        <v>1000</v>
      </c>
    </row>
    <row r="30" spans="1:14" x14ac:dyDescent="0.35">
      <c r="A30">
        <v>10000</v>
      </c>
    </row>
    <row r="38" spans="2:5" x14ac:dyDescent="0.35">
      <c r="B38">
        <f>B30*Sheet1!$C$15+'S1'!B31*Sheet1!$C$16+B32*Sheet1!$C$17+'S1'!B34*Sheet1!$C$20+'S1'!B35*Sheet1!$C$21</f>
        <v>46.414376673599996</v>
      </c>
      <c r="C38">
        <f>C30*Sheet1!$C$15+'S1'!C31*Sheet1!$C$16+C32*Sheet1!$C$17+'S1'!C34*Sheet1!$C$20+'S1'!C35*Sheet1!$C$21</f>
        <v>2696.9614404095996</v>
      </c>
      <c r="D38">
        <f>D30*Sheet1!$C$15+'S1'!D31*Sheet1!$C$16+D32*Sheet1!$C$17+'S1'!D34*Sheet1!$C$20+'S1'!D35*Sheet1!$C$21</f>
        <v>26792.843838009598</v>
      </c>
      <c r="E38">
        <f>E30*Sheet1!$C$15+'S1'!E31*Sheet1!$C$16+E32*Sheet1!$C$17+'S1'!E34*Sheet1!$C$20+'S1'!E35*Sheet1!$C$21</f>
        <v>19.641174009600029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E7733-0718-44D3-AB9A-0F550BF510BD}">
  <dimension ref="A1:Q38"/>
  <sheetViews>
    <sheetView topLeftCell="B28" workbookViewId="0">
      <selection activeCell="G32" sqref="G32"/>
    </sheetView>
  </sheetViews>
  <sheetFormatPr defaultRowHeight="14.5" x14ac:dyDescent="0.35"/>
  <cols>
    <col min="1" max="1" width="50.6328125" customWidth="1"/>
    <col min="2" max="2" width="17.453125" customWidth="1"/>
    <col min="4" max="4" width="12.1796875" customWidth="1"/>
    <col min="5" max="5" width="10.81640625" bestFit="1" customWidth="1"/>
    <col min="13" max="13" width="10.81640625" bestFit="1" customWidth="1"/>
    <col min="14" max="14" width="18.453125" customWidth="1"/>
    <col min="16" max="16" width="13.54296875" customWidth="1"/>
  </cols>
  <sheetData>
    <row r="1" spans="1:17" x14ac:dyDescent="0.35">
      <c r="B1" t="s">
        <v>23</v>
      </c>
      <c r="C1" t="s">
        <v>24</v>
      </c>
      <c r="D1" t="s">
        <v>21</v>
      </c>
      <c r="E1" t="s">
        <v>22</v>
      </c>
      <c r="M1" t="s">
        <v>27</v>
      </c>
      <c r="N1" t="s">
        <v>23</v>
      </c>
      <c r="O1" t="s">
        <v>24</v>
      </c>
      <c r="P1" t="s">
        <v>21</v>
      </c>
      <c r="Q1" t="s">
        <v>22</v>
      </c>
    </row>
    <row r="2" spans="1:17" x14ac:dyDescent="0.35">
      <c r="A2" s="1" t="s">
        <v>2</v>
      </c>
      <c r="B2">
        <v>1</v>
      </c>
      <c r="C2">
        <v>0</v>
      </c>
      <c r="D2">
        <v>0</v>
      </c>
      <c r="E2">
        <v>0</v>
      </c>
      <c r="M2">
        <v>10</v>
      </c>
      <c r="N2">
        <f>M2/M2</f>
        <v>1</v>
      </c>
      <c r="O2">
        <f>ROUNDUP(P2/100,0)</f>
        <v>1</v>
      </c>
      <c r="P2">
        <f>ROUNDUP(Q2/1000,0)</f>
        <v>1</v>
      </c>
      <c r="Q2">
        <f>M2</f>
        <v>10</v>
      </c>
    </row>
    <row r="3" spans="1:17" x14ac:dyDescent="0.35">
      <c r="A3" s="1" t="s">
        <v>3</v>
      </c>
      <c r="B3">
        <v>1</v>
      </c>
      <c r="C3">
        <v>0</v>
      </c>
      <c r="D3">
        <v>0</v>
      </c>
      <c r="E3">
        <v>0</v>
      </c>
      <c r="M3">
        <v>1000</v>
      </c>
      <c r="N3">
        <f t="shared" ref="N3:N5" si="0">M3/M3</f>
        <v>1</v>
      </c>
      <c r="O3">
        <f t="shared" ref="O3:O5" si="1">ROUNDUP(P3/100,0)</f>
        <v>1</v>
      </c>
      <c r="P3">
        <f t="shared" ref="P3:P5" si="2">ROUNDUP(Q3/1000,0)</f>
        <v>1</v>
      </c>
      <c r="Q3">
        <f t="shared" ref="Q3:Q5" si="3">M3</f>
        <v>1000</v>
      </c>
    </row>
    <row r="4" spans="1:17" x14ac:dyDescent="0.35">
      <c r="A4" s="1" t="s">
        <v>25</v>
      </c>
      <c r="B4">
        <v>0</v>
      </c>
      <c r="C4">
        <v>1</v>
      </c>
      <c r="D4">
        <v>1</v>
      </c>
      <c r="E4">
        <v>1</v>
      </c>
      <c r="M4">
        <v>10000</v>
      </c>
      <c r="N4">
        <f t="shared" si="0"/>
        <v>1</v>
      </c>
      <c r="O4">
        <f t="shared" si="1"/>
        <v>1</v>
      </c>
      <c r="P4">
        <f t="shared" si="2"/>
        <v>10</v>
      </c>
      <c r="Q4">
        <f t="shared" si="3"/>
        <v>10000</v>
      </c>
    </row>
    <row r="5" spans="1:17" x14ac:dyDescent="0.35">
      <c r="A5" s="1" t="s">
        <v>6</v>
      </c>
      <c r="B5">
        <v>0</v>
      </c>
      <c r="C5">
        <v>0</v>
      </c>
      <c r="D5">
        <v>0</v>
      </c>
      <c r="E5">
        <v>0</v>
      </c>
      <c r="M5">
        <v>1E-14</v>
      </c>
      <c r="N5">
        <f t="shared" si="0"/>
        <v>1</v>
      </c>
      <c r="O5">
        <f t="shared" si="1"/>
        <v>1</v>
      </c>
      <c r="P5">
        <f t="shared" si="2"/>
        <v>1</v>
      </c>
      <c r="Q5">
        <f t="shared" si="3"/>
        <v>1E-14</v>
      </c>
    </row>
    <row r="6" spans="1:17" x14ac:dyDescent="0.35">
      <c r="A6" s="1" t="s">
        <v>7</v>
      </c>
      <c r="B6">
        <v>0</v>
      </c>
      <c r="C6">
        <v>0</v>
      </c>
      <c r="D6">
        <v>0</v>
      </c>
      <c r="E6">
        <v>1</v>
      </c>
    </row>
    <row r="7" spans="1:17" x14ac:dyDescent="0.35">
      <c r="A7" s="1" t="s">
        <v>26</v>
      </c>
      <c r="B7">
        <v>0</v>
      </c>
      <c r="C7">
        <v>0</v>
      </c>
      <c r="D7">
        <v>0</v>
      </c>
      <c r="E7">
        <v>1</v>
      </c>
    </row>
    <row r="15" spans="1:17" x14ac:dyDescent="0.35">
      <c r="A15" t="s">
        <v>14</v>
      </c>
    </row>
    <row r="17" spans="1:10" x14ac:dyDescent="0.35">
      <c r="A17" s="4" t="s">
        <v>28</v>
      </c>
      <c r="B17" s="4">
        <f>$M$2</f>
        <v>10</v>
      </c>
      <c r="C17" s="4">
        <f>$M$3</f>
        <v>1000</v>
      </c>
      <c r="D17" s="4">
        <f>$M$4</f>
        <v>10000</v>
      </c>
      <c r="E17" s="4">
        <f>$M$5</f>
        <v>1E-14</v>
      </c>
    </row>
    <row r="18" spans="1:10" x14ac:dyDescent="0.35">
      <c r="A18" s="1" t="s">
        <v>2</v>
      </c>
      <c r="B18">
        <v>1</v>
      </c>
      <c r="C18">
        <v>1</v>
      </c>
      <c r="D18">
        <v>1</v>
      </c>
      <c r="E18">
        <v>1</v>
      </c>
    </row>
    <row r="19" spans="1:10" x14ac:dyDescent="0.35">
      <c r="A19" s="1" t="s">
        <v>3</v>
      </c>
      <c r="B19">
        <f t="shared" ref="B19:B23" si="4">SUM($B3:$E3)*$M$2</f>
        <v>10</v>
      </c>
      <c r="C19">
        <f t="shared" ref="C19:C23" si="5">SUM($B3:$E3)*$M$3</f>
        <v>1000</v>
      </c>
      <c r="D19">
        <f t="shared" ref="D19:D23" si="6">SUM($B3:$E3)*$M$4</f>
        <v>10000</v>
      </c>
      <c r="E19">
        <f t="shared" ref="E19:E23" si="7">SUM($B3:$E3)*$M$5</f>
        <v>1E-14</v>
      </c>
    </row>
    <row r="20" spans="1:10" x14ac:dyDescent="0.35">
      <c r="A20" s="1" t="s">
        <v>25</v>
      </c>
      <c r="B20">
        <f t="shared" si="4"/>
        <v>30</v>
      </c>
      <c r="C20">
        <f t="shared" si="5"/>
        <v>3000</v>
      </c>
      <c r="D20">
        <f t="shared" si="6"/>
        <v>30000</v>
      </c>
      <c r="E20">
        <f t="shared" si="7"/>
        <v>2.9999999999999998E-14</v>
      </c>
    </row>
    <row r="21" spans="1:10" x14ac:dyDescent="0.35">
      <c r="A21" s="1" t="s">
        <v>6</v>
      </c>
      <c r="B21">
        <f t="shared" si="4"/>
        <v>0</v>
      </c>
      <c r="C21">
        <f t="shared" si="5"/>
        <v>0</v>
      </c>
      <c r="D21">
        <f t="shared" si="6"/>
        <v>0</v>
      </c>
      <c r="E21">
        <f t="shared" si="7"/>
        <v>0</v>
      </c>
    </row>
    <row r="22" spans="1:10" x14ac:dyDescent="0.35">
      <c r="A22" s="1" t="s">
        <v>7</v>
      </c>
      <c r="B22">
        <f t="shared" si="4"/>
        <v>10</v>
      </c>
      <c r="C22">
        <f t="shared" si="5"/>
        <v>1000</v>
      </c>
      <c r="D22">
        <f t="shared" si="6"/>
        <v>10000</v>
      </c>
      <c r="E22">
        <f t="shared" si="7"/>
        <v>1E-14</v>
      </c>
      <c r="H22">
        <v>10</v>
      </c>
      <c r="I22">
        <v>129.1820480184</v>
      </c>
      <c r="J22">
        <v>625.93284304200006</v>
      </c>
    </row>
    <row r="23" spans="1:10" x14ac:dyDescent="0.35">
      <c r="A23" s="1" t="s">
        <v>26</v>
      </c>
      <c r="B23">
        <f t="shared" si="4"/>
        <v>10</v>
      </c>
      <c r="C23">
        <f t="shared" si="5"/>
        <v>1000</v>
      </c>
      <c r="D23">
        <f t="shared" si="6"/>
        <v>10000</v>
      </c>
      <c r="E23">
        <f t="shared" si="7"/>
        <v>1E-14</v>
      </c>
      <c r="H23">
        <v>1000</v>
      </c>
      <c r="I23">
        <v>10592.164156454401</v>
      </c>
      <c r="J23">
        <v>44297.621742737996</v>
      </c>
    </row>
    <row r="24" spans="1:10" x14ac:dyDescent="0.35">
      <c r="H24">
        <v>100000</v>
      </c>
      <c r="I24">
        <v>1056890.3750000542</v>
      </c>
      <c r="J24">
        <v>4415471.269250433</v>
      </c>
    </row>
    <row r="25" spans="1:10" x14ac:dyDescent="0.35">
      <c r="A25" s="1" t="s">
        <v>29</v>
      </c>
      <c r="B25">
        <f>B18*Sheet1!$B$15+'S1'!B19*Sheet1!$B$16+'S1'!B20*Sheet1!$B$17+'S1'!B22*Sheet1!$B$20+'S1'!B23*Sheet1!$B$21</f>
        <v>119.33305931039999</v>
      </c>
      <c r="C25">
        <f>C18*Sheet1!$B$15+'S1'!C19*Sheet1!$B$16+'S1'!C20*Sheet1!$B$17+'S1'!C22*Sheet1!$B$20+'S1'!C23*Sheet1!$B$21</f>
        <v>9607.2652856544009</v>
      </c>
      <c r="D25">
        <f>D18*Sheet1!$B$15+'S1'!D19*Sheet1!$B$16+'S1'!D20*Sheet1!$B$17+'S1'!D22*Sheet1!$B$20+'S1'!D23*Sheet1!$B$21</f>
        <v>95861.194616054388</v>
      </c>
      <c r="E25">
        <f>E18*Sheet1!$B$15+'S1'!E19*Sheet1!$B$16+'S1'!E20*Sheet1!$B$17+'S1'!E22*Sheet1!$B$20+'S1'!E23*Sheet1!$B$21</f>
        <v>23.495360054400095</v>
      </c>
      <c r="H25">
        <v>1000000</v>
      </c>
      <c r="I25">
        <v>10568692.291760053</v>
      </c>
      <c r="J25">
        <v>44153777.588187493</v>
      </c>
    </row>
    <row r="27" spans="1:10" x14ac:dyDescent="0.35">
      <c r="A27" t="s">
        <v>16</v>
      </c>
    </row>
    <row r="29" spans="1:10" x14ac:dyDescent="0.35">
      <c r="A29" s="4" t="s">
        <v>28</v>
      </c>
      <c r="B29" s="4">
        <f>$M$2</f>
        <v>10</v>
      </c>
      <c r="C29" s="4">
        <f>$M$3</f>
        <v>1000</v>
      </c>
      <c r="D29" s="4">
        <f>$M$4</f>
        <v>10000</v>
      </c>
      <c r="E29" s="4">
        <f>$M$5</f>
        <v>1E-14</v>
      </c>
    </row>
    <row r="30" spans="1:10" x14ac:dyDescent="0.35">
      <c r="A30" s="1" t="s">
        <v>2</v>
      </c>
      <c r="B30">
        <f>$B2*$N$2+$C2*$O$2+$D2*$P$2+$E2*$Q$2</f>
        <v>1</v>
      </c>
      <c r="C30">
        <f>$B2*$N$3+$C2*$O$3+$D2*$P$3+$E2*$Q$3</f>
        <v>1</v>
      </c>
      <c r="D30">
        <f>$B2*$N$4+$C2*$O$4+$D2*$P$4+$E2*$Q$4</f>
        <v>1</v>
      </c>
      <c r="E30">
        <f>$B2*$N$5+$C2*$O$5+$D2*$P$5+$E2*$Q$5</f>
        <v>1</v>
      </c>
    </row>
    <row r="31" spans="1:10" x14ac:dyDescent="0.35">
      <c r="A31" s="1" t="s">
        <v>3</v>
      </c>
      <c r="B31">
        <f t="shared" ref="B31:B35" si="8">$B3*$N$2+$C3*$O$2+$D3*$P$2+$E3*$Q$2</f>
        <v>1</v>
      </c>
      <c r="C31">
        <f t="shared" ref="C31:C35" si="9">$B3*$N$3+$C3*$O$3+$D3*$P$3+$E3*$Q$3</f>
        <v>1</v>
      </c>
      <c r="D31">
        <f t="shared" ref="D31:D35" si="10">$B3*$N$4+$C3*$O$4+$D3*$P$4+$E3*$Q$4</f>
        <v>1</v>
      </c>
      <c r="E31">
        <f t="shared" ref="E31:E35" si="11">$B3*$N$5+$C3*$O$5+$D3*$P$5+$E3*$Q$5</f>
        <v>1</v>
      </c>
    </row>
    <row r="32" spans="1:10" x14ac:dyDescent="0.35">
      <c r="A32" s="1" t="s">
        <v>25</v>
      </c>
      <c r="B32">
        <f t="shared" si="8"/>
        <v>12</v>
      </c>
      <c r="C32">
        <f>$B4*$N$3+$C4*$O$3+$D4*$P$3+$E4*$Q$3</f>
        <v>1002</v>
      </c>
      <c r="D32">
        <f t="shared" si="10"/>
        <v>10011</v>
      </c>
      <c r="E32">
        <f t="shared" si="11"/>
        <v>2.0000000000000102</v>
      </c>
    </row>
    <row r="33" spans="1:5" x14ac:dyDescent="0.35">
      <c r="A33" s="1" t="s">
        <v>6</v>
      </c>
      <c r="B33">
        <f t="shared" si="8"/>
        <v>0</v>
      </c>
      <c r="C33">
        <f t="shared" si="9"/>
        <v>0</v>
      </c>
      <c r="D33">
        <f t="shared" si="10"/>
        <v>0</v>
      </c>
      <c r="E33">
        <f t="shared" si="11"/>
        <v>0</v>
      </c>
    </row>
    <row r="34" spans="1:5" x14ac:dyDescent="0.35">
      <c r="A34" s="1" t="s">
        <v>7</v>
      </c>
      <c r="B34">
        <f t="shared" si="8"/>
        <v>10</v>
      </c>
      <c r="C34">
        <f t="shared" si="9"/>
        <v>1000</v>
      </c>
      <c r="D34">
        <f t="shared" si="10"/>
        <v>10000</v>
      </c>
      <c r="E34">
        <f t="shared" si="11"/>
        <v>1E-14</v>
      </c>
    </row>
    <row r="35" spans="1:5" x14ac:dyDescent="0.35">
      <c r="A35" s="1" t="s">
        <v>26</v>
      </c>
      <c r="B35">
        <f t="shared" si="8"/>
        <v>10</v>
      </c>
      <c r="C35">
        <f t="shared" si="9"/>
        <v>1000</v>
      </c>
      <c r="D35">
        <f t="shared" si="10"/>
        <v>10000</v>
      </c>
      <c r="E35">
        <f t="shared" si="11"/>
        <v>1E-14</v>
      </c>
    </row>
    <row r="38" spans="1:5" x14ac:dyDescent="0.35">
      <c r="A38" s="1" t="s">
        <v>29</v>
      </c>
      <c r="B38">
        <f>B30*Sheet1!$C$15+'S1'!B31*Sheet1!$C$16+B32*Sheet1!$C$17+'S1'!B34*Sheet1!$C$20+'S1'!B35*Sheet1!$C$21</f>
        <v>616.09883844600006</v>
      </c>
      <c r="C38">
        <f>C30*Sheet1!$C$15+'S1'!C31*Sheet1!$C$16+C32*Sheet1!$C$17+'S1'!C34*Sheet1!$C$20+'S1'!C35*Sheet1!$C$21</f>
        <v>43314.221283137995</v>
      </c>
      <c r="D38">
        <f>D30*Sheet1!$C$15+'S1'!D31*Sheet1!$C$16+D32*Sheet1!$C$17+'S1'!D34*Sheet1!$C$20+'S1'!D35*Sheet1!$C$21</f>
        <v>431843.03964743757</v>
      </c>
      <c r="E38">
        <f>E30*Sheet1!$C$15+'S1'!E31*Sheet1!$C$16+E32*Sheet1!$C$17+'S1'!E34*Sheet1!$C$20+'S1'!E35*Sheet1!$C$21</f>
        <v>184.80467233800044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D0EB0-9839-434E-9BA6-D233EBC51BF3}">
  <dimension ref="A1:Q38"/>
  <sheetViews>
    <sheetView topLeftCell="B18" workbookViewId="0">
      <selection activeCell="J34" sqref="J34"/>
    </sheetView>
  </sheetViews>
  <sheetFormatPr defaultRowHeight="14.5" x14ac:dyDescent="0.35"/>
  <cols>
    <col min="1" max="1" width="50.6328125" customWidth="1"/>
    <col min="2" max="2" width="17.453125" customWidth="1"/>
    <col min="4" max="4" width="12.1796875" customWidth="1"/>
    <col min="13" max="13" width="10.81640625" bestFit="1" customWidth="1"/>
    <col min="14" max="14" width="18.453125" customWidth="1"/>
    <col min="16" max="16" width="13.54296875" customWidth="1"/>
  </cols>
  <sheetData>
    <row r="1" spans="1:17" x14ac:dyDescent="0.35">
      <c r="B1" t="s">
        <v>23</v>
      </c>
      <c r="C1" t="s">
        <v>24</v>
      </c>
      <c r="D1" t="s">
        <v>21</v>
      </c>
      <c r="E1" t="s">
        <v>22</v>
      </c>
      <c r="M1" t="s">
        <v>27</v>
      </c>
      <c r="N1" t="s">
        <v>23</v>
      </c>
      <c r="O1" t="s">
        <v>24</v>
      </c>
      <c r="P1" t="s">
        <v>21</v>
      </c>
      <c r="Q1" t="s">
        <v>22</v>
      </c>
    </row>
    <row r="2" spans="1:17" x14ac:dyDescent="0.35">
      <c r="A2" s="1" t="s">
        <v>2</v>
      </c>
      <c r="B2">
        <v>1</v>
      </c>
      <c r="C2">
        <v>0</v>
      </c>
      <c r="D2">
        <v>0</v>
      </c>
      <c r="E2">
        <v>0</v>
      </c>
      <c r="G2">
        <f>B2*Sheet1!K17+'S1'!C2</f>
        <v>1</v>
      </c>
      <c r="M2">
        <v>10</v>
      </c>
      <c r="N2">
        <f>M2/M2</f>
        <v>1</v>
      </c>
      <c r="O2">
        <f>ROUNDUP(P2/100,0)</f>
        <v>1</v>
      </c>
      <c r="P2">
        <f>ROUNDUP(Q2/1000,0)</f>
        <v>1</v>
      </c>
      <c r="Q2">
        <f>M2</f>
        <v>10</v>
      </c>
    </row>
    <row r="3" spans="1:17" x14ac:dyDescent="0.35">
      <c r="A3" s="1" t="s">
        <v>3</v>
      </c>
      <c r="B3">
        <v>0</v>
      </c>
      <c r="C3">
        <v>1</v>
      </c>
      <c r="D3">
        <v>0</v>
      </c>
      <c r="E3">
        <v>0</v>
      </c>
      <c r="M3">
        <v>1000</v>
      </c>
      <c r="N3">
        <f t="shared" ref="N3:N5" si="0">M3/M3</f>
        <v>1</v>
      </c>
      <c r="O3">
        <f t="shared" ref="O3:O5" si="1">ROUNDUP(P3/100,0)</f>
        <v>1</v>
      </c>
      <c r="P3">
        <f t="shared" ref="P3:P5" si="2">ROUNDUP(Q3/1000,0)</f>
        <v>1</v>
      </c>
      <c r="Q3">
        <f t="shared" ref="Q3:Q5" si="3">M3</f>
        <v>1000</v>
      </c>
    </row>
    <row r="4" spans="1:17" x14ac:dyDescent="0.35">
      <c r="A4" s="1" t="s">
        <v>25</v>
      </c>
      <c r="B4">
        <v>0</v>
      </c>
      <c r="C4">
        <v>0</v>
      </c>
      <c r="D4">
        <v>1</v>
      </c>
      <c r="E4">
        <v>0</v>
      </c>
      <c r="M4">
        <v>10000</v>
      </c>
      <c r="N4">
        <f t="shared" si="0"/>
        <v>1</v>
      </c>
      <c r="O4">
        <f t="shared" si="1"/>
        <v>1</v>
      </c>
      <c r="P4">
        <f t="shared" si="2"/>
        <v>10</v>
      </c>
      <c r="Q4">
        <f t="shared" si="3"/>
        <v>10000</v>
      </c>
    </row>
    <row r="5" spans="1:17" x14ac:dyDescent="0.35">
      <c r="A5" s="1" t="s">
        <v>6</v>
      </c>
      <c r="B5">
        <v>0</v>
      </c>
      <c r="C5">
        <v>0</v>
      </c>
      <c r="D5">
        <v>0</v>
      </c>
      <c r="E5">
        <v>0</v>
      </c>
      <c r="M5">
        <v>1E-10</v>
      </c>
      <c r="N5">
        <f t="shared" si="0"/>
        <v>1</v>
      </c>
      <c r="O5">
        <f t="shared" si="1"/>
        <v>1</v>
      </c>
      <c r="P5">
        <f t="shared" si="2"/>
        <v>1</v>
      </c>
      <c r="Q5">
        <f t="shared" si="3"/>
        <v>1E-10</v>
      </c>
    </row>
    <row r="6" spans="1:17" x14ac:dyDescent="0.35">
      <c r="A6" s="1" t="s">
        <v>7</v>
      </c>
      <c r="B6">
        <v>0</v>
      </c>
      <c r="C6">
        <v>0</v>
      </c>
      <c r="D6">
        <v>1</v>
      </c>
      <c r="E6">
        <v>0</v>
      </c>
    </row>
    <row r="7" spans="1:17" x14ac:dyDescent="0.35">
      <c r="A7" s="1" t="s">
        <v>26</v>
      </c>
      <c r="B7">
        <v>0</v>
      </c>
      <c r="C7">
        <v>0</v>
      </c>
      <c r="D7">
        <v>1</v>
      </c>
      <c r="E7">
        <v>0</v>
      </c>
    </row>
    <row r="15" spans="1:17" x14ac:dyDescent="0.35">
      <c r="A15" t="s">
        <v>14</v>
      </c>
    </row>
    <row r="17" spans="1:5" x14ac:dyDescent="0.35">
      <c r="A17" s="4" t="s">
        <v>28</v>
      </c>
      <c r="B17" s="4">
        <f>$M$2</f>
        <v>10</v>
      </c>
      <c r="C17" s="4">
        <f>$M$3</f>
        <v>1000</v>
      </c>
      <c r="D17" s="4">
        <f>$M$4</f>
        <v>10000</v>
      </c>
      <c r="E17" s="4">
        <f>$M$5</f>
        <v>1E-10</v>
      </c>
    </row>
    <row r="18" spans="1:5" x14ac:dyDescent="0.35">
      <c r="A18" s="1" t="s">
        <v>2</v>
      </c>
      <c r="B18">
        <v>1</v>
      </c>
      <c r="C18">
        <v>1</v>
      </c>
      <c r="D18">
        <v>1</v>
      </c>
      <c r="E18">
        <v>1</v>
      </c>
    </row>
    <row r="19" spans="1:5" x14ac:dyDescent="0.35">
      <c r="A19" s="1" t="s">
        <v>3</v>
      </c>
      <c r="B19">
        <f>SUM($B3:$E3)*$M$2</f>
        <v>10</v>
      </c>
      <c r="C19">
        <f t="shared" ref="C19:C23" si="4">SUM($B3:$E3)*$M$3</f>
        <v>1000</v>
      </c>
      <c r="D19">
        <f t="shared" ref="D19:D23" si="5">SUM($B3:$E3)*$M$4</f>
        <v>10000</v>
      </c>
      <c r="E19">
        <f t="shared" ref="E19:E23" si="6">SUM($B3:$E3)*$M$5</f>
        <v>1E-10</v>
      </c>
    </row>
    <row r="20" spans="1:5" x14ac:dyDescent="0.35">
      <c r="A20" s="1" t="s">
        <v>25</v>
      </c>
      <c r="B20">
        <f t="shared" ref="B20:B23" si="7">SUM($B4:$E4)*$M$2</f>
        <v>10</v>
      </c>
      <c r="C20">
        <f t="shared" si="4"/>
        <v>1000</v>
      </c>
      <c r="D20">
        <f t="shared" si="5"/>
        <v>10000</v>
      </c>
      <c r="E20">
        <f t="shared" si="6"/>
        <v>1E-10</v>
      </c>
    </row>
    <row r="21" spans="1:5" x14ac:dyDescent="0.35">
      <c r="A21" s="1" t="s">
        <v>6</v>
      </c>
      <c r="B21">
        <f t="shared" si="7"/>
        <v>0</v>
      </c>
      <c r="C21">
        <f t="shared" si="4"/>
        <v>0</v>
      </c>
      <c r="D21">
        <f t="shared" si="5"/>
        <v>0</v>
      </c>
      <c r="E21">
        <f t="shared" si="6"/>
        <v>0</v>
      </c>
    </row>
    <row r="22" spans="1:5" x14ac:dyDescent="0.35">
      <c r="A22" s="1" t="s">
        <v>7</v>
      </c>
      <c r="B22">
        <f t="shared" si="7"/>
        <v>10</v>
      </c>
      <c r="C22">
        <f t="shared" si="4"/>
        <v>1000</v>
      </c>
      <c r="D22">
        <f t="shared" si="5"/>
        <v>10000</v>
      </c>
      <c r="E22">
        <f t="shared" si="6"/>
        <v>1E-10</v>
      </c>
    </row>
    <row r="23" spans="1:5" x14ac:dyDescent="0.35">
      <c r="A23" s="1" t="s">
        <v>26</v>
      </c>
      <c r="B23">
        <f t="shared" si="7"/>
        <v>10</v>
      </c>
      <c r="C23">
        <f t="shared" si="4"/>
        <v>1000</v>
      </c>
      <c r="D23">
        <f t="shared" si="5"/>
        <v>10000</v>
      </c>
      <c r="E23">
        <f t="shared" si="6"/>
        <v>1E-10</v>
      </c>
    </row>
    <row r="25" spans="1:5" x14ac:dyDescent="0.35">
      <c r="A25" s="1" t="s">
        <v>29</v>
      </c>
      <c r="B25">
        <f>B18*Sheet1!$B$15+'S2'!B19*Sheet1!$B$16+'S2'!B20*Sheet1!$B$17+'S2'!B22*Sheet1!$B$20+'S2'!B23*Sheet1!$B$21</f>
        <v>102.4534571424</v>
      </c>
      <c r="C25">
        <f>C18*Sheet1!$B$15+'S2'!C19*Sheet1!$B$16+'S2'!C20*Sheet1!$B$17+'S2'!C22*Sheet1!$B$20+'S2'!C23*Sheet1!$B$21</f>
        <v>7919.3050688543999</v>
      </c>
      <c r="D25">
        <f>D18*Sheet1!$B$15+'S2'!D19*Sheet1!$B$16+'S2'!D20*Sheet1!$B$17+'S2'!D22*Sheet1!$B$20+'S2'!D23*Sheet1!$B$21</f>
        <v>78981.592448054391</v>
      </c>
      <c r="E25">
        <f>E18*Sheet1!$B$15+'S2'!E19*Sheet1!$B$16+'S2'!E20*Sheet1!$B$17+'S2'!E22*Sheet1!$B$20+'S2'!E23*Sheet1!$B$21</f>
        <v>23.495360055189579</v>
      </c>
    </row>
    <row r="27" spans="1:5" x14ac:dyDescent="0.35">
      <c r="A27" t="s">
        <v>16</v>
      </c>
    </row>
    <row r="29" spans="1:5" x14ac:dyDescent="0.35">
      <c r="A29" s="4" t="s">
        <v>28</v>
      </c>
      <c r="B29" s="4">
        <f>$M$2</f>
        <v>10</v>
      </c>
      <c r="C29" s="4">
        <f>$M$3</f>
        <v>1000</v>
      </c>
      <c r="D29" s="4">
        <f>$M$4</f>
        <v>10000</v>
      </c>
      <c r="E29" s="4">
        <f>$M$5</f>
        <v>1E-10</v>
      </c>
    </row>
    <row r="30" spans="1:5" x14ac:dyDescent="0.35">
      <c r="A30" s="1" t="s">
        <v>2</v>
      </c>
      <c r="B30">
        <v>1</v>
      </c>
      <c r="C30">
        <v>1</v>
      </c>
      <c r="D30">
        <v>1</v>
      </c>
      <c r="E30">
        <v>1</v>
      </c>
    </row>
    <row r="31" spans="1:5" x14ac:dyDescent="0.35">
      <c r="A31" s="1" t="s">
        <v>3</v>
      </c>
      <c r="B31">
        <f t="shared" ref="B31:B35" si="8">$B3*$N$2+$C3*$O$2+$D3*$P$2+$E3*$Q$2</f>
        <v>1</v>
      </c>
      <c r="C31">
        <f t="shared" ref="C31:C35" si="9">$B3*$N$3+$C3*$O$3+$D3*$P$3+$E3*$Q$3</f>
        <v>1</v>
      </c>
      <c r="D31">
        <f t="shared" ref="D31:D35" si="10">$B3*$N$4+$C3*$O$4+$D3*$P$4+$E3*$Q$4</f>
        <v>1</v>
      </c>
      <c r="E31">
        <f t="shared" ref="E31:E35" si="11">$B3*$N$5+$C3*$O$5+$D3*$P$5+$E3*$Q$5</f>
        <v>1</v>
      </c>
    </row>
    <row r="32" spans="1:5" x14ac:dyDescent="0.35">
      <c r="A32" s="1" t="s">
        <v>25</v>
      </c>
      <c r="B32">
        <f t="shared" si="8"/>
        <v>1</v>
      </c>
      <c r="C32">
        <f>$B4*$N$3+$C4*$O$3+$D4*$P$3+$E4*$Q$3</f>
        <v>1</v>
      </c>
      <c r="D32">
        <f>$B4*$N$4+$C4*$O$4+$D4*$P$4+$E4*$Q$4</f>
        <v>10</v>
      </c>
      <c r="E32">
        <f t="shared" si="11"/>
        <v>1</v>
      </c>
    </row>
    <row r="33" spans="1:5" x14ac:dyDescent="0.35">
      <c r="A33" s="1" t="s">
        <v>6</v>
      </c>
      <c r="B33">
        <f t="shared" si="8"/>
        <v>0</v>
      </c>
      <c r="C33">
        <f t="shared" si="9"/>
        <v>0</v>
      </c>
      <c r="D33">
        <f t="shared" si="10"/>
        <v>0</v>
      </c>
      <c r="E33">
        <f t="shared" si="11"/>
        <v>0</v>
      </c>
    </row>
    <row r="34" spans="1:5" x14ac:dyDescent="0.35">
      <c r="A34" s="1" t="s">
        <v>7</v>
      </c>
      <c r="B34">
        <f t="shared" si="8"/>
        <v>1</v>
      </c>
      <c r="C34">
        <f t="shared" si="9"/>
        <v>1</v>
      </c>
      <c r="D34">
        <f t="shared" si="10"/>
        <v>10</v>
      </c>
      <c r="E34">
        <f t="shared" si="11"/>
        <v>1</v>
      </c>
    </row>
    <row r="35" spans="1:5" x14ac:dyDescent="0.35">
      <c r="A35" s="1" t="s">
        <v>26</v>
      </c>
      <c r="B35">
        <f t="shared" si="8"/>
        <v>1</v>
      </c>
      <c r="C35">
        <f t="shared" si="9"/>
        <v>1</v>
      </c>
      <c r="D35">
        <f t="shared" si="10"/>
        <v>10</v>
      </c>
      <c r="E35">
        <f t="shared" si="11"/>
        <v>1</v>
      </c>
    </row>
    <row r="37" spans="1:5" x14ac:dyDescent="0.35">
      <c r="A37" s="1"/>
    </row>
    <row r="38" spans="1:5" x14ac:dyDescent="0.35">
      <c r="A38" s="1" t="s">
        <v>29</v>
      </c>
      <c r="B38">
        <f>B30*Sheet1!$C$15+'S2'!B31*Sheet1!$C$16+B32*Sheet1!$C$17+'S2'!B34*Sheet1!$C$20+'S2'!B35*Sheet1!$C$21</f>
        <v>147.02989625999999</v>
      </c>
      <c r="C38">
        <f>C30*Sheet1!$C$15+'S2'!C31*Sheet1!$C$16+C32*Sheet1!$C$17+'S2'!C34*Sheet1!$C$20+'S2'!C35*Sheet1!$C$21</f>
        <v>147.02989625999999</v>
      </c>
      <c r="D38">
        <f>D30*Sheet1!$C$15+'S2'!D31*Sheet1!$C$16+D32*Sheet1!$C$17+'S2'!D34*Sheet1!$C$20+'S2'!D35*Sheet1!$C$21</f>
        <v>535.19464575719996</v>
      </c>
      <c r="E38">
        <f>E30*Sheet1!$C$15+'S2'!E31*Sheet1!$C$16+E32*Sheet1!$C$17+'S2'!E34*Sheet1!$C$20+'S2'!E35*Sheet1!$C$21</f>
        <v>147.02989625999999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48BB7-14D4-489E-94D4-F368F1809FC2}">
  <dimension ref="A1:Q38"/>
  <sheetViews>
    <sheetView topLeftCell="B19" workbookViewId="0">
      <selection activeCell="C38" sqref="C38"/>
    </sheetView>
  </sheetViews>
  <sheetFormatPr defaultRowHeight="14.5" x14ac:dyDescent="0.35"/>
  <cols>
    <col min="1" max="1" width="50.6328125" customWidth="1"/>
    <col min="2" max="2" width="17.453125" customWidth="1"/>
    <col min="4" max="4" width="12.1796875" customWidth="1"/>
    <col min="13" max="13" width="10.81640625" bestFit="1" customWidth="1"/>
    <col min="14" max="14" width="18.453125" customWidth="1"/>
    <col min="16" max="16" width="13.54296875" customWidth="1"/>
  </cols>
  <sheetData>
    <row r="1" spans="1:17" x14ac:dyDescent="0.35">
      <c r="B1" t="s">
        <v>23</v>
      </c>
      <c r="C1" t="s">
        <v>24</v>
      </c>
      <c r="D1" t="s">
        <v>21</v>
      </c>
      <c r="E1" t="s">
        <v>22</v>
      </c>
      <c r="M1" t="s">
        <v>27</v>
      </c>
      <c r="N1" t="s">
        <v>23</v>
      </c>
      <c r="O1" t="s">
        <v>24</v>
      </c>
      <c r="P1" t="s">
        <v>21</v>
      </c>
      <c r="Q1" t="s">
        <v>22</v>
      </c>
    </row>
    <row r="2" spans="1:17" x14ac:dyDescent="0.35">
      <c r="A2" s="1" t="s">
        <v>2</v>
      </c>
      <c r="B2">
        <v>1</v>
      </c>
      <c r="C2">
        <v>0</v>
      </c>
      <c r="D2">
        <v>0</v>
      </c>
      <c r="E2">
        <v>0</v>
      </c>
      <c r="M2">
        <v>10</v>
      </c>
      <c r="N2">
        <f>M2/M2</f>
        <v>1</v>
      </c>
      <c r="O2">
        <f>ROUNDUP(P2/100,0)</f>
        <v>1</v>
      </c>
      <c r="P2">
        <f>ROUNDUP(Q2/1000,0)</f>
        <v>1</v>
      </c>
      <c r="Q2">
        <f>M2</f>
        <v>10</v>
      </c>
    </row>
    <row r="3" spans="1:17" x14ac:dyDescent="0.35">
      <c r="A3" s="1" t="s">
        <v>3</v>
      </c>
      <c r="B3">
        <v>0</v>
      </c>
      <c r="C3">
        <v>0</v>
      </c>
      <c r="D3">
        <v>1</v>
      </c>
      <c r="E3">
        <v>0</v>
      </c>
      <c r="M3">
        <v>1000</v>
      </c>
      <c r="N3">
        <f t="shared" ref="N3:N5" si="0">M3/M3</f>
        <v>1</v>
      </c>
      <c r="O3">
        <f t="shared" ref="O3:O5" si="1">ROUNDUP(P3/100,0)</f>
        <v>1</v>
      </c>
      <c r="P3">
        <f t="shared" ref="P3:P5" si="2">ROUNDUP(Q3/1000,0)</f>
        <v>1</v>
      </c>
      <c r="Q3">
        <f t="shared" ref="Q3:Q5" si="3">M3</f>
        <v>1000</v>
      </c>
    </row>
    <row r="4" spans="1:17" x14ac:dyDescent="0.35">
      <c r="A4" s="1" t="s">
        <v>25</v>
      </c>
      <c r="B4">
        <v>0</v>
      </c>
      <c r="C4">
        <v>0</v>
      </c>
      <c r="D4">
        <v>0</v>
      </c>
      <c r="E4">
        <v>0</v>
      </c>
      <c r="M4">
        <v>10000</v>
      </c>
      <c r="N4">
        <f t="shared" si="0"/>
        <v>1</v>
      </c>
      <c r="O4">
        <f t="shared" si="1"/>
        <v>1</v>
      </c>
      <c r="P4">
        <f t="shared" si="2"/>
        <v>10</v>
      </c>
      <c r="Q4">
        <f t="shared" si="3"/>
        <v>10000</v>
      </c>
    </row>
    <row r="5" spans="1:17" x14ac:dyDescent="0.35">
      <c r="A5" s="1" t="s">
        <v>6</v>
      </c>
      <c r="B5">
        <v>0</v>
      </c>
      <c r="C5">
        <v>0</v>
      </c>
      <c r="D5">
        <v>0</v>
      </c>
      <c r="E5">
        <v>0</v>
      </c>
      <c r="M5">
        <v>9.9999999999999995E-7</v>
      </c>
      <c r="N5">
        <f t="shared" si="0"/>
        <v>1</v>
      </c>
      <c r="O5">
        <f t="shared" si="1"/>
        <v>1</v>
      </c>
      <c r="P5">
        <f t="shared" si="2"/>
        <v>1</v>
      </c>
      <c r="Q5">
        <f t="shared" si="3"/>
        <v>9.9999999999999995E-7</v>
      </c>
    </row>
    <row r="6" spans="1:17" x14ac:dyDescent="0.35">
      <c r="A6" s="1" t="s">
        <v>7</v>
      </c>
      <c r="B6">
        <v>0</v>
      </c>
      <c r="C6">
        <v>0</v>
      </c>
      <c r="D6">
        <v>1</v>
      </c>
      <c r="E6">
        <v>0</v>
      </c>
    </row>
    <row r="7" spans="1:17" x14ac:dyDescent="0.35">
      <c r="A7" s="1" t="s">
        <v>26</v>
      </c>
      <c r="B7">
        <v>0</v>
      </c>
      <c r="C7">
        <v>0</v>
      </c>
      <c r="D7">
        <v>1</v>
      </c>
      <c r="E7">
        <v>0</v>
      </c>
    </row>
    <row r="15" spans="1:17" x14ac:dyDescent="0.35">
      <c r="A15" t="s">
        <v>14</v>
      </c>
    </row>
    <row r="17" spans="1:5" x14ac:dyDescent="0.35">
      <c r="A17" s="4" t="s">
        <v>28</v>
      </c>
      <c r="B17" s="4">
        <f>$M$2</f>
        <v>10</v>
      </c>
      <c r="C17" s="4">
        <f>$M$3</f>
        <v>1000</v>
      </c>
      <c r="D17" s="4">
        <f>$M$4</f>
        <v>10000</v>
      </c>
      <c r="E17" s="4">
        <f>$M$5</f>
        <v>9.9999999999999995E-7</v>
      </c>
    </row>
    <row r="18" spans="1:5" x14ac:dyDescent="0.35">
      <c r="A18" s="1" t="s">
        <v>2</v>
      </c>
      <c r="B18">
        <v>1</v>
      </c>
      <c r="C18">
        <v>1</v>
      </c>
      <c r="D18">
        <v>1</v>
      </c>
      <c r="E18">
        <v>1</v>
      </c>
    </row>
    <row r="19" spans="1:5" x14ac:dyDescent="0.35">
      <c r="A19" s="1" t="s">
        <v>3</v>
      </c>
      <c r="B19">
        <f>SUM($B3:$E3)*$M$2</f>
        <v>10</v>
      </c>
      <c r="C19">
        <f t="shared" ref="C19:C23" si="4">SUM($B3:$E3)*$M$3</f>
        <v>1000</v>
      </c>
      <c r="D19">
        <f t="shared" ref="D19:D23" si="5">SUM($B3:$E3)*$M$4</f>
        <v>10000</v>
      </c>
      <c r="E19">
        <f t="shared" ref="E19:E23" si="6">SUM($B3:$E3)*$M$5</f>
        <v>9.9999999999999995E-7</v>
      </c>
    </row>
    <row r="20" spans="1:5" x14ac:dyDescent="0.35">
      <c r="A20" s="1" t="s">
        <v>25</v>
      </c>
      <c r="B20">
        <f>SUM($B4:$E4)*$M$2</f>
        <v>0</v>
      </c>
      <c r="C20">
        <f t="shared" si="4"/>
        <v>0</v>
      </c>
      <c r="D20">
        <f t="shared" si="5"/>
        <v>0</v>
      </c>
      <c r="E20">
        <f t="shared" si="6"/>
        <v>0</v>
      </c>
    </row>
    <row r="21" spans="1:5" x14ac:dyDescent="0.35">
      <c r="A21" s="1" t="s">
        <v>6</v>
      </c>
      <c r="B21">
        <f t="shared" ref="B21:B23" si="7">SUM($B5:$E5)*$M$2</f>
        <v>0</v>
      </c>
      <c r="C21">
        <f t="shared" si="4"/>
        <v>0</v>
      </c>
      <c r="D21">
        <f t="shared" si="5"/>
        <v>0</v>
      </c>
      <c r="E21">
        <f t="shared" si="6"/>
        <v>0</v>
      </c>
    </row>
    <row r="22" spans="1:5" x14ac:dyDescent="0.35">
      <c r="A22" s="1" t="s">
        <v>7</v>
      </c>
      <c r="B22">
        <f t="shared" si="7"/>
        <v>10</v>
      </c>
      <c r="C22">
        <f t="shared" si="4"/>
        <v>1000</v>
      </c>
      <c r="D22">
        <f t="shared" si="5"/>
        <v>10000</v>
      </c>
      <c r="E22">
        <f t="shared" si="6"/>
        <v>9.9999999999999995E-7</v>
      </c>
    </row>
    <row r="23" spans="1:5" x14ac:dyDescent="0.35">
      <c r="A23" s="1" t="s">
        <v>26</v>
      </c>
      <c r="B23">
        <f t="shared" si="7"/>
        <v>10</v>
      </c>
      <c r="C23">
        <f t="shared" si="4"/>
        <v>1000</v>
      </c>
      <c r="D23">
        <f t="shared" si="5"/>
        <v>10000</v>
      </c>
      <c r="E23">
        <f t="shared" si="6"/>
        <v>9.9999999999999995E-7</v>
      </c>
    </row>
    <row r="25" spans="1:5" x14ac:dyDescent="0.35">
      <c r="B25">
        <f>B18*Sheet1!$B$15+'S3'!B19*Sheet1!$B$16+'S3'!B20*Sheet1!$B$17+'S3'!B22*Sheet1!$B$20+'S3'!B23*Sheet1!$B$21</f>
        <v>94.013656058399988</v>
      </c>
      <c r="C25">
        <f>C18*Sheet1!$B$15+'S3'!C19*Sheet1!$B$16+'S3'!C20*Sheet1!$B$17+'S3'!C22*Sheet1!$B$20+'S3'!C23*Sheet1!$B$21</f>
        <v>7075.3249604543998</v>
      </c>
      <c r="D25">
        <f>D18*Sheet1!$B$15+'S3'!D19*Sheet1!$B$16+'S3'!D20*Sheet1!$B$17+'S3'!D22*Sheet1!$B$20+'S3'!D23*Sheet1!$B$21</f>
        <v>70541.791364054399</v>
      </c>
      <c r="E25">
        <f>E18*Sheet1!$B$15+'S3'!E19*Sheet1!$B$16+'S3'!E20*Sheet1!$B$17+'S3'!E22*Sheet1!$B$20+'S3'!E23*Sheet1!$B$21</f>
        <v>23.495367106229597</v>
      </c>
    </row>
    <row r="27" spans="1:5" x14ac:dyDescent="0.35">
      <c r="A27" t="s">
        <v>16</v>
      </c>
    </row>
    <row r="29" spans="1:5" x14ac:dyDescent="0.35">
      <c r="A29" s="4" t="s">
        <v>28</v>
      </c>
      <c r="B29" s="4">
        <f>$M$2</f>
        <v>10</v>
      </c>
      <c r="C29" s="4">
        <f>$M$3</f>
        <v>1000</v>
      </c>
      <c r="D29" s="4">
        <f>$M$4</f>
        <v>10000</v>
      </c>
      <c r="E29" s="4">
        <f>$M$5</f>
        <v>9.9999999999999995E-7</v>
      </c>
    </row>
    <row r="30" spans="1:5" x14ac:dyDescent="0.35">
      <c r="A30" s="1" t="s">
        <v>2</v>
      </c>
      <c r="B30">
        <v>1</v>
      </c>
      <c r="C30">
        <v>1</v>
      </c>
      <c r="D30">
        <v>1</v>
      </c>
      <c r="E30">
        <v>1</v>
      </c>
    </row>
    <row r="31" spans="1:5" x14ac:dyDescent="0.35">
      <c r="A31" s="1" t="s">
        <v>3</v>
      </c>
      <c r="B31">
        <f>$B3*$N$2+$C3*$O$2+$D3*$P$2+$E3*$Q$2</f>
        <v>1</v>
      </c>
      <c r="C31">
        <f t="shared" ref="C31:C35" si="8">$B3*$N$3+$C3*$O$3+$D3*$P$3+$E3*$Q$3</f>
        <v>1</v>
      </c>
      <c r="D31">
        <f t="shared" ref="D31:D35" si="9">$B3*$N$4+$C3*$O$4+$D3*$P$4+$E3*$Q$4</f>
        <v>10</v>
      </c>
      <c r="E31">
        <f t="shared" ref="E31:E35" si="10">$B3*$N$5+$C3*$O$5+$D3*$P$5+$E3*$Q$5</f>
        <v>1</v>
      </c>
    </row>
    <row r="32" spans="1:5" x14ac:dyDescent="0.35">
      <c r="A32" s="1" t="s">
        <v>25</v>
      </c>
      <c r="B32">
        <f>$B4*$N$2+$C4*$O$2+$D4*$P$2+$E4*$Q$2</f>
        <v>0</v>
      </c>
      <c r="C32">
        <f>$B4*$N$3+$C4*$O$3+$D4*$P$3+$E4*$Q$3</f>
        <v>0</v>
      </c>
      <c r="D32">
        <f t="shared" si="9"/>
        <v>0</v>
      </c>
      <c r="E32">
        <f t="shared" si="10"/>
        <v>0</v>
      </c>
    </row>
    <row r="33" spans="1:5" x14ac:dyDescent="0.35">
      <c r="A33" s="1" t="s">
        <v>6</v>
      </c>
      <c r="B33">
        <f>$B5*$N$2+$C5*$O$2+$D5*$P$2+$E5*$Q$2</f>
        <v>0</v>
      </c>
      <c r="C33">
        <f t="shared" si="8"/>
        <v>0</v>
      </c>
      <c r="D33">
        <f t="shared" si="9"/>
        <v>0</v>
      </c>
      <c r="E33">
        <f t="shared" si="10"/>
        <v>0</v>
      </c>
    </row>
    <row r="34" spans="1:5" x14ac:dyDescent="0.35">
      <c r="A34" s="1" t="s">
        <v>7</v>
      </c>
      <c r="B34">
        <f t="shared" ref="B34:B35" si="11">$B6*$N$2+$C6*$O$2+$D6*$P$2+$E6*$Q$2</f>
        <v>1</v>
      </c>
      <c r="C34">
        <f t="shared" si="8"/>
        <v>1</v>
      </c>
      <c r="D34">
        <f t="shared" si="9"/>
        <v>10</v>
      </c>
      <c r="E34">
        <f t="shared" si="10"/>
        <v>1</v>
      </c>
    </row>
    <row r="35" spans="1:5" x14ac:dyDescent="0.35">
      <c r="A35" s="1" t="s">
        <v>26</v>
      </c>
      <c r="B35">
        <f t="shared" si="11"/>
        <v>1</v>
      </c>
      <c r="C35">
        <f t="shared" si="8"/>
        <v>1</v>
      </c>
      <c r="D35">
        <f t="shared" si="9"/>
        <v>10</v>
      </c>
      <c r="E35">
        <f t="shared" si="10"/>
        <v>1</v>
      </c>
    </row>
    <row r="38" spans="1:5" x14ac:dyDescent="0.35">
      <c r="B38">
        <f>B30*Sheet1!$C$15+'S3'!B31*Sheet1!$C$16+B32*Sheet1!$C$17+'S3'!B34*Sheet1!$C$20+'S3'!B35*Sheet1!$C$21</f>
        <v>106.57779991560001</v>
      </c>
      <c r="C38">
        <f>C30*Sheet1!$C$15+'S3'!C31*Sheet1!$C$16+C32*Sheet1!$C$17+'S3'!C34*Sheet1!$C$20+'S3'!C35*Sheet1!$C$21</f>
        <v>106.57779991560001</v>
      </c>
      <c r="D38">
        <f>D30*Sheet1!$C$15+'S3'!D31*Sheet1!$C$16+D32*Sheet1!$C$17+'S3'!D34*Sheet1!$C$20+'S3'!D35*Sheet1!$C$21</f>
        <v>307.44424839960004</v>
      </c>
      <c r="E38">
        <f>E30*Sheet1!$C$15+'S3'!E31*Sheet1!$C$16+E32*Sheet1!$C$17+'S3'!E34*Sheet1!$C$20+'S3'!E35*Sheet1!$C$21</f>
        <v>106.57779991560001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S1</vt:lpstr>
      <vt:lpstr>S2</vt:lpstr>
      <vt:lpstr>S3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Maxime MERE</dc:creator>
  <cp:lastModifiedBy>Maxime MERE</cp:lastModifiedBy>
  <dcterms:created xsi:type="dcterms:W3CDTF">2015-06-05T18:17:20Z</dcterms:created>
  <dcterms:modified xsi:type="dcterms:W3CDTF">2023-03-08T09:51:54Z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f8c7287-838c-46dd-b281-b1140229e67a_Enabled">
    <vt:lpwstr>true</vt:lpwstr>
  </property>
  <property fmtid="{D5CDD505-2E9C-101B-9397-08002B2CF9AE}" pid="3" name="MSIP_Label_cf8c7287-838c-46dd-b281-b1140229e67a_SetDate">
    <vt:lpwstr>2023-03-08T09:51:52Z</vt:lpwstr>
  </property>
  <property fmtid="{D5CDD505-2E9C-101B-9397-08002B2CF9AE}" pid="4" name="MSIP_Label_cf8c7287-838c-46dd-b281-b1140229e67a_Method">
    <vt:lpwstr>Privileged</vt:lpwstr>
  </property>
  <property fmtid="{D5CDD505-2E9C-101B-9397-08002B2CF9AE}" pid="5" name="MSIP_Label_cf8c7287-838c-46dd-b281-b1140229e67a_Name">
    <vt:lpwstr>cf8c7287-838c-46dd-b281-b1140229e67a</vt:lpwstr>
  </property>
  <property fmtid="{D5CDD505-2E9C-101B-9397-08002B2CF9AE}" pid="6" name="MSIP_Label_cf8c7287-838c-46dd-b281-b1140229e67a_SiteId">
    <vt:lpwstr>75e027c9-20d5-47d5-b82f-77d7cd041e8f</vt:lpwstr>
  </property>
  <property fmtid="{D5CDD505-2E9C-101B-9397-08002B2CF9AE}" pid="7" name="MSIP_Label_cf8c7287-838c-46dd-b281-b1140229e67a_ActionId">
    <vt:lpwstr>16b5fd9a-3b16-490b-94c9-b4051f2ee372</vt:lpwstr>
  </property>
  <property fmtid="{D5CDD505-2E9C-101B-9397-08002B2CF9AE}" pid="8" name="MSIP_Label_cf8c7287-838c-46dd-b281-b1140229e67a_ContentBits">
    <vt:lpwstr>0</vt:lpwstr>
  </property>
</Properties>
</file>