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\Desktop\ADA\A&amp;O\Case study\"/>
    </mc:Choice>
  </mc:AlternateContent>
  <xr:revisionPtr revIDLastSave="0" documentId="8_{5FDA96A5-C294-4357-802C-3E89748FCEE1}" xr6:coauthVersionLast="47" xr6:coauthVersionMax="47" xr10:uidLastSave="{00000000-0000-0000-0000-000000000000}"/>
  <bookViews>
    <workbookView xWindow="-120" yWindow="-120" windowWidth="20730" windowHeight="11160" tabRatio="806" activeTab="9" xr2:uid="{29655D3B-011A-4C17-83AC-B11230F6D577}"/>
  </bookViews>
  <sheets>
    <sheet name="Map" sheetId="3" r:id="rId1"/>
    <sheet name="Retailers" sheetId="4" r:id="rId2"/>
    <sheet name="Regions" sheetId="5" r:id="rId3"/>
    <sheet name="Short-term" sheetId="6" r:id="rId4"/>
    <sheet name="Locations" sheetId="7" r:id="rId5"/>
    <sheet name="Demand" sheetId="8" r:id="rId6"/>
    <sheet name="Pivot table" sheetId="9" r:id="rId7"/>
    <sheet name="DA" sheetId="21" r:id="rId8"/>
    <sheet name="PA-dcb" sheetId="11" r:id="rId9"/>
    <sheet name="Holt-Winters-dcb" sheetId="12" r:id="rId10"/>
    <sheet name="Test - seasonality" sheetId="13" r:id="rId11"/>
    <sheet name="PA-dce" sheetId="14" r:id="rId12"/>
    <sheet name="PA-dck" sheetId="15" r:id="rId13"/>
    <sheet name="PA-dcs" sheetId="16" r:id="rId14"/>
    <sheet name="PA-dcv" sheetId="17" r:id="rId15"/>
    <sheet name="PA-dcw" sheetId="18" r:id="rId16"/>
    <sheet name="Capacity+Rent" sheetId="19" r:id="rId17"/>
    <sheet name="Current cost" sheetId="20" r:id="rId18"/>
  </sheets>
  <externalReferences>
    <externalReference r:id="rId19"/>
  </externalReferences>
  <definedNames>
    <definedName name="_xlchart.v1.0" hidden="1">DA!$B$2</definedName>
    <definedName name="_xlchart.v1.1" hidden="1">DA!$B$3:$B$156</definedName>
    <definedName name="_xlchart.v1.10" hidden="1">DA!$G$2</definedName>
    <definedName name="_xlchart.v1.11" hidden="1">DA!$G$3:$G$156</definedName>
    <definedName name="_xlchart.v1.12" hidden="1">DA!$F$2</definedName>
    <definedName name="_xlchart.v1.13" hidden="1">DA!$F$3:$F$156</definedName>
    <definedName name="_xlchart.v1.14" hidden="1">DA!$G$3:$G$156</definedName>
    <definedName name="_xlchart.v1.15" hidden="1">DA!$D$3:$D$156</definedName>
    <definedName name="_xlchart.v1.16" hidden="1">DA!$E$3:$E$156</definedName>
    <definedName name="_xlchart.v1.17" hidden="1">DA!$B$3:$B$156</definedName>
    <definedName name="_xlchart.v1.18" hidden="1">DA!$C$3:$C$156</definedName>
    <definedName name="_xlchart.v1.2" hidden="1">DA!$C$2</definedName>
    <definedName name="_xlchart.v1.3" hidden="1">DA!$C$3:$C$156</definedName>
    <definedName name="_xlchart.v1.4" hidden="1">DA!$D$2</definedName>
    <definedName name="_xlchart.v1.5" hidden="1">DA!$D$3:$D$156</definedName>
    <definedName name="_xlchart.v1.6" hidden="1">DA!$E$2</definedName>
    <definedName name="_xlchart.v1.7" hidden="1">DA!$E$3:$E$156</definedName>
    <definedName name="_xlchart.v1.8" hidden="1">DA!$F$2</definedName>
    <definedName name="_xlchart.v1.9" hidden="1">DA!$F$3:$F$156</definedName>
    <definedName name="_xlcn.WorksheetConnection_Book1Table1" localSheetId="7">table1</definedName>
    <definedName name="_xlcn.WorksheetConnection_Book1Table1">table1</definedName>
  </definedNames>
  <calcPr calcId="191029" iterateDelta="1E-4"/>
  <pivotCaches>
    <pivotCache cacheId="33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21" l="1"/>
  <c r="F158" i="21"/>
  <c r="C158" i="21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I308" i="20"/>
  <c r="I307" i="20"/>
  <c r="I306" i="20"/>
  <c r="I305" i="20"/>
  <c r="I304" i="20"/>
  <c r="I303" i="20"/>
  <c r="I302" i="20"/>
  <c r="I301" i="20"/>
  <c r="I300" i="20"/>
  <c r="I299" i="20"/>
  <c r="I298" i="20"/>
  <c r="I297" i="20"/>
  <c r="I296" i="20"/>
  <c r="I295" i="20"/>
  <c r="I294" i="20"/>
  <c r="I293" i="20"/>
  <c r="I292" i="20"/>
  <c r="I291" i="20"/>
  <c r="I290" i="20"/>
  <c r="I289" i="20"/>
  <c r="I288" i="20"/>
  <c r="I287" i="20"/>
  <c r="I286" i="20"/>
  <c r="I285" i="20"/>
  <c r="I284" i="20"/>
  <c r="I283" i="20"/>
  <c r="I282" i="20"/>
  <c r="I281" i="20"/>
  <c r="I280" i="20"/>
  <c r="I279" i="20"/>
  <c r="I278" i="20"/>
  <c r="I277" i="20"/>
  <c r="I276" i="20"/>
  <c r="I275" i="20"/>
  <c r="I274" i="20"/>
  <c r="I273" i="20"/>
  <c r="I272" i="20"/>
  <c r="I271" i="20"/>
  <c r="I270" i="20"/>
  <c r="I269" i="20"/>
  <c r="I268" i="20"/>
  <c r="I267" i="20"/>
  <c r="I266" i="20"/>
  <c r="I265" i="20"/>
  <c r="I264" i="20"/>
  <c r="I263" i="20"/>
  <c r="I262" i="20"/>
  <c r="I261" i="20"/>
  <c r="I260" i="20"/>
  <c r="I259" i="20"/>
  <c r="I258" i="20"/>
  <c r="I257" i="20"/>
  <c r="I256" i="20"/>
  <c r="I255" i="20"/>
  <c r="I254" i="20"/>
  <c r="I253" i="20"/>
  <c r="I252" i="20"/>
  <c r="I251" i="20"/>
  <c r="I250" i="20"/>
  <c r="I249" i="20"/>
  <c r="I248" i="20"/>
  <c r="I247" i="20"/>
  <c r="I246" i="20"/>
  <c r="I245" i="20"/>
  <c r="I244" i="20"/>
  <c r="H243" i="20"/>
  <c r="H242" i="20"/>
  <c r="H241" i="20"/>
  <c r="H240" i="20"/>
  <c r="H239" i="20"/>
  <c r="H238" i="20"/>
  <c r="H237" i="20"/>
  <c r="H236" i="20"/>
  <c r="H235" i="20"/>
  <c r="H234" i="20"/>
  <c r="H233" i="20"/>
  <c r="H232" i="20"/>
  <c r="H231" i="20"/>
  <c r="H230" i="20"/>
  <c r="H229" i="20"/>
  <c r="H228" i="20"/>
  <c r="H227" i="20"/>
  <c r="H226" i="20"/>
  <c r="H225" i="20"/>
  <c r="H224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H210" i="20"/>
  <c r="H209" i="20"/>
  <c r="H208" i="20"/>
  <c r="H207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339" i="20" s="1"/>
  <c r="G193" i="20"/>
  <c r="G192" i="20"/>
  <c r="G191" i="20"/>
  <c r="G190" i="20"/>
  <c r="G189" i="20"/>
  <c r="G188" i="20"/>
  <c r="G187" i="20"/>
  <c r="G186" i="20"/>
  <c r="G185" i="20"/>
  <c r="G184" i="20"/>
  <c r="G183" i="20"/>
  <c r="G182" i="20"/>
  <c r="G181" i="20"/>
  <c r="G180" i="20"/>
  <c r="G179" i="20"/>
  <c r="G178" i="20"/>
  <c r="G177" i="20"/>
  <c r="G176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M162" i="18"/>
  <c r="M161" i="18"/>
  <c r="L156" i="18"/>
  <c r="J156" i="18"/>
  <c r="H156" i="18"/>
  <c r="F156" i="18"/>
  <c r="D156" i="18"/>
  <c r="L155" i="18"/>
  <c r="M155" i="18" s="1"/>
  <c r="K155" i="18"/>
  <c r="J155" i="18"/>
  <c r="I155" i="18"/>
  <c r="H155" i="18"/>
  <c r="F155" i="18"/>
  <c r="G155" i="18" s="1"/>
  <c r="D155" i="18"/>
  <c r="E155" i="18" s="1"/>
  <c r="M154" i="18"/>
  <c r="L154" i="18"/>
  <c r="J154" i="18"/>
  <c r="K154" i="18" s="1"/>
  <c r="H154" i="18"/>
  <c r="I154" i="18" s="1"/>
  <c r="G154" i="18"/>
  <c r="F154" i="18"/>
  <c r="D154" i="18"/>
  <c r="E154" i="18" s="1"/>
  <c r="L153" i="18"/>
  <c r="M153" i="18" s="1"/>
  <c r="K153" i="18"/>
  <c r="J153" i="18"/>
  <c r="H153" i="18"/>
  <c r="I153" i="18" s="1"/>
  <c r="F153" i="18"/>
  <c r="G153" i="18" s="1"/>
  <c r="D153" i="18"/>
  <c r="E153" i="18" s="1"/>
  <c r="L152" i="18"/>
  <c r="M152" i="18" s="1"/>
  <c r="J152" i="18"/>
  <c r="K152" i="18" s="1"/>
  <c r="H152" i="18"/>
  <c r="I152" i="18" s="1"/>
  <c r="G152" i="18"/>
  <c r="F152" i="18"/>
  <c r="D152" i="18"/>
  <c r="E152" i="18" s="1"/>
  <c r="L151" i="18"/>
  <c r="M151" i="18" s="1"/>
  <c r="K151" i="18"/>
  <c r="J151" i="18"/>
  <c r="I151" i="18"/>
  <c r="H151" i="18"/>
  <c r="F151" i="18"/>
  <c r="G151" i="18" s="1"/>
  <c r="D151" i="18"/>
  <c r="E151" i="18" s="1"/>
  <c r="M150" i="18"/>
  <c r="L150" i="18"/>
  <c r="J150" i="18"/>
  <c r="K150" i="18" s="1"/>
  <c r="H150" i="18"/>
  <c r="I150" i="18" s="1"/>
  <c r="F150" i="18"/>
  <c r="G150" i="18" s="1"/>
  <c r="D150" i="18"/>
  <c r="E150" i="18" s="1"/>
  <c r="L149" i="18"/>
  <c r="M149" i="18" s="1"/>
  <c r="K149" i="18"/>
  <c r="J149" i="18"/>
  <c r="I149" i="18"/>
  <c r="H149" i="18"/>
  <c r="F149" i="18"/>
  <c r="G149" i="18" s="1"/>
  <c r="D149" i="18"/>
  <c r="E149" i="18" s="1"/>
  <c r="L148" i="18"/>
  <c r="M148" i="18" s="1"/>
  <c r="J148" i="18"/>
  <c r="K148" i="18" s="1"/>
  <c r="H148" i="18"/>
  <c r="I148" i="18" s="1"/>
  <c r="F148" i="18"/>
  <c r="G148" i="18" s="1"/>
  <c r="E148" i="18"/>
  <c r="D148" i="18"/>
  <c r="L147" i="18"/>
  <c r="M147" i="18" s="1"/>
  <c r="K147" i="18"/>
  <c r="J147" i="18"/>
  <c r="H147" i="18"/>
  <c r="I147" i="18" s="1"/>
  <c r="F147" i="18"/>
  <c r="G147" i="18" s="1"/>
  <c r="D147" i="18"/>
  <c r="E147" i="18" s="1"/>
  <c r="L146" i="18"/>
  <c r="M146" i="18" s="1"/>
  <c r="K146" i="18"/>
  <c r="J146" i="18"/>
  <c r="H146" i="18"/>
  <c r="I146" i="18" s="1"/>
  <c r="F146" i="18"/>
  <c r="G146" i="18" s="1"/>
  <c r="E146" i="18"/>
  <c r="D146" i="18"/>
  <c r="L145" i="18"/>
  <c r="M145" i="18" s="1"/>
  <c r="K145" i="18"/>
  <c r="J145" i="18"/>
  <c r="H145" i="18"/>
  <c r="I145" i="18" s="1"/>
  <c r="F145" i="18"/>
  <c r="G145" i="18" s="1"/>
  <c r="D145" i="18"/>
  <c r="E145" i="18" s="1"/>
  <c r="L144" i="18"/>
  <c r="M144" i="18" s="1"/>
  <c r="K144" i="18"/>
  <c r="J144" i="18"/>
  <c r="H144" i="18"/>
  <c r="I144" i="18" s="1"/>
  <c r="G144" i="18"/>
  <c r="F144" i="18"/>
  <c r="E144" i="18"/>
  <c r="D144" i="18"/>
  <c r="L143" i="18"/>
  <c r="M143" i="18" s="1"/>
  <c r="J143" i="18"/>
  <c r="K143" i="18" s="1"/>
  <c r="H143" i="18"/>
  <c r="I143" i="18" s="1"/>
  <c r="F143" i="18"/>
  <c r="G143" i="18" s="1"/>
  <c r="D143" i="18"/>
  <c r="E143" i="18" s="1"/>
  <c r="M142" i="18"/>
  <c r="L142" i="18"/>
  <c r="K142" i="18"/>
  <c r="J142" i="18"/>
  <c r="H142" i="18"/>
  <c r="I142" i="18" s="1"/>
  <c r="G142" i="18"/>
  <c r="F142" i="18"/>
  <c r="D142" i="18"/>
  <c r="E142" i="18" s="1"/>
  <c r="L141" i="18"/>
  <c r="M141" i="18" s="1"/>
  <c r="J141" i="18"/>
  <c r="K141" i="18" s="1"/>
  <c r="H141" i="18"/>
  <c r="I141" i="18" s="1"/>
  <c r="G141" i="18"/>
  <c r="F141" i="18"/>
  <c r="D141" i="18"/>
  <c r="E141" i="18" s="1"/>
  <c r="M140" i="18"/>
  <c r="L140" i="18"/>
  <c r="J140" i="18"/>
  <c r="K140" i="18" s="1"/>
  <c r="H140" i="18"/>
  <c r="I140" i="18" s="1"/>
  <c r="G140" i="18"/>
  <c r="F140" i="18"/>
  <c r="E140" i="18"/>
  <c r="D140" i="18"/>
  <c r="L139" i="18"/>
  <c r="M139" i="18" s="1"/>
  <c r="J139" i="18"/>
  <c r="K139" i="18" s="1"/>
  <c r="H139" i="18"/>
  <c r="I139" i="18" s="1"/>
  <c r="G139" i="18"/>
  <c r="F139" i="18"/>
  <c r="D139" i="18"/>
  <c r="E139" i="18" s="1"/>
  <c r="M138" i="18"/>
  <c r="L138" i="18"/>
  <c r="J138" i="18"/>
  <c r="K138" i="18" s="1"/>
  <c r="H138" i="18"/>
  <c r="I138" i="18" s="1"/>
  <c r="F138" i="18"/>
  <c r="G138" i="18" s="1"/>
  <c r="D138" i="18"/>
  <c r="E138" i="18" s="1"/>
  <c r="L137" i="18"/>
  <c r="M137" i="18" s="1"/>
  <c r="K137" i="18"/>
  <c r="J137" i="18"/>
  <c r="I137" i="18"/>
  <c r="H137" i="18"/>
  <c r="G137" i="18"/>
  <c r="F137" i="18"/>
  <c r="D137" i="18"/>
  <c r="E137" i="18" s="1"/>
  <c r="L136" i="18"/>
  <c r="M136" i="18" s="1"/>
  <c r="J136" i="18"/>
  <c r="K136" i="18" s="1"/>
  <c r="H136" i="18"/>
  <c r="I136" i="18" s="1"/>
  <c r="F136" i="18"/>
  <c r="G136" i="18" s="1"/>
  <c r="E136" i="18"/>
  <c r="D136" i="18"/>
  <c r="L135" i="18"/>
  <c r="M135" i="18" s="1"/>
  <c r="J135" i="18"/>
  <c r="K135" i="18" s="1"/>
  <c r="I135" i="18"/>
  <c r="H135" i="18"/>
  <c r="F135" i="18"/>
  <c r="G135" i="18" s="1"/>
  <c r="D135" i="18"/>
  <c r="E135" i="18" s="1"/>
  <c r="L134" i="18"/>
  <c r="M134" i="18" s="1"/>
  <c r="J134" i="18"/>
  <c r="K134" i="18" s="1"/>
  <c r="H134" i="18"/>
  <c r="I134" i="18" s="1"/>
  <c r="F134" i="18"/>
  <c r="G134" i="18" s="1"/>
  <c r="D134" i="18"/>
  <c r="E134" i="18" s="1"/>
  <c r="L133" i="18"/>
  <c r="M133" i="18" s="1"/>
  <c r="K133" i="18"/>
  <c r="J133" i="18"/>
  <c r="I133" i="18"/>
  <c r="H133" i="18"/>
  <c r="F133" i="18"/>
  <c r="G133" i="18" s="1"/>
  <c r="D133" i="18"/>
  <c r="E133" i="18" s="1"/>
  <c r="L132" i="18"/>
  <c r="M132" i="18" s="1"/>
  <c r="J132" i="18"/>
  <c r="K132" i="18" s="1"/>
  <c r="H132" i="18"/>
  <c r="I132" i="18" s="1"/>
  <c r="F132" i="18"/>
  <c r="G132" i="18" s="1"/>
  <c r="E132" i="18"/>
  <c r="D132" i="18"/>
  <c r="L131" i="18"/>
  <c r="M131" i="18" s="1"/>
  <c r="K131" i="18"/>
  <c r="J131" i="18"/>
  <c r="H131" i="18"/>
  <c r="I131" i="18" s="1"/>
  <c r="F131" i="18"/>
  <c r="G131" i="18" s="1"/>
  <c r="D131" i="18"/>
  <c r="E131" i="18" s="1"/>
  <c r="L130" i="18"/>
  <c r="M130" i="18" s="1"/>
  <c r="K130" i="18"/>
  <c r="J130" i="18"/>
  <c r="H130" i="18"/>
  <c r="I130" i="18" s="1"/>
  <c r="F130" i="18"/>
  <c r="G130" i="18" s="1"/>
  <c r="E130" i="18"/>
  <c r="D130" i="18"/>
  <c r="L129" i="18"/>
  <c r="M129" i="18" s="1"/>
  <c r="K129" i="18"/>
  <c r="J129" i="18"/>
  <c r="H129" i="18"/>
  <c r="I129" i="18" s="1"/>
  <c r="F129" i="18"/>
  <c r="G129" i="18" s="1"/>
  <c r="D129" i="18"/>
  <c r="E129" i="18" s="1"/>
  <c r="L128" i="18"/>
  <c r="M128" i="18" s="1"/>
  <c r="K128" i="18"/>
  <c r="J128" i="18"/>
  <c r="H128" i="18"/>
  <c r="I128" i="18" s="1"/>
  <c r="G128" i="18"/>
  <c r="F128" i="18"/>
  <c r="E128" i="18"/>
  <c r="D128" i="18"/>
  <c r="L127" i="18"/>
  <c r="M127" i="18" s="1"/>
  <c r="J127" i="18"/>
  <c r="K127" i="18" s="1"/>
  <c r="H127" i="18"/>
  <c r="I127" i="18" s="1"/>
  <c r="F127" i="18"/>
  <c r="G127" i="18" s="1"/>
  <c r="D127" i="18"/>
  <c r="E127" i="18" s="1"/>
  <c r="M126" i="18"/>
  <c r="L126" i="18"/>
  <c r="K126" i="18"/>
  <c r="J126" i="18"/>
  <c r="H126" i="18"/>
  <c r="I126" i="18" s="1"/>
  <c r="G126" i="18"/>
  <c r="F126" i="18"/>
  <c r="D126" i="18"/>
  <c r="E126" i="18" s="1"/>
  <c r="L125" i="18"/>
  <c r="M125" i="18" s="1"/>
  <c r="J125" i="18"/>
  <c r="K125" i="18" s="1"/>
  <c r="I125" i="18"/>
  <c r="H125" i="18"/>
  <c r="G125" i="18"/>
  <c r="F125" i="18"/>
  <c r="D125" i="18"/>
  <c r="E125" i="18" s="1"/>
  <c r="M124" i="18"/>
  <c r="L124" i="18"/>
  <c r="J124" i="18"/>
  <c r="K124" i="18" s="1"/>
  <c r="H124" i="18"/>
  <c r="I124" i="18" s="1"/>
  <c r="G124" i="18"/>
  <c r="F124" i="18"/>
  <c r="E124" i="18"/>
  <c r="D124" i="18"/>
  <c r="L123" i="18"/>
  <c r="M123" i="18" s="1"/>
  <c r="J123" i="18"/>
  <c r="K123" i="18" s="1"/>
  <c r="H123" i="18"/>
  <c r="I123" i="18" s="1"/>
  <c r="G123" i="18"/>
  <c r="F123" i="18"/>
  <c r="D123" i="18"/>
  <c r="E123" i="18" s="1"/>
  <c r="M122" i="18"/>
  <c r="L122" i="18"/>
  <c r="J122" i="18"/>
  <c r="K122" i="18" s="1"/>
  <c r="H122" i="18"/>
  <c r="I122" i="18" s="1"/>
  <c r="F122" i="18"/>
  <c r="G122" i="18" s="1"/>
  <c r="D122" i="18"/>
  <c r="E122" i="18" s="1"/>
  <c r="L121" i="18"/>
  <c r="M121" i="18" s="1"/>
  <c r="K121" i="18"/>
  <c r="J121" i="18"/>
  <c r="I121" i="18"/>
  <c r="H121" i="18"/>
  <c r="G121" i="18"/>
  <c r="F121" i="18"/>
  <c r="D121" i="18"/>
  <c r="E121" i="18" s="1"/>
  <c r="L120" i="18"/>
  <c r="M120" i="18" s="1"/>
  <c r="J120" i="18"/>
  <c r="K120" i="18" s="1"/>
  <c r="H120" i="18"/>
  <c r="I120" i="18" s="1"/>
  <c r="F120" i="18"/>
  <c r="G120" i="18" s="1"/>
  <c r="E120" i="18"/>
  <c r="D120" i="18"/>
  <c r="L119" i="18"/>
  <c r="M119" i="18" s="1"/>
  <c r="J119" i="18"/>
  <c r="K119" i="18" s="1"/>
  <c r="I119" i="18"/>
  <c r="H119" i="18"/>
  <c r="F119" i="18"/>
  <c r="G119" i="18" s="1"/>
  <c r="D119" i="18"/>
  <c r="E119" i="18" s="1"/>
  <c r="M118" i="18"/>
  <c r="L118" i="18"/>
  <c r="K118" i="18"/>
  <c r="J118" i="18"/>
  <c r="H118" i="18"/>
  <c r="I118" i="18" s="1"/>
  <c r="F118" i="18"/>
  <c r="G118" i="18" s="1"/>
  <c r="D118" i="18"/>
  <c r="E118" i="18" s="1"/>
  <c r="L117" i="18"/>
  <c r="M117" i="18" s="1"/>
  <c r="K117" i="18"/>
  <c r="J117" i="18"/>
  <c r="I117" i="18"/>
  <c r="H117" i="18"/>
  <c r="F117" i="18"/>
  <c r="G117" i="18" s="1"/>
  <c r="D117" i="18"/>
  <c r="E117" i="18" s="1"/>
  <c r="L116" i="18"/>
  <c r="M116" i="18" s="1"/>
  <c r="J116" i="18"/>
  <c r="K116" i="18" s="1"/>
  <c r="H116" i="18"/>
  <c r="I116" i="18" s="1"/>
  <c r="G116" i="18"/>
  <c r="F116" i="18"/>
  <c r="E116" i="18"/>
  <c r="D116" i="18"/>
  <c r="L115" i="18"/>
  <c r="M115" i="18" s="1"/>
  <c r="K115" i="18"/>
  <c r="J115" i="18"/>
  <c r="H115" i="18"/>
  <c r="I115" i="18" s="1"/>
  <c r="F115" i="18"/>
  <c r="G115" i="18" s="1"/>
  <c r="D115" i="18"/>
  <c r="E115" i="18" s="1"/>
  <c r="M114" i="18"/>
  <c r="L114" i="18"/>
  <c r="K114" i="18"/>
  <c r="J114" i="18"/>
  <c r="H114" i="18"/>
  <c r="I114" i="18" s="1"/>
  <c r="F114" i="18"/>
  <c r="G114" i="18" s="1"/>
  <c r="E114" i="18"/>
  <c r="D114" i="18"/>
  <c r="L113" i="18"/>
  <c r="M113" i="18" s="1"/>
  <c r="K113" i="18"/>
  <c r="J113" i="18"/>
  <c r="I113" i="18"/>
  <c r="H113" i="18"/>
  <c r="G113" i="18"/>
  <c r="F113" i="18"/>
  <c r="D113" i="18"/>
  <c r="E113" i="18" s="1"/>
  <c r="L112" i="18"/>
  <c r="M112" i="18" s="1"/>
  <c r="K112" i="18"/>
  <c r="J112" i="18"/>
  <c r="H112" i="18"/>
  <c r="I112" i="18" s="1"/>
  <c r="G112" i="18"/>
  <c r="F112" i="18"/>
  <c r="E112" i="18"/>
  <c r="D112" i="18"/>
  <c r="L111" i="18"/>
  <c r="M111" i="18" s="1"/>
  <c r="J111" i="18"/>
  <c r="K111" i="18" s="1"/>
  <c r="H111" i="18"/>
  <c r="I111" i="18" s="1"/>
  <c r="F111" i="18"/>
  <c r="G111" i="18" s="1"/>
  <c r="D111" i="18"/>
  <c r="E111" i="18" s="1"/>
  <c r="M110" i="18"/>
  <c r="L110" i="18"/>
  <c r="K110" i="18"/>
  <c r="J110" i="18"/>
  <c r="H110" i="18"/>
  <c r="I110" i="18" s="1"/>
  <c r="G110" i="18"/>
  <c r="F110" i="18"/>
  <c r="D110" i="18"/>
  <c r="E110" i="18" s="1"/>
  <c r="L109" i="18"/>
  <c r="M109" i="18" s="1"/>
  <c r="J109" i="18"/>
  <c r="K109" i="18" s="1"/>
  <c r="I109" i="18"/>
  <c r="H109" i="18"/>
  <c r="G109" i="18"/>
  <c r="F109" i="18"/>
  <c r="D109" i="18"/>
  <c r="E109" i="18" s="1"/>
  <c r="M108" i="18"/>
  <c r="L108" i="18"/>
  <c r="J108" i="18"/>
  <c r="K108" i="18" s="1"/>
  <c r="H108" i="18"/>
  <c r="I108" i="18" s="1"/>
  <c r="G108" i="18"/>
  <c r="F108" i="18"/>
  <c r="E108" i="18"/>
  <c r="D108" i="18"/>
  <c r="L107" i="18"/>
  <c r="M107" i="18" s="1"/>
  <c r="J107" i="18"/>
  <c r="K107" i="18" s="1"/>
  <c r="H107" i="18"/>
  <c r="I107" i="18" s="1"/>
  <c r="G107" i="18"/>
  <c r="F107" i="18"/>
  <c r="D107" i="18"/>
  <c r="E107" i="18" s="1"/>
  <c r="M106" i="18"/>
  <c r="L106" i="18"/>
  <c r="J106" i="18"/>
  <c r="K106" i="18" s="1"/>
  <c r="H106" i="18"/>
  <c r="I106" i="18" s="1"/>
  <c r="F106" i="18"/>
  <c r="G106" i="18" s="1"/>
  <c r="D106" i="18"/>
  <c r="E106" i="18" s="1"/>
  <c r="L105" i="18"/>
  <c r="M105" i="18" s="1"/>
  <c r="K105" i="18"/>
  <c r="J105" i="18"/>
  <c r="I105" i="18"/>
  <c r="H105" i="18"/>
  <c r="G105" i="18"/>
  <c r="F105" i="18"/>
  <c r="D105" i="18"/>
  <c r="E105" i="18" s="1"/>
  <c r="L104" i="18"/>
  <c r="M104" i="18" s="1"/>
  <c r="J104" i="18"/>
  <c r="K104" i="18" s="1"/>
  <c r="H104" i="18"/>
  <c r="I104" i="18" s="1"/>
  <c r="G104" i="18"/>
  <c r="F104" i="18"/>
  <c r="E104" i="18"/>
  <c r="D104" i="18"/>
  <c r="L103" i="18"/>
  <c r="M103" i="18" s="1"/>
  <c r="J103" i="18"/>
  <c r="K103" i="18" s="1"/>
  <c r="I103" i="18"/>
  <c r="H103" i="18"/>
  <c r="F103" i="18"/>
  <c r="G103" i="18" s="1"/>
  <c r="D103" i="18"/>
  <c r="E103" i="18" s="1"/>
  <c r="M102" i="18"/>
  <c r="L102" i="18"/>
  <c r="J102" i="18"/>
  <c r="K102" i="18" s="1"/>
  <c r="H102" i="18"/>
  <c r="I102" i="18" s="1"/>
  <c r="F102" i="18"/>
  <c r="G102" i="18" s="1"/>
  <c r="E102" i="18"/>
  <c r="D102" i="18"/>
  <c r="L101" i="18"/>
  <c r="M101" i="18" s="1"/>
  <c r="J101" i="18"/>
  <c r="K101" i="18" s="1"/>
  <c r="I101" i="18"/>
  <c r="H101" i="18"/>
  <c r="F101" i="18"/>
  <c r="G101" i="18" s="1"/>
  <c r="D101" i="18"/>
  <c r="E101" i="18" s="1"/>
  <c r="M100" i="18"/>
  <c r="L100" i="18"/>
  <c r="J100" i="18"/>
  <c r="K100" i="18" s="1"/>
  <c r="H100" i="18"/>
  <c r="I100" i="18" s="1"/>
  <c r="F100" i="18"/>
  <c r="G100" i="18" s="1"/>
  <c r="E100" i="18"/>
  <c r="D100" i="18"/>
  <c r="L99" i="18"/>
  <c r="M99" i="18" s="1"/>
  <c r="J99" i="18"/>
  <c r="K99" i="18" s="1"/>
  <c r="I99" i="18"/>
  <c r="H99" i="18"/>
  <c r="F99" i="18"/>
  <c r="G99" i="18" s="1"/>
  <c r="D99" i="18"/>
  <c r="E99" i="18" s="1"/>
  <c r="M98" i="18"/>
  <c r="L98" i="18"/>
  <c r="J98" i="18"/>
  <c r="K98" i="18" s="1"/>
  <c r="H98" i="18"/>
  <c r="I98" i="18" s="1"/>
  <c r="F98" i="18"/>
  <c r="G98" i="18" s="1"/>
  <c r="E98" i="18"/>
  <c r="D98" i="18"/>
  <c r="L97" i="18"/>
  <c r="M97" i="18" s="1"/>
  <c r="J97" i="18"/>
  <c r="K97" i="18" s="1"/>
  <c r="I97" i="18"/>
  <c r="H97" i="18"/>
  <c r="F97" i="18"/>
  <c r="G97" i="18" s="1"/>
  <c r="D97" i="18"/>
  <c r="E97" i="18" s="1"/>
  <c r="M96" i="18"/>
  <c r="L96" i="18"/>
  <c r="J96" i="18"/>
  <c r="K96" i="18" s="1"/>
  <c r="H96" i="18"/>
  <c r="I96" i="18" s="1"/>
  <c r="F96" i="18"/>
  <c r="G96" i="18" s="1"/>
  <c r="E96" i="18"/>
  <c r="D96" i="18"/>
  <c r="L95" i="18"/>
  <c r="M95" i="18" s="1"/>
  <c r="J95" i="18"/>
  <c r="K95" i="18" s="1"/>
  <c r="I95" i="18"/>
  <c r="H95" i="18"/>
  <c r="F95" i="18"/>
  <c r="G95" i="18" s="1"/>
  <c r="D95" i="18"/>
  <c r="E95" i="18" s="1"/>
  <c r="M94" i="18"/>
  <c r="L94" i="18"/>
  <c r="J94" i="18"/>
  <c r="K94" i="18" s="1"/>
  <c r="H94" i="18"/>
  <c r="I94" i="18" s="1"/>
  <c r="F94" i="18"/>
  <c r="G94" i="18" s="1"/>
  <c r="E94" i="18"/>
  <c r="D94" i="18"/>
  <c r="L93" i="18"/>
  <c r="M93" i="18" s="1"/>
  <c r="J93" i="18"/>
  <c r="K93" i="18" s="1"/>
  <c r="I93" i="18"/>
  <c r="H93" i="18"/>
  <c r="F93" i="18"/>
  <c r="G93" i="18" s="1"/>
  <c r="D93" i="18"/>
  <c r="E93" i="18" s="1"/>
  <c r="M92" i="18"/>
  <c r="L92" i="18"/>
  <c r="J92" i="18"/>
  <c r="K92" i="18" s="1"/>
  <c r="H92" i="18"/>
  <c r="I92" i="18" s="1"/>
  <c r="F92" i="18"/>
  <c r="G92" i="18" s="1"/>
  <c r="E92" i="18"/>
  <c r="D92" i="18"/>
  <c r="L91" i="18"/>
  <c r="M91" i="18" s="1"/>
  <c r="J91" i="18"/>
  <c r="K91" i="18" s="1"/>
  <c r="I91" i="18"/>
  <c r="H91" i="18"/>
  <c r="F91" i="18"/>
  <c r="G91" i="18" s="1"/>
  <c r="D91" i="18"/>
  <c r="E91" i="18" s="1"/>
  <c r="M90" i="18"/>
  <c r="L90" i="18"/>
  <c r="J90" i="18"/>
  <c r="K90" i="18" s="1"/>
  <c r="H90" i="18"/>
  <c r="I90" i="18" s="1"/>
  <c r="F90" i="18"/>
  <c r="G90" i="18" s="1"/>
  <c r="E90" i="18"/>
  <c r="D90" i="18"/>
  <c r="L89" i="18"/>
  <c r="M89" i="18" s="1"/>
  <c r="J89" i="18"/>
  <c r="K89" i="18" s="1"/>
  <c r="I89" i="18"/>
  <c r="H89" i="18"/>
  <c r="F89" i="18"/>
  <c r="G89" i="18" s="1"/>
  <c r="D89" i="18"/>
  <c r="E89" i="18" s="1"/>
  <c r="M88" i="18"/>
  <c r="L88" i="18"/>
  <c r="J88" i="18"/>
  <c r="K88" i="18" s="1"/>
  <c r="H88" i="18"/>
  <c r="I88" i="18" s="1"/>
  <c r="F88" i="18"/>
  <c r="G88" i="18" s="1"/>
  <c r="D88" i="18"/>
  <c r="E88" i="18" s="1"/>
  <c r="L87" i="18"/>
  <c r="M87" i="18" s="1"/>
  <c r="J87" i="18"/>
  <c r="K87" i="18" s="1"/>
  <c r="H87" i="18"/>
  <c r="I87" i="18" s="1"/>
  <c r="F87" i="18"/>
  <c r="G87" i="18" s="1"/>
  <c r="D87" i="18"/>
  <c r="E87" i="18" s="1"/>
  <c r="M86" i="18"/>
  <c r="L86" i="18"/>
  <c r="J86" i="18"/>
  <c r="K86" i="18" s="1"/>
  <c r="H86" i="18"/>
  <c r="I86" i="18" s="1"/>
  <c r="F86" i="18"/>
  <c r="G86" i="18" s="1"/>
  <c r="D86" i="18"/>
  <c r="E86" i="18" s="1"/>
  <c r="L85" i="18"/>
  <c r="M85" i="18" s="1"/>
  <c r="J85" i="18"/>
  <c r="K85" i="18" s="1"/>
  <c r="H85" i="18"/>
  <c r="I85" i="18" s="1"/>
  <c r="F85" i="18"/>
  <c r="G85" i="18" s="1"/>
  <c r="D85" i="18"/>
  <c r="E85" i="18" s="1"/>
  <c r="M84" i="18"/>
  <c r="L84" i="18"/>
  <c r="J84" i="18"/>
  <c r="K84" i="18" s="1"/>
  <c r="H84" i="18"/>
  <c r="I84" i="18" s="1"/>
  <c r="F84" i="18"/>
  <c r="G84" i="18" s="1"/>
  <c r="E84" i="18"/>
  <c r="D84" i="18"/>
  <c r="L83" i="18"/>
  <c r="M83" i="18" s="1"/>
  <c r="J83" i="18"/>
  <c r="K83" i="18" s="1"/>
  <c r="H83" i="18"/>
  <c r="I83" i="18" s="1"/>
  <c r="F83" i="18"/>
  <c r="G83" i="18" s="1"/>
  <c r="D83" i="18"/>
  <c r="E83" i="18" s="1"/>
  <c r="L82" i="18"/>
  <c r="M82" i="18" s="1"/>
  <c r="J82" i="18"/>
  <c r="K82" i="18" s="1"/>
  <c r="H82" i="18"/>
  <c r="I82" i="18" s="1"/>
  <c r="F82" i="18"/>
  <c r="G82" i="18" s="1"/>
  <c r="D82" i="18"/>
  <c r="E82" i="18" s="1"/>
  <c r="L81" i="18"/>
  <c r="M81" i="18" s="1"/>
  <c r="J81" i="18"/>
  <c r="K81" i="18" s="1"/>
  <c r="I81" i="18"/>
  <c r="H81" i="18"/>
  <c r="F81" i="18"/>
  <c r="G81" i="18" s="1"/>
  <c r="D81" i="18"/>
  <c r="E81" i="18" s="1"/>
  <c r="L80" i="18"/>
  <c r="M80" i="18" s="1"/>
  <c r="J80" i="18"/>
  <c r="K80" i="18" s="1"/>
  <c r="H80" i="18"/>
  <c r="I80" i="18" s="1"/>
  <c r="F80" i="18"/>
  <c r="G80" i="18" s="1"/>
  <c r="D80" i="18"/>
  <c r="E80" i="18" s="1"/>
  <c r="L79" i="18"/>
  <c r="M79" i="18" s="1"/>
  <c r="J79" i="18"/>
  <c r="K79" i="18" s="1"/>
  <c r="I79" i="18"/>
  <c r="H79" i="18"/>
  <c r="F79" i="18"/>
  <c r="G79" i="18" s="1"/>
  <c r="D79" i="18"/>
  <c r="E79" i="18" s="1"/>
  <c r="M78" i="18"/>
  <c r="L78" i="18"/>
  <c r="J78" i="18"/>
  <c r="K78" i="18" s="1"/>
  <c r="H78" i="18"/>
  <c r="I78" i="18" s="1"/>
  <c r="F78" i="18"/>
  <c r="G78" i="18" s="1"/>
  <c r="D78" i="18"/>
  <c r="E78" i="18" s="1"/>
  <c r="L77" i="18"/>
  <c r="M77" i="18" s="1"/>
  <c r="J77" i="18"/>
  <c r="K77" i="18" s="1"/>
  <c r="H77" i="18"/>
  <c r="I77" i="18" s="1"/>
  <c r="F77" i="18"/>
  <c r="G77" i="18" s="1"/>
  <c r="D77" i="18"/>
  <c r="E77" i="18" s="1"/>
  <c r="L76" i="18"/>
  <c r="M76" i="18" s="1"/>
  <c r="J76" i="18"/>
  <c r="K76" i="18" s="1"/>
  <c r="H76" i="18"/>
  <c r="I76" i="18" s="1"/>
  <c r="F76" i="18"/>
  <c r="G76" i="18" s="1"/>
  <c r="E76" i="18"/>
  <c r="D76" i="18"/>
  <c r="L75" i="18"/>
  <c r="M75" i="18" s="1"/>
  <c r="J75" i="18"/>
  <c r="K75" i="18" s="1"/>
  <c r="H75" i="18"/>
  <c r="I75" i="18" s="1"/>
  <c r="F75" i="18"/>
  <c r="G75" i="18" s="1"/>
  <c r="D75" i="18"/>
  <c r="E75" i="18" s="1"/>
  <c r="L74" i="18"/>
  <c r="M74" i="18" s="1"/>
  <c r="J74" i="18"/>
  <c r="K74" i="18" s="1"/>
  <c r="H74" i="18"/>
  <c r="I74" i="18" s="1"/>
  <c r="F74" i="18"/>
  <c r="G74" i="18" s="1"/>
  <c r="E74" i="18"/>
  <c r="D74" i="18"/>
  <c r="L73" i="18"/>
  <c r="M73" i="18" s="1"/>
  <c r="J73" i="18"/>
  <c r="K73" i="18" s="1"/>
  <c r="I73" i="18"/>
  <c r="H73" i="18"/>
  <c r="F73" i="18"/>
  <c r="G73" i="18" s="1"/>
  <c r="D73" i="18"/>
  <c r="E73" i="18" s="1"/>
  <c r="L72" i="18"/>
  <c r="M72" i="18" s="1"/>
  <c r="J72" i="18"/>
  <c r="K72" i="18" s="1"/>
  <c r="H72" i="18"/>
  <c r="I72" i="18" s="1"/>
  <c r="F72" i="18"/>
  <c r="G72" i="18" s="1"/>
  <c r="D72" i="18"/>
  <c r="E72" i="18" s="1"/>
  <c r="L71" i="18"/>
  <c r="M71" i="18" s="1"/>
  <c r="J71" i="18"/>
  <c r="K71" i="18" s="1"/>
  <c r="H71" i="18"/>
  <c r="I71" i="18" s="1"/>
  <c r="F71" i="18"/>
  <c r="G71" i="18" s="1"/>
  <c r="E71" i="18"/>
  <c r="D71" i="18"/>
  <c r="M70" i="18"/>
  <c r="L70" i="18"/>
  <c r="J70" i="18"/>
  <c r="K70" i="18" s="1"/>
  <c r="I70" i="18"/>
  <c r="H70" i="18"/>
  <c r="F70" i="18"/>
  <c r="G70" i="18" s="1"/>
  <c r="E70" i="18"/>
  <c r="D70" i="18"/>
  <c r="M69" i="18"/>
  <c r="L69" i="18"/>
  <c r="J69" i="18"/>
  <c r="K69" i="18" s="1"/>
  <c r="I69" i="18"/>
  <c r="H69" i="18"/>
  <c r="F69" i="18"/>
  <c r="G69" i="18" s="1"/>
  <c r="E69" i="18"/>
  <c r="D69" i="18"/>
  <c r="M68" i="18"/>
  <c r="L68" i="18"/>
  <c r="J68" i="18"/>
  <c r="K68" i="18" s="1"/>
  <c r="I68" i="18"/>
  <c r="H68" i="18"/>
  <c r="F68" i="18"/>
  <c r="G68" i="18" s="1"/>
  <c r="E68" i="18"/>
  <c r="D68" i="18"/>
  <c r="M67" i="18"/>
  <c r="L67" i="18"/>
  <c r="J67" i="18"/>
  <c r="K67" i="18" s="1"/>
  <c r="I67" i="18"/>
  <c r="H67" i="18"/>
  <c r="F67" i="18"/>
  <c r="G67" i="18" s="1"/>
  <c r="E67" i="18"/>
  <c r="D67" i="18"/>
  <c r="M66" i="18"/>
  <c r="L66" i="18"/>
  <c r="J66" i="18"/>
  <c r="K66" i="18" s="1"/>
  <c r="I66" i="18"/>
  <c r="H66" i="18"/>
  <c r="F66" i="18"/>
  <c r="G66" i="18" s="1"/>
  <c r="E66" i="18"/>
  <c r="D66" i="18"/>
  <c r="M65" i="18"/>
  <c r="L65" i="18"/>
  <c r="J65" i="18"/>
  <c r="K65" i="18" s="1"/>
  <c r="I65" i="18"/>
  <c r="H65" i="18"/>
  <c r="F65" i="18"/>
  <c r="G65" i="18" s="1"/>
  <c r="E65" i="18"/>
  <c r="D65" i="18"/>
  <c r="M64" i="18"/>
  <c r="L64" i="18"/>
  <c r="J64" i="18"/>
  <c r="K64" i="18" s="1"/>
  <c r="I64" i="18"/>
  <c r="H64" i="18"/>
  <c r="F64" i="18"/>
  <c r="G64" i="18" s="1"/>
  <c r="E64" i="18"/>
  <c r="D64" i="18"/>
  <c r="M63" i="18"/>
  <c r="L63" i="18"/>
  <c r="J63" i="18"/>
  <c r="K63" i="18" s="1"/>
  <c r="I63" i="18"/>
  <c r="H63" i="18"/>
  <c r="F63" i="18"/>
  <c r="G63" i="18" s="1"/>
  <c r="E63" i="18"/>
  <c r="D63" i="18"/>
  <c r="M62" i="18"/>
  <c r="L62" i="18"/>
  <c r="J62" i="18"/>
  <c r="K62" i="18" s="1"/>
  <c r="I62" i="18"/>
  <c r="H62" i="18"/>
  <c r="F62" i="18"/>
  <c r="G62" i="18" s="1"/>
  <c r="E62" i="18"/>
  <c r="D62" i="18"/>
  <c r="M61" i="18"/>
  <c r="L61" i="18"/>
  <c r="J61" i="18"/>
  <c r="K61" i="18" s="1"/>
  <c r="I61" i="18"/>
  <c r="H61" i="18"/>
  <c r="F61" i="18"/>
  <c r="G61" i="18" s="1"/>
  <c r="E61" i="18"/>
  <c r="D61" i="18"/>
  <c r="M60" i="18"/>
  <c r="L60" i="18"/>
  <c r="J60" i="18"/>
  <c r="K60" i="18" s="1"/>
  <c r="I60" i="18"/>
  <c r="H60" i="18"/>
  <c r="F60" i="18"/>
  <c r="G60" i="18" s="1"/>
  <c r="E60" i="18"/>
  <c r="D60" i="18"/>
  <c r="M59" i="18"/>
  <c r="L59" i="18"/>
  <c r="J59" i="18"/>
  <c r="K59" i="18" s="1"/>
  <c r="I59" i="18"/>
  <c r="H59" i="18"/>
  <c r="F59" i="18"/>
  <c r="G59" i="18" s="1"/>
  <c r="E59" i="18"/>
  <c r="D59" i="18"/>
  <c r="M58" i="18"/>
  <c r="L58" i="18"/>
  <c r="J58" i="18"/>
  <c r="K58" i="18" s="1"/>
  <c r="I58" i="18"/>
  <c r="H58" i="18"/>
  <c r="F58" i="18"/>
  <c r="G58" i="18" s="1"/>
  <c r="E58" i="18"/>
  <c r="D58" i="18"/>
  <c r="M57" i="18"/>
  <c r="L57" i="18"/>
  <c r="J57" i="18"/>
  <c r="K57" i="18" s="1"/>
  <c r="I57" i="18"/>
  <c r="H57" i="18"/>
  <c r="F57" i="18"/>
  <c r="G57" i="18" s="1"/>
  <c r="E57" i="18"/>
  <c r="D57" i="18"/>
  <c r="M56" i="18"/>
  <c r="L56" i="18"/>
  <c r="J56" i="18"/>
  <c r="K56" i="18" s="1"/>
  <c r="I56" i="18"/>
  <c r="H56" i="18"/>
  <c r="F56" i="18"/>
  <c r="G56" i="18" s="1"/>
  <c r="E56" i="18"/>
  <c r="D56" i="18"/>
  <c r="M55" i="18"/>
  <c r="L55" i="18"/>
  <c r="J55" i="18"/>
  <c r="K55" i="18" s="1"/>
  <c r="I55" i="18"/>
  <c r="H55" i="18"/>
  <c r="F55" i="18"/>
  <c r="G55" i="18" s="1"/>
  <c r="E55" i="18"/>
  <c r="D55" i="18"/>
  <c r="M54" i="18"/>
  <c r="L54" i="18"/>
  <c r="J54" i="18"/>
  <c r="K54" i="18" s="1"/>
  <c r="I54" i="18"/>
  <c r="H54" i="18"/>
  <c r="F54" i="18"/>
  <c r="G54" i="18" s="1"/>
  <c r="E54" i="18"/>
  <c r="D54" i="18"/>
  <c r="M53" i="18"/>
  <c r="L53" i="18"/>
  <c r="J53" i="18"/>
  <c r="K53" i="18" s="1"/>
  <c r="I53" i="18"/>
  <c r="H53" i="18"/>
  <c r="F53" i="18"/>
  <c r="G53" i="18" s="1"/>
  <c r="E53" i="18"/>
  <c r="D53" i="18"/>
  <c r="M52" i="18"/>
  <c r="L52" i="18"/>
  <c r="J52" i="18"/>
  <c r="K52" i="18" s="1"/>
  <c r="I52" i="18"/>
  <c r="H52" i="18"/>
  <c r="F52" i="18"/>
  <c r="G52" i="18" s="1"/>
  <c r="E52" i="18"/>
  <c r="D52" i="18"/>
  <c r="M51" i="18"/>
  <c r="L51" i="18"/>
  <c r="J51" i="18"/>
  <c r="K51" i="18" s="1"/>
  <c r="I51" i="18"/>
  <c r="H51" i="18"/>
  <c r="F51" i="18"/>
  <c r="G51" i="18" s="1"/>
  <c r="E51" i="18"/>
  <c r="D51" i="18"/>
  <c r="M50" i="18"/>
  <c r="L50" i="18"/>
  <c r="J50" i="18"/>
  <c r="K50" i="18" s="1"/>
  <c r="I50" i="18"/>
  <c r="H50" i="18"/>
  <c r="F50" i="18"/>
  <c r="G50" i="18" s="1"/>
  <c r="E50" i="18"/>
  <c r="D50" i="18"/>
  <c r="M49" i="18"/>
  <c r="L49" i="18"/>
  <c r="J49" i="18"/>
  <c r="K49" i="18" s="1"/>
  <c r="I49" i="18"/>
  <c r="H49" i="18"/>
  <c r="F49" i="18"/>
  <c r="G49" i="18" s="1"/>
  <c r="E49" i="18"/>
  <c r="D49" i="18"/>
  <c r="M48" i="18"/>
  <c r="L48" i="18"/>
  <c r="J48" i="18"/>
  <c r="K48" i="18" s="1"/>
  <c r="I48" i="18"/>
  <c r="H48" i="18"/>
  <c r="F48" i="18"/>
  <c r="G48" i="18" s="1"/>
  <c r="E48" i="18"/>
  <c r="D48" i="18"/>
  <c r="M47" i="18"/>
  <c r="L47" i="18"/>
  <c r="J47" i="18"/>
  <c r="K47" i="18" s="1"/>
  <c r="I47" i="18"/>
  <c r="H47" i="18"/>
  <c r="F47" i="18"/>
  <c r="G47" i="18" s="1"/>
  <c r="E47" i="18"/>
  <c r="D47" i="18"/>
  <c r="M46" i="18"/>
  <c r="L46" i="18"/>
  <c r="J46" i="18"/>
  <c r="K46" i="18" s="1"/>
  <c r="I46" i="18"/>
  <c r="H46" i="18"/>
  <c r="F46" i="18"/>
  <c r="G46" i="18" s="1"/>
  <c r="E46" i="18"/>
  <c r="D46" i="18"/>
  <c r="M45" i="18"/>
  <c r="L45" i="18"/>
  <c r="J45" i="18"/>
  <c r="K45" i="18" s="1"/>
  <c r="I45" i="18"/>
  <c r="H45" i="18"/>
  <c r="F45" i="18"/>
  <c r="G45" i="18" s="1"/>
  <c r="E45" i="18"/>
  <c r="D45" i="18"/>
  <c r="M44" i="18"/>
  <c r="L44" i="18"/>
  <c r="J44" i="18"/>
  <c r="K44" i="18" s="1"/>
  <c r="I44" i="18"/>
  <c r="H44" i="18"/>
  <c r="F44" i="18"/>
  <c r="G44" i="18" s="1"/>
  <c r="E44" i="18"/>
  <c r="D44" i="18"/>
  <c r="M43" i="18"/>
  <c r="L43" i="18"/>
  <c r="J43" i="18"/>
  <c r="K43" i="18" s="1"/>
  <c r="I43" i="18"/>
  <c r="H43" i="18"/>
  <c r="F43" i="18"/>
  <c r="G43" i="18" s="1"/>
  <c r="E43" i="18"/>
  <c r="D43" i="18"/>
  <c r="M42" i="18"/>
  <c r="L42" i="18"/>
  <c r="J42" i="18"/>
  <c r="K42" i="18" s="1"/>
  <c r="I42" i="18"/>
  <c r="H42" i="18"/>
  <c r="F42" i="18"/>
  <c r="G42" i="18" s="1"/>
  <c r="E42" i="18"/>
  <c r="D42" i="18"/>
  <c r="M41" i="18"/>
  <c r="L41" i="18"/>
  <c r="J41" i="18"/>
  <c r="K41" i="18" s="1"/>
  <c r="I41" i="18"/>
  <c r="H41" i="18"/>
  <c r="F41" i="18"/>
  <c r="G41" i="18" s="1"/>
  <c r="E41" i="18"/>
  <c r="D41" i="18"/>
  <c r="M40" i="18"/>
  <c r="L40" i="18"/>
  <c r="J40" i="18"/>
  <c r="K40" i="18" s="1"/>
  <c r="I40" i="18"/>
  <c r="H40" i="18"/>
  <c r="F40" i="18"/>
  <c r="G40" i="18" s="1"/>
  <c r="E40" i="18"/>
  <c r="D40" i="18"/>
  <c r="M39" i="18"/>
  <c r="L39" i="18"/>
  <c r="J39" i="18"/>
  <c r="K39" i="18" s="1"/>
  <c r="I39" i="18"/>
  <c r="H39" i="18"/>
  <c r="F39" i="18"/>
  <c r="G39" i="18" s="1"/>
  <c r="E39" i="18"/>
  <c r="D39" i="18"/>
  <c r="M38" i="18"/>
  <c r="L38" i="18"/>
  <c r="J38" i="18"/>
  <c r="K38" i="18" s="1"/>
  <c r="I38" i="18"/>
  <c r="H38" i="18"/>
  <c r="F38" i="18"/>
  <c r="G38" i="18" s="1"/>
  <c r="E38" i="18"/>
  <c r="D38" i="18"/>
  <c r="M37" i="18"/>
  <c r="L37" i="18"/>
  <c r="J37" i="18"/>
  <c r="K37" i="18" s="1"/>
  <c r="I37" i="18"/>
  <c r="H37" i="18"/>
  <c r="F37" i="18"/>
  <c r="G37" i="18" s="1"/>
  <c r="E37" i="18"/>
  <c r="D37" i="18"/>
  <c r="M36" i="18"/>
  <c r="L36" i="18"/>
  <c r="J36" i="18"/>
  <c r="K36" i="18" s="1"/>
  <c r="I36" i="18"/>
  <c r="H36" i="18"/>
  <c r="F36" i="18"/>
  <c r="G36" i="18" s="1"/>
  <c r="E36" i="18"/>
  <c r="D36" i="18"/>
  <c r="M35" i="18"/>
  <c r="L35" i="18"/>
  <c r="J35" i="18"/>
  <c r="K35" i="18" s="1"/>
  <c r="I35" i="18"/>
  <c r="H35" i="18"/>
  <c r="F35" i="18"/>
  <c r="G35" i="18" s="1"/>
  <c r="E35" i="18"/>
  <c r="D35" i="18"/>
  <c r="M34" i="18"/>
  <c r="L34" i="18"/>
  <c r="J34" i="18"/>
  <c r="K34" i="18" s="1"/>
  <c r="I34" i="18"/>
  <c r="H34" i="18"/>
  <c r="F34" i="18"/>
  <c r="G34" i="18" s="1"/>
  <c r="E34" i="18"/>
  <c r="D34" i="18"/>
  <c r="M33" i="18"/>
  <c r="L33" i="18"/>
  <c r="J33" i="18"/>
  <c r="K33" i="18" s="1"/>
  <c r="I33" i="18"/>
  <c r="H33" i="18"/>
  <c r="F33" i="18"/>
  <c r="G33" i="18" s="1"/>
  <c r="E33" i="18"/>
  <c r="D33" i="18"/>
  <c r="M32" i="18"/>
  <c r="L32" i="18"/>
  <c r="J32" i="18"/>
  <c r="K32" i="18" s="1"/>
  <c r="I32" i="18"/>
  <c r="H32" i="18"/>
  <c r="F32" i="18"/>
  <c r="G32" i="18" s="1"/>
  <c r="E32" i="18"/>
  <c r="D32" i="18"/>
  <c r="M31" i="18"/>
  <c r="L31" i="18"/>
  <c r="J31" i="18"/>
  <c r="K31" i="18" s="1"/>
  <c r="I31" i="18"/>
  <c r="H31" i="18"/>
  <c r="F31" i="18"/>
  <c r="G31" i="18" s="1"/>
  <c r="E31" i="18"/>
  <c r="D31" i="18"/>
  <c r="M30" i="18"/>
  <c r="L30" i="18"/>
  <c r="J30" i="18"/>
  <c r="K30" i="18" s="1"/>
  <c r="I30" i="18"/>
  <c r="H30" i="18"/>
  <c r="F30" i="18"/>
  <c r="G30" i="18" s="1"/>
  <c r="E30" i="18"/>
  <c r="D30" i="18"/>
  <c r="M29" i="18"/>
  <c r="L29" i="18"/>
  <c r="J29" i="18"/>
  <c r="K29" i="18" s="1"/>
  <c r="I29" i="18"/>
  <c r="H29" i="18"/>
  <c r="F29" i="18"/>
  <c r="G29" i="18" s="1"/>
  <c r="E29" i="18"/>
  <c r="D29" i="18"/>
  <c r="M28" i="18"/>
  <c r="L28" i="18"/>
  <c r="J28" i="18"/>
  <c r="K28" i="18" s="1"/>
  <c r="I28" i="18"/>
  <c r="H28" i="18"/>
  <c r="F28" i="18"/>
  <c r="G28" i="18" s="1"/>
  <c r="E28" i="18"/>
  <c r="D28" i="18"/>
  <c r="M27" i="18"/>
  <c r="L27" i="18"/>
  <c r="J27" i="18"/>
  <c r="K27" i="18" s="1"/>
  <c r="I27" i="18"/>
  <c r="H27" i="18"/>
  <c r="F27" i="18"/>
  <c r="G27" i="18" s="1"/>
  <c r="E27" i="18"/>
  <c r="D27" i="18"/>
  <c r="M26" i="18"/>
  <c r="L26" i="18"/>
  <c r="J26" i="18"/>
  <c r="K26" i="18" s="1"/>
  <c r="I26" i="18"/>
  <c r="H26" i="18"/>
  <c r="F26" i="18"/>
  <c r="G26" i="18" s="1"/>
  <c r="E26" i="18"/>
  <c r="D26" i="18"/>
  <c r="M25" i="18"/>
  <c r="L25" i="18"/>
  <c r="J25" i="18"/>
  <c r="K25" i="18" s="1"/>
  <c r="I25" i="18"/>
  <c r="H25" i="18"/>
  <c r="F25" i="18"/>
  <c r="G25" i="18" s="1"/>
  <c r="E25" i="18"/>
  <c r="D25" i="18"/>
  <c r="M24" i="18"/>
  <c r="L24" i="18"/>
  <c r="J24" i="18"/>
  <c r="K24" i="18" s="1"/>
  <c r="I24" i="18"/>
  <c r="H24" i="18"/>
  <c r="F24" i="18"/>
  <c r="G24" i="18" s="1"/>
  <c r="E24" i="18"/>
  <c r="D24" i="18"/>
  <c r="M23" i="18"/>
  <c r="L23" i="18"/>
  <c r="J23" i="18"/>
  <c r="K23" i="18" s="1"/>
  <c r="I23" i="18"/>
  <c r="H23" i="18"/>
  <c r="F23" i="18"/>
  <c r="G23" i="18" s="1"/>
  <c r="E23" i="18"/>
  <c r="D23" i="18"/>
  <c r="M22" i="18"/>
  <c r="L22" i="18"/>
  <c r="J22" i="18"/>
  <c r="K22" i="18" s="1"/>
  <c r="I22" i="18"/>
  <c r="H22" i="18"/>
  <c r="F22" i="18"/>
  <c r="G22" i="18" s="1"/>
  <c r="E22" i="18"/>
  <c r="D22" i="18"/>
  <c r="M21" i="18"/>
  <c r="L21" i="18"/>
  <c r="J21" i="18"/>
  <c r="K21" i="18" s="1"/>
  <c r="I21" i="18"/>
  <c r="H21" i="18"/>
  <c r="F21" i="18"/>
  <c r="G21" i="18" s="1"/>
  <c r="E21" i="18"/>
  <c r="D21" i="18"/>
  <c r="M20" i="18"/>
  <c r="L20" i="18"/>
  <c r="J20" i="18"/>
  <c r="K20" i="18" s="1"/>
  <c r="I20" i="18"/>
  <c r="H20" i="18"/>
  <c r="F20" i="18"/>
  <c r="G20" i="18" s="1"/>
  <c r="E20" i="18"/>
  <c r="D20" i="18"/>
  <c r="M19" i="18"/>
  <c r="L19" i="18"/>
  <c r="J19" i="18"/>
  <c r="K19" i="18" s="1"/>
  <c r="I19" i="18"/>
  <c r="H19" i="18"/>
  <c r="F19" i="18"/>
  <c r="G19" i="18" s="1"/>
  <c r="E19" i="18"/>
  <c r="D19" i="18"/>
  <c r="M18" i="18"/>
  <c r="L18" i="18"/>
  <c r="J18" i="18"/>
  <c r="K18" i="18" s="1"/>
  <c r="I18" i="18"/>
  <c r="H18" i="18"/>
  <c r="F18" i="18"/>
  <c r="G18" i="18" s="1"/>
  <c r="E18" i="18"/>
  <c r="D18" i="18"/>
  <c r="M17" i="18"/>
  <c r="L17" i="18"/>
  <c r="J17" i="18"/>
  <c r="K17" i="18" s="1"/>
  <c r="I17" i="18"/>
  <c r="H17" i="18"/>
  <c r="F17" i="18"/>
  <c r="G17" i="18" s="1"/>
  <c r="E17" i="18"/>
  <c r="D17" i="18"/>
  <c r="M16" i="18"/>
  <c r="L16" i="18"/>
  <c r="J16" i="18"/>
  <c r="K16" i="18" s="1"/>
  <c r="I16" i="18"/>
  <c r="H16" i="18"/>
  <c r="F16" i="18"/>
  <c r="G16" i="18" s="1"/>
  <c r="E16" i="18"/>
  <c r="D16" i="18"/>
  <c r="M15" i="18"/>
  <c r="L15" i="18"/>
  <c r="J15" i="18"/>
  <c r="K15" i="18" s="1"/>
  <c r="I15" i="18"/>
  <c r="H15" i="18"/>
  <c r="F15" i="18"/>
  <c r="G15" i="18" s="1"/>
  <c r="E15" i="18"/>
  <c r="D15" i="18"/>
  <c r="M14" i="18"/>
  <c r="L14" i="18"/>
  <c r="J14" i="18"/>
  <c r="K14" i="18" s="1"/>
  <c r="I14" i="18"/>
  <c r="H14" i="18"/>
  <c r="F14" i="18"/>
  <c r="G14" i="18" s="1"/>
  <c r="E14" i="18"/>
  <c r="D14" i="18"/>
  <c r="M13" i="18"/>
  <c r="L13" i="18"/>
  <c r="J13" i="18"/>
  <c r="K13" i="18" s="1"/>
  <c r="I13" i="18"/>
  <c r="H13" i="18"/>
  <c r="F13" i="18"/>
  <c r="G13" i="18" s="1"/>
  <c r="E13" i="18"/>
  <c r="D13" i="18"/>
  <c r="M12" i="18"/>
  <c r="L12" i="18"/>
  <c r="J12" i="18"/>
  <c r="K12" i="18" s="1"/>
  <c r="I12" i="18"/>
  <c r="H12" i="18"/>
  <c r="F12" i="18"/>
  <c r="G12" i="18" s="1"/>
  <c r="E12" i="18"/>
  <c r="D12" i="18"/>
  <c r="M11" i="18"/>
  <c r="L11" i="18"/>
  <c r="J11" i="18"/>
  <c r="K11" i="18" s="1"/>
  <c r="I11" i="18"/>
  <c r="H11" i="18"/>
  <c r="F11" i="18"/>
  <c r="G11" i="18" s="1"/>
  <c r="E11" i="18"/>
  <c r="D11" i="18"/>
  <c r="M10" i="18"/>
  <c r="L10" i="18"/>
  <c r="J10" i="18"/>
  <c r="K10" i="18" s="1"/>
  <c r="I10" i="18"/>
  <c r="H10" i="18"/>
  <c r="F10" i="18"/>
  <c r="G10" i="18" s="1"/>
  <c r="E10" i="18"/>
  <c r="D10" i="18"/>
  <c r="M9" i="18"/>
  <c r="L9" i="18"/>
  <c r="J9" i="18"/>
  <c r="K9" i="18" s="1"/>
  <c r="I9" i="18"/>
  <c r="H9" i="18"/>
  <c r="F9" i="18"/>
  <c r="G9" i="18" s="1"/>
  <c r="E9" i="18"/>
  <c r="D9" i="18"/>
  <c r="M8" i="18"/>
  <c r="L8" i="18"/>
  <c r="J8" i="18"/>
  <c r="K8" i="18" s="1"/>
  <c r="I8" i="18"/>
  <c r="H8" i="18"/>
  <c r="F8" i="18"/>
  <c r="G8" i="18" s="1"/>
  <c r="E8" i="18"/>
  <c r="D8" i="18"/>
  <c r="M7" i="18"/>
  <c r="L7" i="18"/>
  <c r="J7" i="18"/>
  <c r="K7" i="18" s="1"/>
  <c r="I7" i="18"/>
  <c r="H7" i="18"/>
  <c r="F7" i="18"/>
  <c r="G7" i="18" s="1"/>
  <c r="E7" i="18"/>
  <c r="D7" i="18"/>
  <c r="M6" i="18"/>
  <c r="L6" i="18"/>
  <c r="J6" i="18"/>
  <c r="K6" i="18" s="1"/>
  <c r="I6" i="18"/>
  <c r="H6" i="18"/>
  <c r="F6" i="18"/>
  <c r="G6" i="18" s="1"/>
  <c r="E6" i="18"/>
  <c r="D6" i="18"/>
  <c r="M5" i="18"/>
  <c r="L5" i="18"/>
  <c r="J5" i="18"/>
  <c r="K5" i="18" s="1"/>
  <c r="I5" i="18"/>
  <c r="H5" i="18"/>
  <c r="F5" i="18"/>
  <c r="G5" i="18" s="1"/>
  <c r="E5" i="18"/>
  <c r="D5" i="18"/>
  <c r="N4" i="18"/>
  <c r="M4" i="18"/>
  <c r="L4" i="18"/>
  <c r="K4" i="18"/>
  <c r="H4" i="18"/>
  <c r="I4" i="18" s="1"/>
  <c r="G4" i="18"/>
  <c r="F4" i="18"/>
  <c r="E4" i="18"/>
  <c r="D4" i="18"/>
  <c r="O3" i="18"/>
  <c r="N3" i="18"/>
  <c r="L3" i="18"/>
  <c r="M3" i="18" s="1"/>
  <c r="K3" i="18"/>
  <c r="J3" i="18"/>
  <c r="I3" i="18"/>
  <c r="H3" i="18"/>
  <c r="G3" i="18"/>
  <c r="F3" i="18"/>
  <c r="D3" i="18"/>
  <c r="E3" i="18" s="1"/>
  <c r="L2" i="18"/>
  <c r="M162" i="17"/>
  <c r="L155" i="17" s="1"/>
  <c r="M155" i="17" s="1"/>
  <c r="M161" i="17"/>
  <c r="J156" i="17"/>
  <c r="H156" i="17"/>
  <c r="F156" i="17"/>
  <c r="D156" i="17"/>
  <c r="K155" i="17"/>
  <c r="J155" i="17"/>
  <c r="H155" i="17"/>
  <c r="I155" i="17" s="1"/>
  <c r="G155" i="17"/>
  <c r="F155" i="17"/>
  <c r="D155" i="17"/>
  <c r="E155" i="17" s="1"/>
  <c r="J154" i="17"/>
  <c r="K154" i="17" s="1"/>
  <c r="H154" i="17"/>
  <c r="I154" i="17" s="1"/>
  <c r="G154" i="17"/>
  <c r="F154" i="17"/>
  <c r="D154" i="17"/>
  <c r="E154" i="17" s="1"/>
  <c r="L153" i="17"/>
  <c r="M153" i="17" s="1"/>
  <c r="J153" i="17"/>
  <c r="K153" i="17" s="1"/>
  <c r="I153" i="17"/>
  <c r="H153" i="17"/>
  <c r="G153" i="17"/>
  <c r="F153" i="17"/>
  <c r="D153" i="17"/>
  <c r="E153" i="17" s="1"/>
  <c r="J152" i="17"/>
  <c r="K152" i="17" s="1"/>
  <c r="H152" i="17"/>
  <c r="I152" i="17" s="1"/>
  <c r="F152" i="17"/>
  <c r="G152" i="17" s="1"/>
  <c r="D152" i="17"/>
  <c r="E152" i="17" s="1"/>
  <c r="J151" i="17"/>
  <c r="K151" i="17" s="1"/>
  <c r="I151" i="17"/>
  <c r="H151" i="17"/>
  <c r="G151" i="17"/>
  <c r="F151" i="17"/>
  <c r="D151" i="17"/>
  <c r="E151" i="17" s="1"/>
  <c r="L150" i="17"/>
  <c r="M150" i="17" s="1"/>
  <c r="J150" i="17"/>
  <c r="K150" i="17" s="1"/>
  <c r="H150" i="17"/>
  <c r="I150" i="17" s="1"/>
  <c r="F150" i="17"/>
  <c r="G150" i="17" s="1"/>
  <c r="D150" i="17"/>
  <c r="E150" i="17" s="1"/>
  <c r="L149" i="17"/>
  <c r="M149" i="17" s="1"/>
  <c r="K149" i="17"/>
  <c r="J149" i="17"/>
  <c r="I149" i="17"/>
  <c r="H149" i="17"/>
  <c r="F149" i="17"/>
  <c r="G149" i="17" s="1"/>
  <c r="D149" i="17"/>
  <c r="E149" i="17" s="1"/>
  <c r="J148" i="17"/>
  <c r="K148" i="17" s="1"/>
  <c r="H148" i="17"/>
  <c r="I148" i="17" s="1"/>
  <c r="F148" i="17"/>
  <c r="G148" i="17" s="1"/>
  <c r="E148" i="17"/>
  <c r="D148" i="17"/>
  <c r="K147" i="17"/>
  <c r="J147" i="17"/>
  <c r="I147" i="17"/>
  <c r="H147" i="17"/>
  <c r="F147" i="17"/>
  <c r="G147" i="17" s="1"/>
  <c r="D147" i="17"/>
  <c r="E147" i="17" s="1"/>
  <c r="L146" i="17"/>
  <c r="M146" i="17" s="1"/>
  <c r="K146" i="17"/>
  <c r="J146" i="17"/>
  <c r="H146" i="17"/>
  <c r="I146" i="17" s="1"/>
  <c r="F146" i="17"/>
  <c r="G146" i="17" s="1"/>
  <c r="E146" i="17"/>
  <c r="D146" i="17"/>
  <c r="K145" i="17"/>
  <c r="J145" i="17"/>
  <c r="H145" i="17"/>
  <c r="I145" i="17" s="1"/>
  <c r="F145" i="17"/>
  <c r="G145" i="17" s="1"/>
  <c r="D145" i="17"/>
  <c r="E145" i="17" s="1"/>
  <c r="K144" i="17"/>
  <c r="J144" i="17"/>
  <c r="H144" i="17"/>
  <c r="I144" i="17" s="1"/>
  <c r="G144" i="17"/>
  <c r="F144" i="17"/>
  <c r="E144" i="17"/>
  <c r="D144" i="17"/>
  <c r="K143" i="17"/>
  <c r="J143" i="17"/>
  <c r="H143" i="17"/>
  <c r="I143" i="17" s="1"/>
  <c r="F143" i="17"/>
  <c r="G143" i="17" s="1"/>
  <c r="D143" i="17"/>
  <c r="E143" i="17" s="1"/>
  <c r="K142" i="17"/>
  <c r="J142" i="17"/>
  <c r="H142" i="17"/>
  <c r="I142" i="17" s="1"/>
  <c r="G142" i="17"/>
  <c r="F142" i="17"/>
  <c r="E142" i="17"/>
  <c r="D142" i="17"/>
  <c r="J141" i="17"/>
  <c r="K141" i="17" s="1"/>
  <c r="H141" i="17"/>
  <c r="I141" i="17" s="1"/>
  <c r="G141" i="17"/>
  <c r="F141" i="17"/>
  <c r="D141" i="17"/>
  <c r="E141" i="17" s="1"/>
  <c r="K140" i="17"/>
  <c r="J140" i="17"/>
  <c r="H140" i="17"/>
  <c r="I140" i="17" s="1"/>
  <c r="G140" i="17"/>
  <c r="F140" i="17"/>
  <c r="D140" i="17"/>
  <c r="E140" i="17" s="1"/>
  <c r="J139" i="17"/>
  <c r="K139" i="17" s="1"/>
  <c r="H139" i="17"/>
  <c r="I139" i="17" s="1"/>
  <c r="G139" i="17"/>
  <c r="F139" i="17"/>
  <c r="D139" i="17"/>
  <c r="E139" i="17" s="1"/>
  <c r="J138" i="17"/>
  <c r="K138" i="17" s="1"/>
  <c r="H138" i="17"/>
  <c r="I138" i="17" s="1"/>
  <c r="G138" i="17"/>
  <c r="F138" i="17"/>
  <c r="D138" i="17"/>
  <c r="E138" i="17" s="1"/>
  <c r="L137" i="17"/>
  <c r="M137" i="17" s="1"/>
  <c r="J137" i="17"/>
  <c r="K137" i="17" s="1"/>
  <c r="I137" i="17"/>
  <c r="H137" i="17"/>
  <c r="G137" i="17"/>
  <c r="F137" i="17"/>
  <c r="D137" i="17"/>
  <c r="E137" i="17" s="1"/>
  <c r="J136" i="17"/>
  <c r="K136" i="17" s="1"/>
  <c r="H136" i="17"/>
  <c r="I136" i="17" s="1"/>
  <c r="F136" i="17"/>
  <c r="G136" i="17" s="1"/>
  <c r="D136" i="17"/>
  <c r="E136" i="17" s="1"/>
  <c r="J135" i="17"/>
  <c r="K135" i="17" s="1"/>
  <c r="I135" i="17"/>
  <c r="H135" i="17"/>
  <c r="G135" i="17"/>
  <c r="F135" i="17"/>
  <c r="D135" i="17"/>
  <c r="E135" i="17" s="1"/>
  <c r="L134" i="17"/>
  <c r="M134" i="17" s="1"/>
  <c r="J134" i="17"/>
  <c r="K134" i="17" s="1"/>
  <c r="H134" i="17"/>
  <c r="I134" i="17" s="1"/>
  <c r="F134" i="17"/>
  <c r="G134" i="17" s="1"/>
  <c r="D134" i="17"/>
  <c r="E134" i="17" s="1"/>
  <c r="L133" i="17"/>
  <c r="M133" i="17" s="1"/>
  <c r="K133" i="17"/>
  <c r="J133" i="17"/>
  <c r="I133" i="17"/>
  <c r="H133" i="17"/>
  <c r="F133" i="17"/>
  <c r="G133" i="17" s="1"/>
  <c r="D133" i="17"/>
  <c r="E133" i="17" s="1"/>
  <c r="J132" i="17"/>
  <c r="K132" i="17" s="1"/>
  <c r="H132" i="17"/>
  <c r="I132" i="17" s="1"/>
  <c r="F132" i="17"/>
  <c r="G132" i="17" s="1"/>
  <c r="E132" i="17"/>
  <c r="D132" i="17"/>
  <c r="K131" i="17"/>
  <c r="J131" i="17"/>
  <c r="I131" i="17"/>
  <c r="H131" i="17"/>
  <c r="F131" i="17"/>
  <c r="G131" i="17" s="1"/>
  <c r="D131" i="17"/>
  <c r="E131" i="17" s="1"/>
  <c r="L130" i="17"/>
  <c r="M130" i="17" s="1"/>
  <c r="K130" i="17"/>
  <c r="J130" i="17"/>
  <c r="H130" i="17"/>
  <c r="I130" i="17" s="1"/>
  <c r="F130" i="17"/>
  <c r="G130" i="17" s="1"/>
  <c r="E130" i="17"/>
  <c r="D130" i="17"/>
  <c r="K129" i="17"/>
  <c r="J129" i="17"/>
  <c r="H129" i="17"/>
  <c r="I129" i="17" s="1"/>
  <c r="F129" i="17"/>
  <c r="G129" i="17" s="1"/>
  <c r="D129" i="17"/>
  <c r="E129" i="17" s="1"/>
  <c r="K128" i="17"/>
  <c r="J128" i="17"/>
  <c r="H128" i="17"/>
  <c r="I128" i="17" s="1"/>
  <c r="G128" i="17"/>
  <c r="F128" i="17"/>
  <c r="E128" i="17"/>
  <c r="D128" i="17"/>
  <c r="K127" i="17"/>
  <c r="J127" i="17"/>
  <c r="H127" i="17"/>
  <c r="I127" i="17" s="1"/>
  <c r="F127" i="17"/>
  <c r="G127" i="17" s="1"/>
  <c r="D127" i="17"/>
  <c r="E127" i="17" s="1"/>
  <c r="K126" i="17"/>
  <c r="J126" i="17"/>
  <c r="H126" i="17"/>
  <c r="I126" i="17" s="1"/>
  <c r="G126" i="17"/>
  <c r="F126" i="17"/>
  <c r="E126" i="17"/>
  <c r="D126" i="17"/>
  <c r="J125" i="17"/>
  <c r="K125" i="17" s="1"/>
  <c r="H125" i="17"/>
  <c r="I125" i="17" s="1"/>
  <c r="G125" i="17"/>
  <c r="F125" i="17"/>
  <c r="D125" i="17"/>
  <c r="E125" i="17" s="1"/>
  <c r="K124" i="17"/>
  <c r="J124" i="17"/>
  <c r="H124" i="17"/>
  <c r="I124" i="17" s="1"/>
  <c r="G124" i="17"/>
  <c r="F124" i="17"/>
  <c r="D124" i="17"/>
  <c r="E124" i="17" s="1"/>
  <c r="L123" i="17"/>
  <c r="M123" i="17" s="1"/>
  <c r="J123" i="17"/>
  <c r="K123" i="17" s="1"/>
  <c r="H123" i="17"/>
  <c r="I123" i="17" s="1"/>
  <c r="G123" i="17"/>
  <c r="F123" i="17"/>
  <c r="D123" i="17"/>
  <c r="E123" i="17" s="1"/>
  <c r="J122" i="17"/>
  <c r="K122" i="17" s="1"/>
  <c r="H122" i="17"/>
  <c r="I122" i="17" s="1"/>
  <c r="G122" i="17"/>
  <c r="F122" i="17"/>
  <c r="D122" i="17"/>
  <c r="E122" i="17" s="1"/>
  <c r="L121" i="17"/>
  <c r="M121" i="17" s="1"/>
  <c r="J121" i="17"/>
  <c r="K121" i="17" s="1"/>
  <c r="I121" i="17"/>
  <c r="H121" i="17"/>
  <c r="G121" i="17"/>
  <c r="F121" i="17"/>
  <c r="D121" i="17"/>
  <c r="E121" i="17" s="1"/>
  <c r="M120" i="17"/>
  <c r="L120" i="17"/>
  <c r="J120" i="17"/>
  <c r="K120" i="17" s="1"/>
  <c r="H120" i="17"/>
  <c r="I120" i="17" s="1"/>
  <c r="F120" i="17"/>
  <c r="G120" i="17" s="1"/>
  <c r="D120" i="17"/>
  <c r="E120" i="17" s="1"/>
  <c r="M119" i="17"/>
  <c r="L119" i="17"/>
  <c r="J119" i="17"/>
  <c r="K119" i="17" s="1"/>
  <c r="H119" i="17"/>
  <c r="I119" i="17" s="1"/>
  <c r="G119" i="17"/>
  <c r="F119" i="17"/>
  <c r="E119" i="17"/>
  <c r="D119" i="17"/>
  <c r="L118" i="17"/>
  <c r="M118" i="17" s="1"/>
  <c r="K118" i="17"/>
  <c r="J118" i="17"/>
  <c r="I118" i="17"/>
  <c r="H118" i="17"/>
  <c r="F118" i="17"/>
  <c r="G118" i="17" s="1"/>
  <c r="D118" i="17"/>
  <c r="E118" i="17" s="1"/>
  <c r="M117" i="17"/>
  <c r="L117" i="17"/>
  <c r="J117" i="17"/>
  <c r="K117" i="17" s="1"/>
  <c r="H117" i="17"/>
  <c r="I117" i="17" s="1"/>
  <c r="G117" i="17"/>
  <c r="F117" i="17"/>
  <c r="E117" i="17"/>
  <c r="D117" i="17"/>
  <c r="L116" i="17"/>
  <c r="M116" i="17" s="1"/>
  <c r="K116" i="17"/>
  <c r="J116" i="17"/>
  <c r="I116" i="17"/>
  <c r="H116" i="17"/>
  <c r="F116" i="17"/>
  <c r="G116" i="17" s="1"/>
  <c r="D116" i="17"/>
  <c r="E116" i="17" s="1"/>
  <c r="M115" i="17"/>
  <c r="L115" i="17"/>
  <c r="J115" i="17"/>
  <c r="K115" i="17" s="1"/>
  <c r="H115" i="17"/>
  <c r="I115" i="17" s="1"/>
  <c r="G115" i="17"/>
  <c r="F115" i="17"/>
  <c r="E115" i="17"/>
  <c r="D115" i="17"/>
  <c r="L114" i="17"/>
  <c r="M114" i="17" s="1"/>
  <c r="K114" i="17"/>
  <c r="J114" i="17"/>
  <c r="I114" i="17"/>
  <c r="H114" i="17"/>
  <c r="F114" i="17"/>
  <c r="G114" i="17" s="1"/>
  <c r="D114" i="17"/>
  <c r="E114" i="17" s="1"/>
  <c r="M113" i="17"/>
  <c r="L113" i="17"/>
  <c r="J113" i="17"/>
  <c r="K113" i="17" s="1"/>
  <c r="H113" i="17"/>
  <c r="I113" i="17" s="1"/>
  <c r="F113" i="17"/>
  <c r="G113" i="17" s="1"/>
  <c r="E113" i="17"/>
  <c r="D113" i="17"/>
  <c r="L112" i="17"/>
  <c r="M112" i="17" s="1"/>
  <c r="J112" i="17"/>
  <c r="K112" i="17" s="1"/>
  <c r="I112" i="17"/>
  <c r="H112" i="17"/>
  <c r="F112" i="17"/>
  <c r="G112" i="17" s="1"/>
  <c r="D112" i="17"/>
  <c r="E112" i="17" s="1"/>
  <c r="M111" i="17"/>
  <c r="L111" i="17"/>
  <c r="J111" i="17"/>
  <c r="K111" i="17" s="1"/>
  <c r="H111" i="17"/>
  <c r="I111" i="17" s="1"/>
  <c r="F111" i="17"/>
  <c r="G111" i="17" s="1"/>
  <c r="E111" i="17"/>
  <c r="D111" i="17"/>
  <c r="L110" i="17"/>
  <c r="M110" i="17" s="1"/>
  <c r="J110" i="17"/>
  <c r="K110" i="17" s="1"/>
  <c r="I110" i="17"/>
  <c r="H110" i="17"/>
  <c r="F110" i="17"/>
  <c r="G110" i="17" s="1"/>
  <c r="D110" i="17"/>
  <c r="E110" i="17" s="1"/>
  <c r="M109" i="17"/>
  <c r="L109" i="17"/>
  <c r="J109" i="17"/>
  <c r="K109" i="17" s="1"/>
  <c r="H109" i="17"/>
  <c r="I109" i="17" s="1"/>
  <c r="F109" i="17"/>
  <c r="G109" i="17" s="1"/>
  <c r="E109" i="17"/>
  <c r="D109" i="17"/>
  <c r="L108" i="17"/>
  <c r="M108" i="17" s="1"/>
  <c r="J108" i="17"/>
  <c r="K108" i="17" s="1"/>
  <c r="I108" i="17"/>
  <c r="H108" i="17"/>
  <c r="F108" i="17"/>
  <c r="G108" i="17" s="1"/>
  <c r="D108" i="17"/>
  <c r="E108" i="17" s="1"/>
  <c r="M107" i="17"/>
  <c r="L107" i="17"/>
  <c r="J107" i="17"/>
  <c r="K107" i="17" s="1"/>
  <c r="H107" i="17"/>
  <c r="I107" i="17" s="1"/>
  <c r="F107" i="17"/>
  <c r="G107" i="17" s="1"/>
  <c r="E107" i="17"/>
  <c r="D107" i="17"/>
  <c r="L106" i="17"/>
  <c r="M106" i="17" s="1"/>
  <c r="J106" i="17"/>
  <c r="K106" i="17" s="1"/>
  <c r="I106" i="17"/>
  <c r="H106" i="17"/>
  <c r="F106" i="17"/>
  <c r="G106" i="17" s="1"/>
  <c r="D106" i="17"/>
  <c r="E106" i="17" s="1"/>
  <c r="M105" i="17"/>
  <c r="L105" i="17"/>
  <c r="J105" i="17"/>
  <c r="K105" i="17" s="1"/>
  <c r="H105" i="17"/>
  <c r="I105" i="17" s="1"/>
  <c r="F105" i="17"/>
  <c r="G105" i="17" s="1"/>
  <c r="E105" i="17"/>
  <c r="D105" i="17"/>
  <c r="L104" i="17"/>
  <c r="M104" i="17" s="1"/>
  <c r="J104" i="17"/>
  <c r="K104" i="17" s="1"/>
  <c r="I104" i="17"/>
  <c r="H104" i="17"/>
  <c r="F104" i="17"/>
  <c r="G104" i="17" s="1"/>
  <c r="D104" i="17"/>
  <c r="E104" i="17" s="1"/>
  <c r="M103" i="17"/>
  <c r="L103" i="17"/>
  <c r="J103" i="17"/>
  <c r="K103" i="17" s="1"/>
  <c r="H103" i="17"/>
  <c r="I103" i="17" s="1"/>
  <c r="F103" i="17"/>
  <c r="G103" i="17" s="1"/>
  <c r="E103" i="17"/>
  <c r="D103" i="17"/>
  <c r="L102" i="17"/>
  <c r="M102" i="17" s="1"/>
  <c r="J102" i="17"/>
  <c r="K102" i="17" s="1"/>
  <c r="I102" i="17"/>
  <c r="H102" i="17"/>
  <c r="F102" i="17"/>
  <c r="G102" i="17" s="1"/>
  <c r="D102" i="17"/>
  <c r="E102" i="17" s="1"/>
  <c r="M101" i="17"/>
  <c r="L101" i="17"/>
  <c r="J101" i="17"/>
  <c r="K101" i="17" s="1"/>
  <c r="H101" i="17"/>
  <c r="I101" i="17" s="1"/>
  <c r="F101" i="17"/>
  <c r="G101" i="17" s="1"/>
  <c r="E101" i="17"/>
  <c r="D101" i="17"/>
  <c r="L100" i="17"/>
  <c r="M100" i="17" s="1"/>
  <c r="J100" i="17"/>
  <c r="K100" i="17" s="1"/>
  <c r="I100" i="17"/>
  <c r="H100" i="17"/>
  <c r="F100" i="17"/>
  <c r="G100" i="17" s="1"/>
  <c r="D100" i="17"/>
  <c r="E100" i="17" s="1"/>
  <c r="M99" i="17"/>
  <c r="L99" i="17"/>
  <c r="J99" i="17"/>
  <c r="K99" i="17" s="1"/>
  <c r="H99" i="17"/>
  <c r="I99" i="17" s="1"/>
  <c r="F99" i="17"/>
  <c r="G99" i="17" s="1"/>
  <c r="E99" i="17"/>
  <c r="D99" i="17"/>
  <c r="L98" i="17"/>
  <c r="M98" i="17" s="1"/>
  <c r="J98" i="17"/>
  <c r="K98" i="17" s="1"/>
  <c r="I98" i="17"/>
  <c r="H98" i="17"/>
  <c r="F98" i="17"/>
  <c r="G98" i="17" s="1"/>
  <c r="D98" i="17"/>
  <c r="E98" i="17" s="1"/>
  <c r="M97" i="17"/>
  <c r="L97" i="17"/>
  <c r="J97" i="17"/>
  <c r="K97" i="17" s="1"/>
  <c r="H97" i="17"/>
  <c r="I97" i="17" s="1"/>
  <c r="F97" i="17"/>
  <c r="G97" i="17" s="1"/>
  <c r="E97" i="17"/>
  <c r="D97" i="17"/>
  <c r="L96" i="17"/>
  <c r="M96" i="17" s="1"/>
  <c r="K96" i="17"/>
  <c r="J96" i="17"/>
  <c r="I96" i="17"/>
  <c r="H96" i="17"/>
  <c r="F96" i="17"/>
  <c r="G96" i="17" s="1"/>
  <c r="D96" i="17"/>
  <c r="E96" i="17" s="1"/>
  <c r="M95" i="17"/>
  <c r="L95" i="17"/>
  <c r="J95" i="17"/>
  <c r="K95" i="17" s="1"/>
  <c r="H95" i="17"/>
  <c r="I95" i="17" s="1"/>
  <c r="G95" i="17"/>
  <c r="F95" i="17"/>
  <c r="E95" i="17"/>
  <c r="D95" i="17"/>
  <c r="L94" i="17"/>
  <c r="M94" i="17" s="1"/>
  <c r="K94" i="17"/>
  <c r="J94" i="17"/>
  <c r="I94" i="17"/>
  <c r="H94" i="17"/>
  <c r="F94" i="17"/>
  <c r="G94" i="17" s="1"/>
  <c r="D94" i="17"/>
  <c r="E94" i="17" s="1"/>
  <c r="M93" i="17"/>
  <c r="L93" i="17"/>
  <c r="J93" i="17"/>
  <c r="K93" i="17" s="1"/>
  <c r="H93" i="17"/>
  <c r="I93" i="17" s="1"/>
  <c r="F93" i="17"/>
  <c r="G93" i="17" s="1"/>
  <c r="E93" i="17"/>
  <c r="D93" i="17"/>
  <c r="L92" i="17"/>
  <c r="M92" i="17" s="1"/>
  <c r="K92" i="17"/>
  <c r="J92" i="17"/>
  <c r="I92" i="17"/>
  <c r="H92" i="17"/>
  <c r="F92" i="17"/>
  <c r="G92" i="17" s="1"/>
  <c r="D92" i="17"/>
  <c r="E92" i="17" s="1"/>
  <c r="M91" i="17"/>
  <c r="L91" i="17"/>
  <c r="J91" i="17"/>
  <c r="K91" i="17" s="1"/>
  <c r="H91" i="17"/>
  <c r="I91" i="17" s="1"/>
  <c r="G91" i="17"/>
  <c r="F91" i="17"/>
  <c r="E91" i="17"/>
  <c r="D91" i="17"/>
  <c r="L90" i="17"/>
  <c r="M90" i="17" s="1"/>
  <c r="J90" i="17"/>
  <c r="K90" i="17" s="1"/>
  <c r="I90" i="17"/>
  <c r="H90" i="17"/>
  <c r="F90" i="17"/>
  <c r="G90" i="17" s="1"/>
  <c r="D90" i="17"/>
  <c r="E90" i="17" s="1"/>
  <c r="M89" i="17"/>
  <c r="L89" i="17"/>
  <c r="J89" i="17"/>
  <c r="K89" i="17" s="1"/>
  <c r="H89" i="17"/>
  <c r="I89" i="17" s="1"/>
  <c r="G89" i="17"/>
  <c r="F89" i="17"/>
  <c r="E89" i="17"/>
  <c r="D89" i="17"/>
  <c r="L88" i="17"/>
  <c r="M88" i="17" s="1"/>
  <c r="K88" i="17"/>
  <c r="J88" i="17"/>
  <c r="I88" i="17"/>
  <c r="H88" i="17"/>
  <c r="G88" i="17"/>
  <c r="F88" i="17"/>
  <c r="D88" i="17"/>
  <c r="E88" i="17" s="1"/>
  <c r="L87" i="17"/>
  <c r="M87" i="17" s="1"/>
  <c r="J87" i="17"/>
  <c r="K87" i="17" s="1"/>
  <c r="I87" i="17"/>
  <c r="H87" i="17"/>
  <c r="F87" i="17"/>
  <c r="G87" i="17" s="1"/>
  <c r="D87" i="17"/>
  <c r="E87" i="17" s="1"/>
  <c r="M86" i="17"/>
  <c r="L86" i="17"/>
  <c r="J86" i="17"/>
  <c r="K86" i="17" s="1"/>
  <c r="H86" i="17"/>
  <c r="I86" i="17" s="1"/>
  <c r="F86" i="17"/>
  <c r="G86" i="17" s="1"/>
  <c r="E86" i="17"/>
  <c r="D86" i="17"/>
  <c r="L85" i="17"/>
  <c r="M85" i="17" s="1"/>
  <c r="J85" i="17"/>
  <c r="K85" i="17" s="1"/>
  <c r="I85" i="17"/>
  <c r="H85" i="17"/>
  <c r="F85" i="17"/>
  <c r="G85" i="17" s="1"/>
  <c r="D85" i="17"/>
  <c r="E85" i="17" s="1"/>
  <c r="M84" i="17"/>
  <c r="L84" i="17"/>
  <c r="J84" i="17"/>
  <c r="K84" i="17" s="1"/>
  <c r="H84" i="17"/>
  <c r="I84" i="17" s="1"/>
  <c r="F84" i="17"/>
  <c r="G84" i="17" s="1"/>
  <c r="E84" i="17"/>
  <c r="D84" i="17"/>
  <c r="L83" i="17"/>
  <c r="M83" i="17" s="1"/>
  <c r="J83" i="17"/>
  <c r="K83" i="17" s="1"/>
  <c r="I83" i="17"/>
  <c r="H83" i="17"/>
  <c r="F83" i="17"/>
  <c r="G83" i="17" s="1"/>
  <c r="D83" i="17"/>
  <c r="E83" i="17" s="1"/>
  <c r="M82" i="17"/>
  <c r="L82" i="17"/>
  <c r="J82" i="17"/>
  <c r="K82" i="17" s="1"/>
  <c r="H82" i="17"/>
  <c r="I82" i="17" s="1"/>
  <c r="F82" i="17"/>
  <c r="G82" i="17" s="1"/>
  <c r="E82" i="17"/>
  <c r="D82" i="17"/>
  <c r="L81" i="17"/>
  <c r="M81" i="17" s="1"/>
  <c r="J81" i="17"/>
  <c r="K81" i="17" s="1"/>
  <c r="I81" i="17"/>
  <c r="H81" i="17"/>
  <c r="F81" i="17"/>
  <c r="G81" i="17" s="1"/>
  <c r="D81" i="17"/>
  <c r="E81" i="17" s="1"/>
  <c r="M80" i="17"/>
  <c r="L80" i="17"/>
  <c r="J80" i="17"/>
  <c r="K80" i="17" s="1"/>
  <c r="H80" i="17"/>
  <c r="I80" i="17" s="1"/>
  <c r="F80" i="17"/>
  <c r="G80" i="17" s="1"/>
  <c r="E80" i="17"/>
  <c r="D80" i="17"/>
  <c r="L79" i="17"/>
  <c r="M79" i="17" s="1"/>
  <c r="J79" i="17"/>
  <c r="K79" i="17" s="1"/>
  <c r="I79" i="17"/>
  <c r="H79" i="17"/>
  <c r="F79" i="17"/>
  <c r="G79" i="17" s="1"/>
  <c r="D79" i="17"/>
  <c r="E79" i="17" s="1"/>
  <c r="M78" i="17"/>
  <c r="L78" i="17"/>
  <c r="J78" i="17"/>
  <c r="K78" i="17" s="1"/>
  <c r="H78" i="17"/>
  <c r="I78" i="17" s="1"/>
  <c r="F78" i="17"/>
  <c r="G78" i="17" s="1"/>
  <c r="E78" i="17"/>
  <c r="D78" i="17"/>
  <c r="L77" i="17"/>
  <c r="M77" i="17" s="1"/>
  <c r="J77" i="17"/>
  <c r="K77" i="17" s="1"/>
  <c r="I77" i="17"/>
  <c r="H77" i="17"/>
  <c r="F77" i="17"/>
  <c r="G77" i="17" s="1"/>
  <c r="D77" i="17"/>
  <c r="E77" i="17" s="1"/>
  <c r="M76" i="17"/>
  <c r="L76" i="17"/>
  <c r="J76" i="17"/>
  <c r="K76" i="17" s="1"/>
  <c r="H76" i="17"/>
  <c r="I76" i="17" s="1"/>
  <c r="F76" i="17"/>
  <c r="G76" i="17" s="1"/>
  <c r="E76" i="17"/>
  <c r="D76" i="17"/>
  <c r="L75" i="17"/>
  <c r="M75" i="17" s="1"/>
  <c r="J75" i="17"/>
  <c r="K75" i="17" s="1"/>
  <c r="I75" i="17"/>
  <c r="H75" i="17"/>
  <c r="F75" i="17"/>
  <c r="G75" i="17" s="1"/>
  <c r="D75" i="17"/>
  <c r="E75" i="17" s="1"/>
  <c r="M74" i="17"/>
  <c r="L74" i="17"/>
  <c r="J74" i="17"/>
  <c r="K74" i="17" s="1"/>
  <c r="H74" i="17"/>
  <c r="I74" i="17" s="1"/>
  <c r="F74" i="17"/>
  <c r="G74" i="17" s="1"/>
  <c r="E74" i="17"/>
  <c r="D74" i="17"/>
  <c r="L73" i="17"/>
  <c r="M73" i="17" s="1"/>
  <c r="J73" i="17"/>
  <c r="K73" i="17" s="1"/>
  <c r="I73" i="17"/>
  <c r="H73" i="17"/>
  <c r="F73" i="17"/>
  <c r="G73" i="17" s="1"/>
  <c r="D73" i="17"/>
  <c r="E73" i="17" s="1"/>
  <c r="M72" i="17"/>
  <c r="L72" i="17"/>
  <c r="J72" i="17"/>
  <c r="K72" i="17" s="1"/>
  <c r="H72" i="17"/>
  <c r="I72" i="17" s="1"/>
  <c r="F72" i="17"/>
  <c r="G72" i="17" s="1"/>
  <c r="E72" i="17"/>
  <c r="D72" i="17"/>
  <c r="L71" i="17"/>
  <c r="M71" i="17" s="1"/>
  <c r="J71" i="17"/>
  <c r="K71" i="17" s="1"/>
  <c r="I71" i="17"/>
  <c r="H71" i="17"/>
  <c r="F71" i="17"/>
  <c r="G71" i="17" s="1"/>
  <c r="D71" i="17"/>
  <c r="E71" i="17" s="1"/>
  <c r="M70" i="17"/>
  <c r="L70" i="17"/>
  <c r="J70" i="17"/>
  <c r="K70" i="17" s="1"/>
  <c r="H70" i="17"/>
  <c r="I70" i="17" s="1"/>
  <c r="F70" i="17"/>
  <c r="G70" i="17" s="1"/>
  <c r="E70" i="17"/>
  <c r="D70" i="17"/>
  <c r="L69" i="17"/>
  <c r="M69" i="17" s="1"/>
  <c r="J69" i="17"/>
  <c r="K69" i="17" s="1"/>
  <c r="I69" i="17"/>
  <c r="H69" i="17"/>
  <c r="F69" i="17"/>
  <c r="G69" i="17" s="1"/>
  <c r="D69" i="17"/>
  <c r="E69" i="17" s="1"/>
  <c r="M68" i="17"/>
  <c r="L68" i="17"/>
  <c r="K68" i="17"/>
  <c r="J68" i="17"/>
  <c r="H68" i="17"/>
  <c r="I68" i="17" s="1"/>
  <c r="F68" i="17"/>
  <c r="G68" i="17" s="1"/>
  <c r="E68" i="17"/>
  <c r="D68" i="17"/>
  <c r="L67" i="17"/>
  <c r="M67" i="17" s="1"/>
  <c r="J67" i="17"/>
  <c r="K67" i="17" s="1"/>
  <c r="I67" i="17"/>
  <c r="H67" i="17"/>
  <c r="F67" i="17"/>
  <c r="G67" i="17" s="1"/>
  <c r="D67" i="17"/>
  <c r="E67" i="17" s="1"/>
  <c r="M66" i="17"/>
  <c r="L66" i="17"/>
  <c r="J66" i="17"/>
  <c r="K66" i="17" s="1"/>
  <c r="H66" i="17"/>
  <c r="I66" i="17" s="1"/>
  <c r="F66" i="17"/>
  <c r="G66" i="17" s="1"/>
  <c r="E66" i="17"/>
  <c r="D66" i="17"/>
  <c r="L65" i="17"/>
  <c r="M65" i="17" s="1"/>
  <c r="J65" i="17"/>
  <c r="K65" i="17" s="1"/>
  <c r="I65" i="17"/>
  <c r="H65" i="17"/>
  <c r="G65" i="17"/>
  <c r="F65" i="17"/>
  <c r="D65" i="17"/>
  <c r="E65" i="17" s="1"/>
  <c r="M64" i="17"/>
  <c r="L64" i="17"/>
  <c r="J64" i="17"/>
  <c r="K64" i="17" s="1"/>
  <c r="H64" i="17"/>
  <c r="I64" i="17" s="1"/>
  <c r="F64" i="17"/>
  <c r="G64" i="17" s="1"/>
  <c r="E64" i="17"/>
  <c r="D64" i="17"/>
  <c r="L63" i="17"/>
  <c r="M63" i="17" s="1"/>
  <c r="J63" i="17"/>
  <c r="K63" i="17" s="1"/>
  <c r="I63" i="17"/>
  <c r="H63" i="17"/>
  <c r="G63" i="17"/>
  <c r="F63" i="17"/>
  <c r="D63" i="17"/>
  <c r="E63" i="17" s="1"/>
  <c r="M62" i="17"/>
  <c r="L62" i="17"/>
  <c r="K62" i="17"/>
  <c r="J62" i="17"/>
  <c r="H62" i="17"/>
  <c r="I62" i="17" s="1"/>
  <c r="F62" i="17"/>
  <c r="G62" i="17" s="1"/>
  <c r="E62" i="17"/>
  <c r="D62" i="17"/>
  <c r="L61" i="17"/>
  <c r="M61" i="17" s="1"/>
  <c r="J61" i="17"/>
  <c r="K61" i="17" s="1"/>
  <c r="I61" i="17"/>
  <c r="H61" i="17"/>
  <c r="F61" i="17"/>
  <c r="G61" i="17" s="1"/>
  <c r="D61" i="17"/>
  <c r="E61" i="17" s="1"/>
  <c r="M60" i="17"/>
  <c r="L60" i="17"/>
  <c r="K60" i="17"/>
  <c r="J60" i="17"/>
  <c r="H60" i="17"/>
  <c r="I60" i="17" s="1"/>
  <c r="F60" i="17"/>
  <c r="G60" i="17" s="1"/>
  <c r="E60" i="17"/>
  <c r="D60" i="17"/>
  <c r="L59" i="17"/>
  <c r="M59" i="17" s="1"/>
  <c r="J59" i="17"/>
  <c r="K59" i="17" s="1"/>
  <c r="I59" i="17"/>
  <c r="H59" i="17"/>
  <c r="F59" i="17"/>
  <c r="G59" i="17" s="1"/>
  <c r="D59" i="17"/>
  <c r="E59" i="17" s="1"/>
  <c r="M58" i="17"/>
  <c r="L58" i="17"/>
  <c r="J58" i="17"/>
  <c r="K58" i="17" s="1"/>
  <c r="H58" i="17"/>
  <c r="I58" i="17" s="1"/>
  <c r="F58" i="17"/>
  <c r="G58" i="17" s="1"/>
  <c r="E58" i="17"/>
  <c r="D58" i="17"/>
  <c r="L57" i="17"/>
  <c r="M57" i="17" s="1"/>
  <c r="J57" i="17"/>
  <c r="K57" i="17" s="1"/>
  <c r="I57" i="17"/>
  <c r="H57" i="17"/>
  <c r="G57" i="17"/>
  <c r="F57" i="17"/>
  <c r="D57" i="17"/>
  <c r="E57" i="17" s="1"/>
  <c r="M56" i="17"/>
  <c r="L56" i="17"/>
  <c r="J56" i="17"/>
  <c r="K56" i="17" s="1"/>
  <c r="H56" i="17"/>
  <c r="I56" i="17" s="1"/>
  <c r="F56" i="17"/>
  <c r="G56" i="17" s="1"/>
  <c r="E56" i="17"/>
  <c r="D56" i="17"/>
  <c r="L55" i="17"/>
  <c r="M55" i="17" s="1"/>
  <c r="J55" i="17"/>
  <c r="K55" i="17" s="1"/>
  <c r="I55" i="17"/>
  <c r="H55" i="17"/>
  <c r="G55" i="17"/>
  <c r="F55" i="17"/>
  <c r="D55" i="17"/>
  <c r="E55" i="17" s="1"/>
  <c r="M54" i="17"/>
  <c r="L54" i="17"/>
  <c r="K54" i="17"/>
  <c r="J54" i="17"/>
  <c r="H54" i="17"/>
  <c r="I54" i="17" s="1"/>
  <c r="F54" i="17"/>
  <c r="G54" i="17" s="1"/>
  <c r="E54" i="17"/>
  <c r="D54" i="17"/>
  <c r="L53" i="17"/>
  <c r="M53" i="17" s="1"/>
  <c r="J53" i="17"/>
  <c r="K53" i="17" s="1"/>
  <c r="I53" i="17"/>
  <c r="H53" i="17"/>
  <c r="F53" i="17"/>
  <c r="G53" i="17" s="1"/>
  <c r="D53" i="17"/>
  <c r="E53" i="17" s="1"/>
  <c r="M52" i="17"/>
  <c r="L52" i="17"/>
  <c r="K52" i="17"/>
  <c r="J52" i="17"/>
  <c r="H52" i="17"/>
  <c r="I52" i="17" s="1"/>
  <c r="F52" i="17"/>
  <c r="G52" i="17" s="1"/>
  <c r="D52" i="17"/>
  <c r="E52" i="17" s="1"/>
  <c r="L51" i="17"/>
  <c r="M51" i="17" s="1"/>
  <c r="J51" i="17"/>
  <c r="K51" i="17" s="1"/>
  <c r="H51" i="17"/>
  <c r="I51" i="17" s="1"/>
  <c r="F51" i="17"/>
  <c r="G51" i="17" s="1"/>
  <c r="D51" i="17"/>
  <c r="E51" i="17" s="1"/>
  <c r="M50" i="17"/>
  <c r="L50" i="17"/>
  <c r="J50" i="17"/>
  <c r="K50" i="17" s="1"/>
  <c r="H50" i="17"/>
  <c r="I50" i="17" s="1"/>
  <c r="F50" i="17"/>
  <c r="G50" i="17" s="1"/>
  <c r="E50" i="17"/>
  <c r="D50" i="17"/>
  <c r="L49" i="17"/>
  <c r="M49" i="17" s="1"/>
  <c r="J49" i="17"/>
  <c r="K49" i="17" s="1"/>
  <c r="H49" i="17"/>
  <c r="I49" i="17" s="1"/>
  <c r="G49" i="17"/>
  <c r="F49" i="17"/>
  <c r="D49" i="17"/>
  <c r="E49" i="17" s="1"/>
  <c r="L48" i="17"/>
  <c r="M48" i="17" s="1"/>
  <c r="J48" i="17"/>
  <c r="K48" i="17" s="1"/>
  <c r="H48" i="17"/>
  <c r="I48" i="17" s="1"/>
  <c r="F48" i="17"/>
  <c r="G48" i="17" s="1"/>
  <c r="E48" i="17"/>
  <c r="D48" i="17"/>
  <c r="L47" i="17"/>
  <c r="M47" i="17" s="1"/>
  <c r="J47" i="17"/>
  <c r="K47" i="17" s="1"/>
  <c r="I47" i="17"/>
  <c r="H47" i="17"/>
  <c r="G47" i="17"/>
  <c r="F47" i="17"/>
  <c r="D47" i="17"/>
  <c r="E47" i="17" s="1"/>
  <c r="L46" i="17"/>
  <c r="M46" i="17" s="1"/>
  <c r="K46" i="17"/>
  <c r="J46" i="17"/>
  <c r="H46" i="17"/>
  <c r="I46" i="17" s="1"/>
  <c r="F46" i="17"/>
  <c r="G46" i="17" s="1"/>
  <c r="D46" i="17"/>
  <c r="E46" i="17" s="1"/>
  <c r="L45" i="17"/>
  <c r="M45" i="17" s="1"/>
  <c r="J45" i="17"/>
  <c r="K45" i="17" s="1"/>
  <c r="I45" i="17"/>
  <c r="H45" i="17"/>
  <c r="F45" i="17"/>
  <c r="G45" i="17" s="1"/>
  <c r="D45" i="17"/>
  <c r="E45" i="17" s="1"/>
  <c r="M44" i="17"/>
  <c r="L44" i="17"/>
  <c r="K44" i="17"/>
  <c r="J44" i="17"/>
  <c r="H44" i="17"/>
  <c r="I44" i="17" s="1"/>
  <c r="F44" i="17"/>
  <c r="G44" i="17" s="1"/>
  <c r="D44" i="17"/>
  <c r="E44" i="17" s="1"/>
  <c r="L43" i="17"/>
  <c r="M43" i="17" s="1"/>
  <c r="J43" i="17"/>
  <c r="K43" i="17" s="1"/>
  <c r="H43" i="17"/>
  <c r="I43" i="17" s="1"/>
  <c r="F43" i="17"/>
  <c r="G43" i="17" s="1"/>
  <c r="D43" i="17"/>
  <c r="E43" i="17" s="1"/>
  <c r="M42" i="17"/>
  <c r="L42" i="17"/>
  <c r="J42" i="17"/>
  <c r="K42" i="17" s="1"/>
  <c r="H42" i="17"/>
  <c r="I42" i="17" s="1"/>
  <c r="F42" i="17"/>
  <c r="G42" i="17" s="1"/>
  <c r="E42" i="17"/>
  <c r="D42" i="17"/>
  <c r="L41" i="17"/>
  <c r="M41" i="17" s="1"/>
  <c r="J41" i="17"/>
  <c r="K41" i="17" s="1"/>
  <c r="H41" i="17"/>
  <c r="I41" i="17" s="1"/>
  <c r="G41" i="17"/>
  <c r="F41" i="17"/>
  <c r="D41" i="17"/>
  <c r="E41" i="17" s="1"/>
  <c r="L40" i="17"/>
  <c r="M40" i="17" s="1"/>
  <c r="J40" i="17"/>
  <c r="K40" i="17" s="1"/>
  <c r="H40" i="17"/>
  <c r="I40" i="17" s="1"/>
  <c r="F40" i="17"/>
  <c r="G40" i="17" s="1"/>
  <c r="E40" i="17"/>
  <c r="D40" i="17"/>
  <c r="L39" i="17"/>
  <c r="M39" i="17" s="1"/>
  <c r="J39" i="17"/>
  <c r="K39" i="17" s="1"/>
  <c r="I39" i="17"/>
  <c r="H39" i="17"/>
  <c r="G39" i="17"/>
  <c r="F39" i="17"/>
  <c r="D39" i="17"/>
  <c r="E39" i="17" s="1"/>
  <c r="L38" i="17"/>
  <c r="M38" i="17" s="1"/>
  <c r="K38" i="17"/>
  <c r="J38" i="17"/>
  <c r="H38" i="17"/>
  <c r="I38" i="17" s="1"/>
  <c r="F38" i="17"/>
  <c r="G38" i="17" s="1"/>
  <c r="D38" i="17"/>
  <c r="E38" i="17" s="1"/>
  <c r="L37" i="17"/>
  <c r="M37" i="17" s="1"/>
  <c r="J37" i="17"/>
  <c r="K37" i="17" s="1"/>
  <c r="I37" i="17"/>
  <c r="H37" i="17"/>
  <c r="F37" i="17"/>
  <c r="G37" i="17" s="1"/>
  <c r="D37" i="17"/>
  <c r="E37" i="17" s="1"/>
  <c r="M36" i="17"/>
  <c r="L36" i="17"/>
  <c r="K36" i="17"/>
  <c r="J36" i="17"/>
  <c r="H36" i="17"/>
  <c r="I36" i="17" s="1"/>
  <c r="F36" i="17"/>
  <c r="G36" i="17" s="1"/>
  <c r="D36" i="17"/>
  <c r="E36" i="17" s="1"/>
  <c r="L35" i="17"/>
  <c r="M35" i="17" s="1"/>
  <c r="K35" i="17"/>
  <c r="J35" i="17"/>
  <c r="I35" i="17"/>
  <c r="H35" i="17"/>
  <c r="F35" i="17"/>
  <c r="G35" i="17" s="1"/>
  <c r="D35" i="17"/>
  <c r="E35" i="17" s="1"/>
  <c r="M34" i="17"/>
  <c r="L34" i="17"/>
  <c r="J34" i="17"/>
  <c r="K34" i="17" s="1"/>
  <c r="H34" i="17"/>
  <c r="I34" i="17" s="1"/>
  <c r="G34" i="17"/>
  <c r="F34" i="17"/>
  <c r="E34" i="17"/>
  <c r="D34" i="17"/>
  <c r="L33" i="17"/>
  <c r="M33" i="17" s="1"/>
  <c r="K33" i="17"/>
  <c r="J33" i="17"/>
  <c r="I33" i="17"/>
  <c r="H33" i="17"/>
  <c r="F33" i="17"/>
  <c r="G33" i="17" s="1"/>
  <c r="D33" i="17"/>
  <c r="E33" i="17" s="1"/>
  <c r="M32" i="17"/>
  <c r="L32" i="17"/>
  <c r="J32" i="17"/>
  <c r="K32" i="17" s="1"/>
  <c r="H32" i="17"/>
  <c r="I32" i="17" s="1"/>
  <c r="G32" i="17"/>
  <c r="F32" i="17"/>
  <c r="E32" i="17"/>
  <c r="D32" i="17"/>
  <c r="L31" i="17"/>
  <c r="M31" i="17" s="1"/>
  <c r="K31" i="17"/>
  <c r="J31" i="17"/>
  <c r="I31" i="17"/>
  <c r="H31" i="17"/>
  <c r="F31" i="17"/>
  <c r="G31" i="17" s="1"/>
  <c r="D31" i="17"/>
  <c r="E31" i="17" s="1"/>
  <c r="M30" i="17"/>
  <c r="L30" i="17"/>
  <c r="J30" i="17"/>
  <c r="K30" i="17" s="1"/>
  <c r="H30" i="17"/>
  <c r="I30" i="17" s="1"/>
  <c r="G30" i="17"/>
  <c r="F30" i="17"/>
  <c r="E30" i="17"/>
  <c r="D30" i="17"/>
  <c r="L29" i="17"/>
  <c r="M29" i="17" s="1"/>
  <c r="K29" i="17"/>
  <c r="J29" i="17"/>
  <c r="I29" i="17"/>
  <c r="H29" i="17"/>
  <c r="F29" i="17"/>
  <c r="G29" i="17" s="1"/>
  <c r="D29" i="17"/>
  <c r="E29" i="17" s="1"/>
  <c r="M28" i="17"/>
  <c r="L28" i="17"/>
  <c r="J28" i="17"/>
  <c r="K28" i="17" s="1"/>
  <c r="H28" i="17"/>
  <c r="I28" i="17" s="1"/>
  <c r="G28" i="17"/>
  <c r="F28" i="17"/>
  <c r="E28" i="17"/>
  <c r="D28" i="17"/>
  <c r="L27" i="17"/>
  <c r="M27" i="17" s="1"/>
  <c r="K27" i="17"/>
  <c r="J27" i="17"/>
  <c r="I27" i="17"/>
  <c r="H27" i="17"/>
  <c r="F27" i="17"/>
  <c r="G27" i="17" s="1"/>
  <c r="D27" i="17"/>
  <c r="E27" i="17" s="1"/>
  <c r="M26" i="17"/>
  <c r="L26" i="17"/>
  <c r="J26" i="17"/>
  <c r="K26" i="17" s="1"/>
  <c r="H26" i="17"/>
  <c r="I26" i="17" s="1"/>
  <c r="G26" i="17"/>
  <c r="F26" i="17"/>
  <c r="E26" i="17"/>
  <c r="D26" i="17"/>
  <c r="L25" i="17"/>
  <c r="M25" i="17" s="1"/>
  <c r="K25" i="17"/>
  <c r="J25" i="17"/>
  <c r="I25" i="17"/>
  <c r="H25" i="17"/>
  <c r="F25" i="17"/>
  <c r="G25" i="17" s="1"/>
  <c r="D25" i="17"/>
  <c r="E25" i="17" s="1"/>
  <c r="M24" i="17"/>
  <c r="L24" i="17"/>
  <c r="J24" i="17"/>
  <c r="K24" i="17" s="1"/>
  <c r="H24" i="17"/>
  <c r="I24" i="17" s="1"/>
  <c r="G24" i="17"/>
  <c r="F24" i="17"/>
  <c r="E24" i="17"/>
  <c r="D24" i="17"/>
  <c r="L23" i="17"/>
  <c r="M23" i="17" s="1"/>
  <c r="K23" i="17"/>
  <c r="J23" i="17"/>
  <c r="I23" i="17"/>
  <c r="H23" i="17"/>
  <c r="G23" i="17"/>
  <c r="F23" i="17"/>
  <c r="D23" i="17"/>
  <c r="E23" i="17" s="1"/>
  <c r="M22" i="17"/>
  <c r="L22" i="17"/>
  <c r="J22" i="17"/>
  <c r="K22" i="17" s="1"/>
  <c r="H22" i="17"/>
  <c r="I22" i="17" s="1"/>
  <c r="G22" i="17"/>
  <c r="F22" i="17"/>
  <c r="E22" i="17"/>
  <c r="D22" i="17"/>
  <c r="L21" i="17"/>
  <c r="M21" i="17" s="1"/>
  <c r="K21" i="17"/>
  <c r="J21" i="17"/>
  <c r="I21" i="17"/>
  <c r="H21" i="17"/>
  <c r="F21" i="17"/>
  <c r="G21" i="17" s="1"/>
  <c r="D21" i="17"/>
  <c r="E21" i="17" s="1"/>
  <c r="M20" i="17"/>
  <c r="L20" i="17"/>
  <c r="K20" i="17"/>
  <c r="J20" i="17"/>
  <c r="H20" i="17"/>
  <c r="I20" i="17" s="1"/>
  <c r="F20" i="17"/>
  <c r="G20" i="17" s="1"/>
  <c r="E20" i="17"/>
  <c r="D20" i="17"/>
  <c r="L19" i="17"/>
  <c r="M19" i="17" s="1"/>
  <c r="J19" i="17"/>
  <c r="K19" i="17" s="1"/>
  <c r="I19" i="17"/>
  <c r="H19" i="17"/>
  <c r="G19" i="17"/>
  <c r="F19" i="17"/>
  <c r="D19" i="17"/>
  <c r="E19" i="17" s="1"/>
  <c r="M18" i="17"/>
  <c r="L18" i="17"/>
  <c r="J18" i="17"/>
  <c r="K18" i="17" s="1"/>
  <c r="H18" i="17"/>
  <c r="I18" i="17" s="1"/>
  <c r="F18" i="17"/>
  <c r="G18" i="17" s="1"/>
  <c r="E18" i="17"/>
  <c r="D18" i="17"/>
  <c r="L17" i="17"/>
  <c r="M17" i="17" s="1"/>
  <c r="J17" i="17"/>
  <c r="K17" i="17" s="1"/>
  <c r="I17" i="17"/>
  <c r="H17" i="17"/>
  <c r="F17" i="17"/>
  <c r="G17" i="17" s="1"/>
  <c r="D17" i="17"/>
  <c r="E17" i="17" s="1"/>
  <c r="M16" i="17"/>
  <c r="L16" i="17"/>
  <c r="J16" i="17"/>
  <c r="K16" i="17" s="1"/>
  <c r="H16" i="17"/>
  <c r="I16" i="17" s="1"/>
  <c r="F16" i="17"/>
  <c r="G16" i="17" s="1"/>
  <c r="E16" i="17"/>
  <c r="D16" i="17"/>
  <c r="L15" i="17"/>
  <c r="M15" i="17" s="1"/>
  <c r="J15" i="17"/>
  <c r="K15" i="17" s="1"/>
  <c r="I15" i="17"/>
  <c r="H15" i="17"/>
  <c r="G15" i="17"/>
  <c r="F15" i="17"/>
  <c r="D15" i="17"/>
  <c r="E15" i="17" s="1"/>
  <c r="M14" i="17"/>
  <c r="L14" i="17"/>
  <c r="J14" i="17"/>
  <c r="K14" i="17" s="1"/>
  <c r="H14" i="17"/>
  <c r="I14" i="17" s="1"/>
  <c r="F14" i="17"/>
  <c r="G14" i="17" s="1"/>
  <c r="E14" i="17"/>
  <c r="D14" i="17"/>
  <c r="L13" i="17"/>
  <c r="M13" i="17" s="1"/>
  <c r="J13" i="17"/>
  <c r="K13" i="17" s="1"/>
  <c r="I13" i="17"/>
  <c r="H13" i="17"/>
  <c r="F13" i="17"/>
  <c r="G13" i="17" s="1"/>
  <c r="D13" i="17"/>
  <c r="E13" i="17" s="1"/>
  <c r="M12" i="17"/>
  <c r="L12" i="17"/>
  <c r="K12" i="17"/>
  <c r="J12" i="17"/>
  <c r="H12" i="17"/>
  <c r="I12" i="17" s="1"/>
  <c r="F12" i="17"/>
  <c r="G12" i="17" s="1"/>
  <c r="E12" i="17"/>
  <c r="D12" i="17"/>
  <c r="L11" i="17"/>
  <c r="M11" i="17" s="1"/>
  <c r="J11" i="17"/>
  <c r="K11" i="17" s="1"/>
  <c r="I11" i="17"/>
  <c r="H11" i="17"/>
  <c r="G11" i="17"/>
  <c r="F11" i="17"/>
  <c r="D11" i="17"/>
  <c r="E11" i="17" s="1"/>
  <c r="M10" i="17"/>
  <c r="L10" i="17"/>
  <c r="J10" i="17"/>
  <c r="K10" i="17" s="1"/>
  <c r="H10" i="17"/>
  <c r="I10" i="17" s="1"/>
  <c r="F10" i="17"/>
  <c r="G10" i="17" s="1"/>
  <c r="E10" i="17"/>
  <c r="D10" i="17"/>
  <c r="L9" i="17"/>
  <c r="M9" i="17" s="1"/>
  <c r="J9" i="17"/>
  <c r="K9" i="17" s="1"/>
  <c r="I9" i="17"/>
  <c r="H9" i="17"/>
  <c r="F9" i="17"/>
  <c r="G9" i="17" s="1"/>
  <c r="D9" i="17"/>
  <c r="E9" i="17" s="1"/>
  <c r="M8" i="17"/>
  <c r="L8" i="17"/>
  <c r="K8" i="17"/>
  <c r="J8" i="17"/>
  <c r="H8" i="17"/>
  <c r="I8" i="17" s="1"/>
  <c r="F8" i="17"/>
  <c r="G8" i="17" s="1"/>
  <c r="E8" i="17"/>
  <c r="D8" i="17"/>
  <c r="L7" i="17"/>
  <c r="M7" i="17" s="1"/>
  <c r="J7" i="17"/>
  <c r="K7" i="17" s="1"/>
  <c r="I7" i="17"/>
  <c r="H7" i="17"/>
  <c r="F7" i="17"/>
  <c r="G7" i="17" s="1"/>
  <c r="D7" i="17"/>
  <c r="E7" i="17" s="1"/>
  <c r="M6" i="17"/>
  <c r="L6" i="17"/>
  <c r="J6" i="17"/>
  <c r="K6" i="17" s="1"/>
  <c r="H6" i="17"/>
  <c r="I6" i="17" s="1"/>
  <c r="F6" i="17"/>
  <c r="G6" i="17" s="1"/>
  <c r="E6" i="17"/>
  <c r="D6" i="17"/>
  <c r="L5" i="17"/>
  <c r="M5" i="17" s="1"/>
  <c r="J5" i="17"/>
  <c r="K5" i="17" s="1"/>
  <c r="I5" i="17"/>
  <c r="H5" i="17"/>
  <c r="F5" i="17"/>
  <c r="G5" i="17" s="1"/>
  <c r="D5" i="17"/>
  <c r="E5" i="17" s="1"/>
  <c r="M4" i="17"/>
  <c r="L4" i="17"/>
  <c r="K4" i="17"/>
  <c r="I4" i="17"/>
  <c r="H4" i="17"/>
  <c r="G4" i="17"/>
  <c r="F4" i="17"/>
  <c r="E4" i="17"/>
  <c r="D4" i="17"/>
  <c r="N3" i="17"/>
  <c r="M3" i="17"/>
  <c r="L3" i="17"/>
  <c r="K3" i="17"/>
  <c r="J3" i="17"/>
  <c r="I3" i="17"/>
  <c r="H3" i="17"/>
  <c r="F3" i="17"/>
  <c r="G3" i="17" s="1"/>
  <c r="E3" i="17"/>
  <c r="D3" i="17"/>
  <c r="L2" i="17"/>
  <c r="M162" i="16"/>
  <c r="M161" i="16"/>
  <c r="L156" i="16"/>
  <c r="J156" i="16"/>
  <c r="H156" i="16"/>
  <c r="F156" i="16"/>
  <c r="D156" i="16"/>
  <c r="M155" i="16"/>
  <c r="L155" i="16"/>
  <c r="J155" i="16"/>
  <c r="K155" i="16" s="1"/>
  <c r="I155" i="16"/>
  <c r="H155" i="16"/>
  <c r="F155" i="16"/>
  <c r="G155" i="16" s="1"/>
  <c r="D155" i="16"/>
  <c r="E155" i="16" s="1"/>
  <c r="M154" i="16"/>
  <c r="L154" i="16"/>
  <c r="J154" i="16"/>
  <c r="K154" i="16" s="1"/>
  <c r="I154" i="16"/>
  <c r="H154" i="16"/>
  <c r="F154" i="16"/>
  <c r="G154" i="16" s="1"/>
  <c r="E154" i="16"/>
  <c r="D154" i="16"/>
  <c r="L153" i="16"/>
  <c r="M153" i="16" s="1"/>
  <c r="J153" i="16"/>
  <c r="K153" i="16" s="1"/>
  <c r="I153" i="16"/>
  <c r="H153" i="16"/>
  <c r="F153" i="16"/>
  <c r="G153" i="16" s="1"/>
  <c r="D153" i="16"/>
  <c r="E153" i="16" s="1"/>
  <c r="M152" i="16"/>
  <c r="L152" i="16"/>
  <c r="J152" i="16"/>
  <c r="K152" i="16" s="1"/>
  <c r="H152" i="16"/>
  <c r="I152" i="16" s="1"/>
  <c r="F152" i="16"/>
  <c r="G152" i="16" s="1"/>
  <c r="E152" i="16"/>
  <c r="D152" i="16"/>
  <c r="M151" i="16"/>
  <c r="L151" i="16"/>
  <c r="J151" i="16"/>
  <c r="K151" i="16" s="1"/>
  <c r="I151" i="16"/>
  <c r="H151" i="16"/>
  <c r="F151" i="16"/>
  <c r="G151" i="16" s="1"/>
  <c r="E151" i="16"/>
  <c r="D151" i="16"/>
  <c r="M150" i="16"/>
  <c r="L150" i="16"/>
  <c r="J150" i="16"/>
  <c r="K150" i="16" s="1"/>
  <c r="H150" i="16"/>
  <c r="I150" i="16" s="1"/>
  <c r="F150" i="16"/>
  <c r="G150" i="16" s="1"/>
  <c r="E150" i="16"/>
  <c r="D150" i="16"/>
  <c r="L149" i="16"/>
  <c r="M149" i="16" s="1"/>
  <c r="J149" i="16"/>
  <c r="K149" i="16" s="1"/>
  <c r="I149" i="16"/>
  <c r="H149" i="16"/>
  <c r="F149" i="16"/>
  <c r="G149" i="16" s="1"/>
  <c r="D149" i="16"/>
  <c r="E149" i="16" s="1"/>
  <c r="M148" i="16"/>
  <c r="L148" i="16"/>
  <c r="J148" i="16"/>
  <c r="K148" i="16" s="1"/>
  <c r="H148" i="16"/>
  <c r="I148" i="16" s="1"/>
  <c r="F148" i="16"/>
  <c r="G148" i="16" s="1"/>
  <c r="E148" i="16"/>
  <c r="D148" i="16"/>
  <c r="M147" i="16"/>
  <c r="L147" i="16"/>
  <c r="J147" i="16"/>
  <c r="K147" i="16" s="1"/>
  <c r="I147" i="16"/>
  <c r="H147" i="16"/>
  <c r="F147" i="16"/>
  <c r="G147" i="16" s="1"/>
  <c r="E147" i="16"/>
  <c r="D147" i="16"/>
  <c r="M146" i="16"/>
  <c r="L146" i="16"/>
  <c r="J146" i="16"/>
  <c r="K146" i="16" s="1"/>
  <c r="I146" i="16"/>
  <c r="H146" i="16"/>
  <c r="F146" i="16"/>
  <c r="G146" i="16" s="1"/>
  <c r="E146" i="16"/>
  <c r="D146" i="16"/>
  <c r="L145" i="16"/>
  <c r="M145" i="16" s="1"/>
  <c r="J145" i="16"/>
  <c r="K145" i="16" s="1"/>
  <c r="I145" i="16"/>
  <c r="H145" i="16"/>
  <c r="F145" i="16"/>
  <c r="G145" i="16" s="1"/>
  <c r="E145" i="16"/>
  <c r="D145" i="16"/>
  <c r="M144" i="16"/>
  <c r="L144" i="16"/>
  <c r="J144" i="16"/>
  <c r="K144" i="16" s="1"/>
  <c r="I144" i="16"/>
  <c r="H144" i="16"/>
  <c r="F144" i="16"/>
  <c r="G144" i="16" s="1"/>
  <c r="E144" i="16"/>
  <c r="D144" i="16"/>
  <c r="M143" i="16"/>
  <c r="L143" i="16"/>
  <c r="J143" i="16"/>
  <c r="K143" i="16" s="1"/>
  <c r="I143" i="16"/>
  <c r="H143" i="16"/>
  <c r="F143" i="16"/>
  <c r="G143" i="16" s="1"/>
  <c r="D143" i="16"/>
  <c r="E143" i="16" s="1"/>
  <c r="M142" i="16"/>
  <c r="L142" i="16"/>
  <c r="J142" i="16"/>
  <c r="K142" i="16" s="1"/>
  <c r="I142" i="16"/>
  <c r="H142" i="16"/>
  <c r="F142" i="16"/>
  <c r="G142" i="16" s="1"/>
  <c r="E142" i="16"/>
  <c r="D142" i="16"/>
  <c r="M141" i="16"/>
  <c r="L141" i="16"/>
  <c r="J141" i="16"/>
  <c r="K141" i="16" s="1"/>
  <c r="I141" i="16"/>
  <c r="H141" i="16"/>
  <c r="F141" i="16"/>
  <c r="G141" i="16" s="1"/>
  <c r="E141" i="16"/>
  <c r="D141" i="16"/>
  <c r="M140" i="16"/>
  <c r="L140" i="16"/>
  <c r="J140" i="16"/>
  <c r="K140" i="16" s="1"/>
  <c r="H140" i="16"/>
  <c r="I140" i="16" s="1"/>
  <c r="F140" i="16"/>
  <c r="G140" i="16" s="1"/>
  <c r="D140" i="16"/>
  <c r="E140" i="16" s="1"/>
  <c r="L139" i="16"/>
  <c r="M139" i="16" s="1"/>
  <c r="K139" i="16"/>
  <c r="J139" i="16"/>
  <c r="I139" i="16"/>
  <c r="H139" i="16"/>
  <c r="F139" i="16"/>
  <c r="G139" i="16" s="1"/>
  <c r="D139" i="16"/>
  <c r="E139" i="16" s="1"/>
  <c r="L138" i="16"/>
  <c r="M138" i="16" s="1"/>
  <c r="J138" i="16"/>
  <c r="K138" i="16" s="1"/>
  <c r="I138" i="16"/>
  <c r="H138" i="16"/>
  <c r="F138" i="16"/>
  <c r="G138" i="16" s="1"/>
  <c r="E138" i="16"/>
  <c r="D138" i="16"/>
  <c r="L137" i="16"/>
  <c r="M137" i="16" s="1"/>
  <c r="J137" i="16"/>
  <c r="K137" i="16" s="1"/>
  <c r="H137" i="16"/>
  <c r="I137" i="16" s="1"/>
  <c r="F137" i="16"/>
  <c r="G137" i="16" s="1"/>
  <c r="E137" i="16"/>
  <c r="D137" i="16"/>
  <c r="L136" i="16"/>
  <c r="M136" i="16" s="1"/>
  <c r="J136" i="16"/>
  <c r="K136" i="16" s="1"/>
  <c r="H136" i="16"/>
  <c r="I136" i="16" s="1"/>
  <c r="F136" i="16"/>
  <c r="G136" i="16" s="1"/>
  <c r="D136" i="16"/>
  <c r="E136" i="16" s="1"/>
  <c r="M135" i="16"/>
  <c r="L135" i="16"/>
  <c r="K135" i="16"/>
  <c r="J135" i="16"/>
  <c r="I135" i="16"/>
  <c r="H135" i="16"/>
  <c r="F135" i="16"/>
  <c r="G135" i="16" s="1"/>
  <c r="D135" i="16"/>
  <c r="E135" i="16" s="1"/>
  <c r="L134" i="16"/>
  <c r="M134" i="16" s="1"/>
  <c r="J134" i="16"/>
  <c r="K134" i="16" s="1"/>
  <c r="H134" i="16"/>
  <c r="I134" i="16" s="1"/>
  <c r="G134" i="16"/>
  <c r="F134" i="16"/>
  <c r="E134" i="16"/>
  <c r="D134" i="16"/>
  <c r="L133" i="16"/>
  <c r="M133" i="16" s="1"/>
  <c r="J133" i="16"/>
  <c r="K133" i="16" s="1"/>
  <c r="H133" i="16"/>
  <c r="I133" i="16" s="1"/>
  <c r="F133" i="16"/>
  <c r="G133" i="16" s="1"/>
  <c r="E133" i="16"/>
  <c r="D133" i="16"/>
  <c r="M132" i="16"/>
  <c r="L132" i="16"/>
  <c r="J132" i="16"/>
  <c r="K132" i="16" s="1"/>
  <c r="H132" i="16"/>
  <c r="I132" i="16" s="1"/>
  <c r="F132" i="16"/>
  <c r="G132" i="16" s="1"/>
  <c r="D132" i="16"/>
  <c r="E132" i="16" s="1"/>
  <c r="M131" i="16"/>
  <c r="L131" i="16"/>
  <c r="K131" i="16"/>
  <c r="J131" i="16"/>
  <c r="H131" i="16"/>
  <c r="I131" i="16" s="1"/>
  <c r="F131" i="16"/>
  <c r="G131" i="16" s="1"/>
  <c r="D131" i="16"/>
  <c r="E131" i="16" s="1"/>
  <c r="L130" i="16"/>
  <c r="M130" i="16" s="1"/>
  <c r="J130" i="16"/>
  <c r="K130" i="16" s="1"/>
  <c r="I130" i="16"/>
  <c r="H130" i="16"/>
  <c r="G130" i="16"/>
  <c r="F130" i="16"/>
  <c r="E130" i="16"/>
  <c r="D130" i="16"/>
  <c r="L129" i="16"/>
  <c r="M129" i="16" s="1"/>
  <c r="J129" i="16"/>
  <c r="K129" i="16" s="1"/>
  <c r="H129" i="16"/>
  <c r="I129" i="16" s="1"/>
  <c r="F129" i="16"/>
  <c r="G129" i="16" s="1"/>
  <c r="D129" i="16"/>
  <c r="E129" i="16" s="1"/>
  <c r="M128" i="16"/>
  <c r="L128" i="16"/>
  <c r="J128" i="16"/>
  <c r="K128" i="16" s="1"/>
  <c r="H128" i="16"/>
  <c r="I128" i="16" s="1"/>
  <c r="F128" i="16"/>
  <c r="G128" i="16" s="1"/>
  <c r="D128" i="16"/>
  <c r="E128" i="16" s="1"/>
  <c r="M127" i="16"/>
  <c r="L127" i="16"/>
  <c r="J127" i="16"/>
  <c r="K127" i="16" s="1"/>
  <c r="I127" i="16"/>
  <c r="H127" i="16"/>
  <c r="F127" i="16"/>
  <c r="G127" i="16" s="1"/>
  <c r="D127" i="16"/>
  <c r="E127" i="16" s="1"/>
  <c r="L126" i="16"/>
  <c r="M126" i="16" s="1"/>
  <c r="J126" i="16"/>
  <c r="K126" i="16" s="1"/>
  <c r="I126" i="16"/>
  <c r="H126" i="16"/>
  <c r="G126" i="16"/>
  <c r="F126" i="16"/>
  <c r="D126" i="16"/>
  <c r="E126" i="16" s="1"/>
  <c r="L125" i="16"/>
  <c r="M125" i="16" s="1"/>
  <c r="J125" i="16"/>
  <c r="K125" i="16" s="1"/>
  <c r="H125" i="16"/>
  <c r="I125" i="16" s="1"/>
  <c r="F125" i="16"/>
  <c r="G125" i="16" s="1"/>
  <c r="E125" i="16"/>
  <c r="D125" i="16"/>
  <c r="M124" i="16"/>
  <c r="L124" i="16"/>
  <c r="J124" i="16"/>
  <c r="K124" i="16" s="1"/>
  <c r="H124" i="16"/>
  <c r="I124" i="16" s="1"/>
  <c r="F124" i="16"/>
  <c r="G124" i="16" s="1"/>
  <c r="D124" i="16"/>
  <c r="E124" i="16" s="1"/>
  <c r="L123" i="16"/>
  <c r="M123" i="16" s="1"/>
  <c r="K123" i="16"/>
  <c r="J123" i="16"/>
  <c r="I123" i="16"/>
  <c r="H123" i="16"/>
  <c r="F123" i="16"/>
  <c r="G123" i="16" s="1"/>
  <c r="D123" i="16"/>
  <c r="E123" i="16" s="1"/>
  <c r="L122" i="16"/>
  <c r="M122" i="16" s="1"/>
  <c r="J122" i="16"/>
  <c r="K122" i="16" s="1"/>
  <c r="I122" i="16"/>
  <c r="H122" i="16"/>
  <c r="F122" i="16"/>
  <c r="G122" i="16" s="1"/>
  <c r="E122" i="16"/>
  <c r="D122" i="16"/>
  <c r="L121" i="16"/>
  <c r="M121" i="16" s="1"/>
  <c r="J121" i="16"/>
  <c r="K121" i="16" s="1"/>
  <c r="H121" i="16"/>
  <c r="I121" i="16" s="1"/>
  <c r="F121" i="16"/>
  <c r="G121" i="16" s="1"/>
  <c r="E121" i="16"/>
  <c r="D121" i="16"/>
  <c r="L120" i="16"/>
  <c r="M120" i="16" s="1"/>
  <c r="J120" i="16"/>
  <c r="K120" i="16" s="1"/>
  <c r="H120" i="16"/>
  <c r="I120" i="16" s="1"/>
  <c r="F120" i="16"/>
  <c r="G120" i="16" s="1"/>
  <c r="D120" i="16"/>
  <c r="E120" i="16" s="1"/>
  <c r="M119" i="16"/>
  <c r="L119" i="16"/>
  <c r="K119" i="16"/>
  <c r="J119" i="16"/>
  <c r="I119" i="16"/>
  <c r="H119" i="16"/>
  <c r="F119" i="16"/>
  <c r="G119" i="16" s="1"/>
  <c r="D119" i="16"/>
  <c r="E119" i="16" s="1"/>
  <c r="L118" i="16"/>
  <c r="M118" i="16" s="1"/>
  <c r="J118" i="16"/>
  <c r="K118" i="16" s="1"/>
  <c r="H118" i="16"/>
  <c r="I118" i="16" s="1"/>
  <c r="G118" i="16"/>
  <c r="F118" i="16"/>
  <c r="E118" i="16"/>
  <c r="D118" i="16"/>
  <c r="L117" i="16"/>
  <c r="M117" i="16" s="1"/>
  <c r="J117" i="16"/>
  <c r="K117" i="16" s="1"/>
  <c r="H117" i="16"/>
  <c r="I117" i="16" s="1"/>
  <c r="F117" i="16"/>
  <c r="G117" i="16" s="1"/>
  <c r="E117" i="16"/>
  <c r="D117" i="16"/>
  <c r="M116" i="16"/>
  <c r="L116" i="16"/>
  <c r="J116" i="16"/>
  <c r="K116" i="16" s="1"/>
  <c r="H116" i="16"/>
  <c r="I116" i="16" s="1"/>
  <c r="F116" i="16"/>
  <c r="G116" i="16" s="1"/>
  <c r="D116" i="16"/>
  <c r="E116" i="16" s="1"/>
  <c r="M115" i="16"/>
  <c r="L115" i="16"/>
  <c r="K115" i="16"/>
  <c r="J115" i="16"/>
  <c r="H115" i="16"/>
  <c r="I115" i="16" s="1"/>
  <c r="F115" i="16"/>
  <c r="G115" i="16" s="1"/>
  <c r="D115" i="16"/>
  <c r="E115" i="16" s="1"/>
  <c r="L114" i="16"/>
  <c r="M114" i="16" s="1"/>
  <c r="J114" i="16"/>
  <c r="K114" i="16" s="1"/>
  <c r="I114" i="16"/>
  <c r="H114" i="16"/>
  <c r="G114" i="16"/>
  <c r="F114" i="16"/>
  <c r="E114" i="16"/>
  <c r="D114" i="16"/>
  <c r="L113" i="16"/>
  <c r="M113" i="16" s="1"/>
  <c r="J113" i="16"/>
  <c r="K113" i="16" s="1"/>
  <c r="H113" i="16"/>
  <c r="I113" i="16" s="1"/>
  <c r="F113" i="16"/>
  <c r="G113" i="16" s="1"/>
  <c r="D113" i="16"/>
  <c r="E113" i="16" s="1"/>
  <c r="M112" i="16"/>
  <c r="L112" i="16"/>
  <c r="J112" i="16"/>
  <c r="K112" i="16" s="1"/>
  <c r="H112" i="16"/>
  <c r="I112" i="16" s="1"/>
  <c r="F112" i="16"/>
  <c r="G112" i="16" s="1"/>
  <c r="D112" i="16"/>
  <c r="E112" i="16" s="1"/>
  <c r="M111" i="16"/>
  <c r="L111" i="16"/>
  <c r="J111" i="16"/>
  <c r="K111" i="16" s="1"/>
  <c r="I111" i="16"/>
  <c r="H111" i="16"/>
  <c r="F111" i="16"/>
  <c r="G111" i="16" s="1"/>
  <c r="D111" i="16"/>
  <c r="E111" i="16" s="1"/>
  <c r="M110" i="16"/>
  <c r="L110" i="16"/>
  <c r="J110" i="16"/>
  <c r="K110" i="16" s="1"/>
  <c r="I110" i="16"/>
  <c r="H110" i="16"/>
  <c r="G110" i="16"/>
  <c r="F110" i="16"/>
  <c r="D110" i="16"/>
  <c r="E110" i="16" s="1"/>
  <c r="L109" i="16"/>
  <c r="M109" i="16" s="1"/>
  <c r="J109" i="16"/>
  <c r="K109" i="16" s="1"/>
  <c r="H109" i="16"/>
  <c r="I109" i="16" s="1"/>
  <c r="F109" i="16"/>
  <c r="G109" i="16" s="1"/>
  <c r="D109" i="16"/>
  <c r="E109" i="16" s="1"/>
  <c r="L108" i="16"/>
  <c r="M108" i="16" s="1"/>
  <c r="J108" i="16"/>
  <c r="K108" i="16" s="1"/>
  <c r="H108" i="16"/>
  <c r="I108" i="16" s="1"/>
  <c r="F108" i="16"/>
  <c r="G108" i="16" s="1"/>
  <c r="D108" i="16"/>
  <c r="E108" i="16" s="1"/>
  <c r="L107" i="16"/>
  <c r="M107" i="16" s="1"/>
  <c r="J107" i="16"/>
  <c r="K107" i="16" s="1"/>
  <c r="H107" i="16"/>
  <c r="I107" i="16" s="1"/>
  <c r="G107" i="16"/>
  <c r="F107" i="16"/>
  <c r="D107" i="16"/>
  <c r="E107" i="16" s="1"/>
  <c r="L106" i="16"/>
  <c r="M106" i="16" s="1"/>
  <c r="J106" i="16"/>
  <c r="K106" i="16" s="1"/>
  <c r="H106" i="16"/>
  <c r="I106" i="16" s="1"/>
  <c r="F106" i="16"/>
  <c r="G106" i="16" s="1"/>
  <c r="D106" i="16"/>
  <c r="E106" i="16" s="1"/>
  <c r="L105" i="16"/>
  <c r="M105" i="16" s="1"/>
  <c r="J105" i="16"/>
  <c r="K105" i="16" s="1"/>
  <c r="H105" i="16"/>
  <c r="I105" i="16" s="1"/>
  <c r="G105" i="16"/>
  <c r="F105" i="16"/>
  <c r="D105" i="16"/>
  <c r="E105" i="16" s="1"/>
  <c r="L104" i="16"/>
  <c r="M104" i="16" s="1"/>
  <c r="K104" i="16"/>
  <c r="J104" i="16"/>
  <c r="H104" i="16"/>
  <c r="I104" i="16" s="1"/>
  <c r="F104" i="16"/>
  <c r="G104" i="16" s="1"/>
  <c r="D104" i="16"/>
  <c r="E104" i="16" s="1"/>
  <c r="L103" i="16"/>
  <c r="M103" i="16" s="1"/>
  <c r="J103" i="16"/>
  <c r="K103" i="16" s="1"/>
  <c r="H103" i="16"/>
  <c r="I103" i="16" s="1"/>
  <c r="F103" i="16"/>
  <c r="G103" i="16" s="1"/>
  <c r="D103" i="16"/>
  <c r="E103" i="16" s="1"/>
  <c r="L102" i="16"/>
  <c r="M102" i="16" s="1"/>
  <c r="J102" i="16"/>
  <c r="K102" i="16" s="1"/>
  <c r="H102" i="16"/>
  <c r="I102" i="16" s="1"/>
  <c r="F102" i="16"/>
  <c r="G102" i="16" s="1"/>
  <c r="D102" i="16"/>
  <c r="E102" i="16" s="1"/>
  <c r="L101" i="16"/>
  <c r="M101" i="16" s="1"/>
  <c r="J101" i="16"/>
  <c r="K101" i="16" s="1"/>
  <c r="H101" i="16"/>
  <c r="I101" i="16" s="1"/>
  <c r="F101" i="16"/>
  <c r="G101" i="16" s="1"/>
  <c r="D101" i="16"/>
  <c r="E101" i="16" s="1"/>
  <c r="L100" i="16"/>
  <c r="M100" i="16" s="1"/>
  <c r="J100" i="16"/>
  <c r="K100" i="16" s="1"/>
  <c r="H100" i="16"/>
  <c r="I100" i="16" s="1"/>
  <c r="F100" i="16"/>
  <c r="G100" i="16" s="1"/>
  <c r="D100" i="16"/>
  <c r="E100" i="16" s="1"/>
  <c r="L99" i="16"/>
  <c r="M99" i="16" s="1"/>
  <c r="J99" i="16"/>
  <c r="K99" i="16" s="1"/>
  <c r="H99" i="16"/>
  <c r="I99" i="16" s="1"/>
  <c r="G99" i="16"/>
  <c r="F99" i="16"/>
  <c r="D99" i="16"/>
  <c r="E99" i="16" s="1"/>
  <c r="L98" i="16"/>
  <c r="M98" i="16" s="1"/>
  <c r="J98" i="16"/>
  <c r="K98" i="16" s="1"/>
  <c r="H98" i="16"/>
  <c r="I98" i="16" s="1"/>
  <c r="F98" i="16"/>
  <c r="G98" i="16" s="1"/>
  <c r="D98" i="16"/>
  <c r="E98" i="16" s="1"/>
  <c r="L97" i="16"/>
  <c r="M97" i="16" s="1"/>
  <c r="J97" i="16"/>
  <c r="K97" i="16" s="1"/>
  <c r="H97" i="16"/>
  <c r="I97" i="16" s="1"/>
  <c r="F97" i="16"/>
  <c r="G97" i="16" s="1"/>
  <c r="D97" i="16"/>
  <c r="E97" i="16" s="1"/>
  <c r="L96" i="16"/>
  <c r="M96" i="16" s="1"/>
  <c r="K96" i="16"/>
  <c r="J96" i="16"/>
  <c r="H96" i="16"/>
  <c r="I96" i="16" s="1"/>
  <c r="F96" i="16"/>
  <c r="G96" i="16" s="1"/>
  <c r="D96" i="16"/>
  <c r="E96" i="16" s="1"/>
  <c r="L95" i="16"/>
  <c r="M95" i="16" s="1"/>
  <c r="J95" i="16"/>
  <c r="K95" i="16" s="1"/>
  <c r="H95" i="16"/>
  <c r="I95" i="16" s="1"/>
  <c r="F95" i="16"/>
  <c r="G95" i="16" s="1"/>
  <c r="D95" i="16"/>
  <c r="E95" i="16" s="1"/>
  <c r="L94" i="16"/>
  <c r="M94" i="16" s="1"/>
  <c r="K94" i="16"/>
  <c r="J94" i="16"/>
  <c r="H94" i="16"/>
  <c r="I94" i="16" s="1"/>
  <c r="F94" i="16"/>
  <c r="G94" i="16" s="1"/>
  <c r="D94" i="16"/>
  <c r="E94" i="16" s="1"/>
  <c r="L93" i="16"/>
  <c r="M93" i="16" s="1"/>
  <c r="J93" i="16"/>
  <c r="K93" i="16" s="1"/>
  <c r="H93" i="16"/>
  <c r="I93" i="16" s="1"/>
  <c r="F93" i="16"/>
  <c r="G93" i="16" s="1"/>
  <c r="D93" i="16"/>
  <c r="E93" i="16" s="1"/>
  <c r="L92" i="16"/>
  <c r="M92" i="16" s="1"/>
  <c r="J92" i="16"/>
  <c r="K92" i="16" s="1"/>
  <c r="H92" i="16"/>
  <c r="I92" i="16" s="1"/>
  <c r="F92" i="16"/>
  <c r="G92" i="16" s="1"/>
  <c r="D92" i="16"/>
  <c r="E92" i="16" s="1"/>
  <c r="L91" i="16"/>
  <c r="M91" i="16" s="1"/>
  <c r="J91" i="16"/>
  <c r="K91" i="16" s="1"/>
  <c r="H91" i="16"/>
  <c r="I91" i="16" s="1"/>
  <c r="F91" i="16"/>
  <c r="G91" i="16" s="1"/>
  <c r="D91" i="16"/>
  <c r="E91" i="16" s="1"/>
  <c r="L90" i="16"/>
  <c r="M90" i="16" s="1"/>
  <c r="K90" i="16"/>
  <c r="J90" i="16"/>
  <c r="H90" i="16"/>
  <c r="I90" i="16" s="1"/>
  <c r="F90" i="16"/>
  <c r="G90" i="16" s="1"/>
  <c r="D90" i="16"/>
  <c r="E90" i="16" s="1"/>
  <c r="L89" i="16"/>
  <c r="M89" i="16" s="1"/>
  <c r="K89" i="16"/>
  <c r="J89" i="16"/>
  <c r="H89" i="16"/>
  <c r="I89" i="16" s="1"/>
  <c r="F89" i="16"/>
  <c r="G89" i="16" s="1"/>
  <c r="D89" i="16"/>
  <c r="E89" i="16" s="1"/>
  <c r="L88" i="16"/>
  <c r="M88" i="16" s="1"/>
  <c r="J88" i="16"/>
  <c r="K88" i="16" s="1"/>
  <c r="H88" i="16"/>
  <c r="I88" i="16" s="1"/>
  <c r="G88" i="16"/>
  <c r="F88" i="16"/>
  <c r="D88" i="16"/>
  <c r="E88" i="16" s="1"/>
  <c r="L87" i="16"/>
  <c r="M87" i="16" s="1"/>
  <c r="J87" i="16"/>
  <c r="K87" i="16" s="1"/>
  <c r="H87" i="16"/>
  <c r="I87" i="16" s="1"/>
  <c r="F87" i="16"/>
  <c r="G87" i="16" s="1"/>
  <c r="D87" i="16"/>
  <c r="E87" i="16" s="1"/>
  <c r="L86" i="16"/>
  <c r="M86" i="16" s="1"/>
  <c r="J86" i="16"/>
  <c r="K86" i="16" s="1"/>
  <c r="H86" i="16"/>
  <c r="I86" i="16" s="1"/>
  <c r="F86" i="16"/>
  <c r="G86" i="16" s="1"/>
  <c r="D86" i="16"/>
  <c r="E86" i="16" s="1"/>
  <c r="L85" i="16"/>
  <c r="M85" i="16" s="1"/>
  <c r="K85" i="16"/>
  <c r="J85" i="16"/>
  <c r="H85" i="16"/>
  <c r="I85" i="16" s="1"/>
  <c r="G85" i="16"/>
  <c r="F85" i="16"/>
  <c r="D85" i="16"/>
  <c r="E85" i="16" s="1"/>
  <c r="L84" i="16"/>
  <c r="M84" i="16" s="1"/>
  <c r="J84" i="16"/>
  <c r="K84" i="16" s="1"/>
  <c r="H84" i="16"/>
  <c r="I84" i="16" s="1"/>
  <c r="G84" i="16"/>
  <c r="F84" i="16"/>
  <c r="D84" i="16"/>
  <c r="E84" i="16" s="1"/>
  <c r="L83" i="16"/>
  <c r="M83" i="16" s="1"/>
  <c r="J83" i="16"/>
  <c r="K83" i="16" s="1"/>
  <c r="H83" i="16"/>
  <c r="I83" i="16" s="1"/>
  <c r="F83" i="16"/>
  <c r="G83" i="16" s="1"/>
  <c r="D83" i="16"/>
  <c r="E83" i="16" s="1"/>
  <c r="L82" i="16"/>
  <c r="M82" i="16" s="1"/>
  <c r="K82" i="16"/>
  <c r="J82" i="16"/>
  <c r="H82" i="16"/>
  <c r="I82" i="16" s="1"/>
  <c r="F82" i="16"/>
  <c r="G82" i="16" s="1"/>
  <c r="D82" i="16"/>
  <c r="E82" i="16" s="1"/>
  <c r="L81" i="16"/>
  <c r="M81" i="16" s="1"/>
  <c r="K81" i="16"/>
  <c r="J81" i="16"/>
  <c r="H81" i="16"/>
  <c r="I81" i="16" s="1"/>
  <c r="F81" i="16"/>
  <c r="G81" i="16" s="1"/>
  <c r="D81" i="16"/>
  <c r="E81" i="16" s="1"/>
  <c r="L80" i="16"/>
  <c r="M80" i="16" s="1"/>
  <c r="J80" i="16"/>
  <c r="K80" i="16" s="1"/>
  <c r="H80" i="16"/>
  <c r="I80" i="16" s="1"/>
  <c r="G80" i="16"/>
  <c r="F80" i="16"/>
  <c r="D80" i="16"/>
  <c r="E80" i="16" s="1"/>
  <c r="L79" i="16"/>
  <c r="M79" i="16" s="1"/>
  <c r="J79" i="16"/>
  <c r="K79" i="16" s="1"/>
  <c r="H79" i="16"/>
  <c r="I79" i="16" s="1"/>
  <c r="F79" i="16"/>
  <c r="G79" i="16" s="1"/>
  <c r="D79" i="16"/>
  <c r="E79" i="16" s="1"/>
  <c r="L78" i="16"/>
  <c r="M78" i="16" s="1"/>
  <c r="J78" i="16"/>
  <c r="K78" i="16" s="1"/>
  <c r="H78" i="16"/>
  <c r="I78" i="16" s="1"/>
  <c r="F78" i="16"/>
  <c r="G78" i="16" s="1"/>
  <c r="E78" i="16"/>
  <c r="D78" i="16"/>
  <c r="L77" i="16"/>
  <c r="M77" i="16" s="1"/>
  <c r="J77" i="16"/>
  <c r="K77" i="16" s="1"/>
  <c r="I77" i="16"/>
  <c r="H77" i="16"/>
  <c r="F77" i="16"/>
  <c r="G77" i="16" s="1"/>
  <c r="D77" i="16"/>
  <c r="E77" i="16" s="1"/>
  <c r="M76" i="16"/>
  <c r="L76" i="16"/>
  <c r="J76" i="16"/>
  <c r="K76" i="16" s="1"/>
  <c r="H76" i="16"/>
  <c r="I76" i="16" s="1"/>
  <c r="F76" i="16"/>
  <c r="G76" i="16" s="1"/>
  <c r="E76" i="16"/>
  <c r="D76" i="16"/>
  <c r="L75" i="16"/>
  <c r="M75" i="16" s="1"/>
  <c r="J75" i="16"/>
  <c r="K75" i="16" s="1"/>
  <c r="I75" i="16"/>
  <c r="H75" i="16"/>
  <c r="F75" i="16"/>
  <c r="G75" i="16" s="1"/>
  <c r="D75" i="16"/>
  <c r="E75" i="16" s="1"/>
  <c r="M74" i="16"/>
  <c r="L74" i="16"/>
  <c r="J74" i="16"/>
  <c r="K74" i="16" s="1"/>
  <c r="H74" i="16"/>
  <c r="I74" i="16" s="1"/>
  <c r="F74" i="16"/>
  <c r="G74" i="16" s="1"/>
  <c r="E74" i="16"/>
  <c r="D74" i="16"/>
  <c r="L73" i="16"/>
  <c r="M73" i="16" s="1"/>
  <c r="J73" i="16"/>
  <c r="K73" i="16" s="1"/>
  <c r="I73" i="16"/>
  <c r="H73" i="16"/>
  <c r="F73" i="16"/>
  <c r="G73" i="16" s="1"/>
  <c r="D73" i="16"/>
  <c r="E73" i="16" s="1"/>
  <c r="M72" i="16"/>
  <c r="L72" i="16"/>
  <c r="J72" i="16"/>
  <c r="K72" i="16" s="1"/>
  <c r="H72" i="16"/>
  <c r="I72" i="16" s="1"/>
  <c r="F72" i="16"/>
  <c r="G72" i="16" s="1"/>
  <c r="E72" i="16"/>
  <c r="D72" i="16"/>
  <c r="L71" i="16"/>
  <c r="M71" i="16" s="1"/>
  <c r="J71" i="16"/>
  <c r="K71" i="16" s="1"/>
  <c r="I71" i="16"/>
  <c r="H71" i="16"/>
  <c r="F71" i="16"/>
  <c r="G71" i="16" s="1"/>
  <c r="D71" i="16"/>
  <c r="E71" i="16" s="1"/>
  <c r="M70" i="16"/>
  <c r="L70" i="16"/>
  <c r="J70" i="16"/>
  <c r="K70" i="16" s="1"/>
  <c r="H70" i="16"/>
  <c r="I70" i="16" s="1"/>
  <c r="F70" i="16"/>
  <c r="G70" i="16" s="1"/>
  <c r="E70" i="16"/>
  <c r="D70" i="16"/>
  <c r="L69" i="16"/>
  <c r="M69" i="16" s="1"/>
  <c r="J69" i="16"/>
  <c r="K69" i="16" s="1"/>
  <c r="I69" i="16"/>
  <c r="H69" i="16"/>
  <c r="F69" i="16"/>
  <c r="G69" i="16" s="1"/>
  <c r="D69" i="16"/>
  <c r="E69" i="16" s="1"/>
  <c r="M68" i="16"/>
  <c r="L68" i="16"/>
  <c r="J68" i="16"/>
  <c r="K68" i="16" s="1"/>
  <c r="H68" i="16"/>
  <c r="I68" i="16" s="1"/>
  <c r="F68" i="16"/>
  <c r="G68" i="16" s="1"/>
  <c r="E68" i="16"/>
  <c r="D68" i="16"/>
  <c r="L67" i="16"/>
  <c r="M67" i="16" s="1"/>
  <c r="J67" i="16"/>
  <c r="K67" i="16" s="1"/>
  <c r="I67" i="16"/>
  <c r="H67" i="16"/>
  <c r="F67" i="16"/>
  <c r="G67" i="16" s="1"/>
  <c r="D67" i="16"/>
  <c r="E67" i="16" s="1"/>
  <c r="M66" i="16"/>
  <c r="L66" i="16"/>
  <c r="J66" i="16"/>
  <c r="K66" i="16" s="1"/>
  <c r="H66" i="16"/>
  <c r="I66" i="16" s="1"/>
  <c r="F66" i="16"/>
  <c r="G66" i="16" s="1"/>
  <c r="E66" i="16"/>
  <c r="D66" i="16"/>
  <c r="L65" i="16"/>
  <c r="M65" i="16" s="1"/>
  <c r="J65" i="16"/>
  <c r="K65" i="16" s="1"/>
  <c r="I65" i="16"/>
  <c r="H65" i="16"/>
  <c r="F65" i="16"/>
  <c r="G65" i="16" s="1"/>
  <c r="D65" i="16"/>
  <c r="E65" i="16" s="1"/>
  <c r="M64" i="16"/>
  <c r="L64" i="16"/>
  <c r="J64" i="16"/>
  <c r="K64" i="16" s="1"/>
  <c r="H64" i="16"/>
  <c r="I64" i="16" s="1"/>
  <c r="F64" i="16"/>
  <c r="G64" i="16" s="1"/>
  <c r="E64" i="16"/>
  <c r="D64" i="16"/>
  <c r="L63" i="16"/>
  <c r="M63" i="16" s="1"/>
  <c r="J63" i="16"/>
  <c r="K63" i="16" s="1"/>
  <c r="I63" i="16"/>
  <c r="H63" i="16"/>
  <c r="F63" i="16"/>
  <c r="G63" i="16" s="1"/>
  <c r="D63" i="16"/>
  <c r="E63" i="16" s="1"/>
  <c r="M62" i="16"/>
  <c r="L62" i="16"/>
  <c r="J62" i="16"/>
  <c r="K62" i="16" s="1"/>
  <c r="H62" i="16"/>
  <c r="I62" i="16" s="1"/>
  <c r="F62" i="16"/>
  <c r="G62" i="16" s="1"/>
  <c r="E62" i="16"/>
  <c r="D62" i="16"/>
  <c r="L61" i="16"/>
  <c r="M61" i="16" s="1"/>
  <c r="J61" i="16"/>
  <c r="K61" i="16" s="1"/>
  <c r="I61" i="16"/>
  <c r="H61" i="16"/>
  <c r="F61" i="16"/>
  <c r="G61" i="16" s="1"/>
  <c r="D61" i="16"/>
  <c r="E61" i="16" s="1"/>
  <c r="M60" i="16"/>
  <c r="L60" i="16"/>
  <c r="J60" i="16"/>
  <c r="K60" i="16" s="1"/>
  <c r="H60" i="16"/>
  <c r="I60" i="16" s="1"/>
  <c r="F60" i="16"/>
  <c r="G60" i="16" s="1"/>
  <c r="E60" i="16"/>
  <c r="D60" i="16"/>
  <c r="L59" i="16"/>
  <c r="M59" i="16" s="1"/>
  <c r="J59" i="16"/>
  <c r="K59" i="16" s="1"/>
  <c r="I59" i="16"/>
  <c r="H59" i="16"/>
  <c r="F59" i="16"/>
  <c r="G59" i="16" s="1"/>
  <c r="D59" i="16"/>
  <c r="E59" i="16" s="1"/>
  <c r="M58" i="16"/>
  <c r="L58" i="16"/>
  <c r="J58" i="16"/>
  <c r="K58" i="16" s="1"/>
  <c r="H58" i="16"/>
  <c r="I58" i="16" s="1"/>
  <c r="F58" i="16"/>
  <c r="G58" i="16" s="1"/>
  <c r="E58" i="16"/>
  <c r="D58" i="16"/>
  <c r="L57" i="16"/>
  <c r="M57" i="16" s="1"/>
  <c r="J57" i="16"/>
  <c r="K57" i="16" s="1"/>
  <c r="I57" i="16"/>
  <c r="H57" i="16"/>
  <c r="F57" i="16"/>
  <c r="G57" i="16" s="1"/>
  <c r="D57" i="16"/>
  <c r="E57" i="16" s="1"/>
  <c r="M56" i="16"/>
  <c r="L56" i="16"/>
  <c r="J56" i="16"/>
  <c r="K56" i="16" s="1"/>
  <c r="H56" i="16"/>
  <c r="I56" i="16" s="1"/>
  <c r="F56" i="16"/>
  <c r="G56" i="16" s="1"/>
  <c r="E56" i="16"/>
  <c r="D56" i="16"/>
  <c r="L55" i="16"/>
  <c r="M55" i="16" s="1"/>
  <c r="J55" i="16"/>
  <c r="K55" i="16" s="1"/>
  <c r="I55" i="16"/>
  <c r="H55" i="16"/>
  <c r="F55" i="16"/>
  <c r="G55" i="16" s="1"/>
  <c r="D55" i="16"/>
  <c r="E55" i="16" s="1"/>
  <c r="M54" i="16"/>
  <c r="L54" i="16"/>
  <c r="J54" i="16"/>
  <c r="K54" i="16" s="1"/>
  <c r="H54" i="16"/>
  <c r="I54" i="16" s="1"/>
  <c r="F54" i="16"/>
  <c r="G54" i="16" s="1"/>
  <c r="E54" i="16"/>
  <c r="D54" i="16"/>
  <c r="L53" i="16"/>
  <c r="M53" i="16" s="1"/>
  <c r="J53" i="16"/>
  <c r="K53" i="16" s="1"/>
  <c r="I53" i="16"/>
  <c r="H53" i="16"/>
  <c r="F53" i="16"/>
  <c r="G53" i="16" s="1"/>
  <c r="D53" i="16"/>
  <c r="E53" i="16" s="1"/>
  <c r="M52" i="16"/>
  <c r="L52" i="16"/>
  <c r="J52" i="16"/>
  <c r="K52" i="16" s="1"/>
  <c r="H52" i="16"/>
  <c r="I52" i="16" s="1"/>
  <c r="F52" i="16"/>
  <c r="G52" i="16" s="1"/>
  <c r="E52" i="16"/>
  <c r="D52" i="16"/>
  <c r="L51" i="16"/>
  <c r="M51" i="16" s="1"/>
  <c r="J51" i="16"/>
  <c r="K51" i="16" s="1"/>
  <c r="I51" i="16"/>
  <c r="H51" i="16"/>
  <c r="F51" i="16"/>
  <c r="G51" i="16" s="1"/>
  <c r="D51" i="16"/>
  <c r="E51" i="16" s="1"/>
  <c r="M50" i="16"/>
  <c r="L50" i="16"/>
  <c r="J50" i="16"/>
  <c r="K50" i="16" s="1"/>
  <c r="H50" i="16"/>
  <c r="I50" i="16" s="1"/>
  <c r="F50" i="16"/>
  <c r="G50" i="16" s="1"/>
  <c r="E50" i="16"/>
  <c r="D50" i="16"/>
  <c r="L49" i="16"/>
  <c r="M49" i="16" s="1"/>
  <c r="J49" i="16"/>
  <c r="K49" i="16" s="1"/>
  <c r="I49" i="16"/>
  <c r="H49" i="16"/>
  <c r="F49" i="16"/>
  <c r="G49" i="16" s="1"/>
  <c r="D49" i="16"/>
  <c r="E49" i="16" s="1"/>
  <c r="M48" i="16"/>
  <c r="L48" i="16"/>
  <c r="J48" i="16"/>
  <c r="K48" i="16" s="1"/>
  <c r="H48" i="16"/>
  <c r="I48" i="16" s="1"/>
  <c r="F48" i="16"/>
  <c r="G48" i="16" s="1"/>
  <c r="E48" i="16"/>
  <c r="D48" i="16"/>
  <c r="L47" i="16"/>
  <c r="M47" i="16" s="1"/>
  <c r="J47" i="16"/>
  <c r="K47" i="16" s="1"/>
  <c r="I47" i="16"/>
  <c r="H47" i="16"/>
  <c r="F47" i="16"/>
  <c r="G47" i="16" s="1"/>
  <c r="D47" i="16"/>
  <c r="E47" i="16" s="1"/>
  <c r="M46" i="16"/>
  <c r="L46" i="16"/>
  <c r="J46" i="16"/>
  <c r="K46" i="16" s="1"/>
  <c r="H46" i="16"/>
  <c r="I46" i="16" s="1"/>
  <c r="F46" i="16"/>
  <c r="G46" i="16" s="1"/>
  <c r="E46" i="16"/>
  <c r="D46" i="16"/>
  <c r="L45" i="16"/>
  <c r="M45" i="16" s="1"/>
  <c r="J45" i="16"/>
  <c r="K45" i="16" s="1"/>
  <c r="I45" i="16"/>
  <c r="H45" i="16"/>
  <c r="F45" i="16"/>
  <c r="G45" i="16" s="1"/>
  <c r="D45" i="16"/>
  <c r="E45" i="16" s="1"/>
  <c r="M44" i="16"/>
  <c r="L44" i="16"/>
  <c r="J44" i="16"/>
  <c r="K44" i="16" s="1"/>
  <c r="H44" i="16"/>
  <c r="I44" i="16" s="1"/>
  <c r="F44" i="16"/>
  <c r="G44" i="16" s="1"/>
  <c r="E44" i="16"/>
  <c r="D44" i="16"/>
  <c r="L43" i="16"/>
  <c r="M43" i="16" s="1"/>
  <c r="J43" i="16"/>
  <c r="K43" i="16" s="1"/>
  <c r="I43" i="16"/>
  <c r="H43" i="16"/>
  <c r="F43" i="16"/>
  <c r="G43" i="16" s="1"/>
  <c r="D43" i="16"/>
  <c r="E43" i="16" s="1"/>
  <c r="M42" i="16"/>
  <c r="L42" i="16"/>
  <c r="J42" i="16"/>
  <c r="K42" i="16" s="1"/>
  <c r="H42" i="16"/>
  <c r="I42" i="16" s="1"/>
  <c r="F42" i="16"/>
  <c r="G42" i="16" s="1"/>
  <c r="E42" i="16"/>
  <c r="D42" i="16"/>
  <c r="L41" i="16"/>
  <c r="M41" i="16" s="1"/>
  <c r="J41" i="16"/>
  <c r="K41" i="16" s="1"/>
  <c r="I41" i="16"/>
  <c r="H41" i="16"/>
  <c r="F41" i="16"/>
  <c r="G41" i="16" s="1"/>
  <c r="D41" i="16"/>
  <c r="E41" i="16" s="1"/>
  <c r="M40" i="16"/>
  <c r="L40" i="16"/>
  <c r="J40" i="16"/>
  <c r="K40" i="16" s="1"/>
  <c r="H40" i="16"/>
  <c r="I40" i="16" s="1"/>
  <c r="F40" i="16"/>
  <c r="G40" i="16" s="1"/>
  <c r="E40" i="16"/>
  <c r="D40" i="16"/>
  <c r="L39" i="16"/>
  <c r="M39" i="16" s="1"/>
  <c r="J39" i="16"/>
  <c r="K39" i="16" s="1"/>
  <c r="I39" i="16"/>
  <c r="H39" i="16"/>
  <c r="F39" i="16"/>
  <c r="G39" i="16" s="1"/>
  <c r="D39" i="16"/>
  <c r="E39" i="16" s="1"/>
  <c r="M38" i="16"/>
  <c r="L38" i="16"/>
  <c r="J38" i="16"/>
  <c r="K38" i="16" s="1"/>
  <c r="H38" i="16"/>
  <c r="I38" i="16" s="1"/>
  <c r="F38" i="16"/>
  <c r="G38" i="16" s="1"/>
  <c r="E38" i="16"/>
  <c r="D38" i="16"/>
  <c r="L37" i="16"/>
  <c r="M37" i="16" s="1"/>
  <c r="J37" i="16"/>
  <c r="K37" i="16" s="1"/>
  <c r="I37" i="16"/>
  <c r="H37" i="16"/>
  <c r="F37" i="16"/>
  <c r="G37" i="16" s="1"/>
  <c r="D37" i="16"/>
  <c r="E37" i="16" s="1"/>
  <c r="M36" i="16"/>
  <c r="L36" i="16"/>
  <c r="J36" i="16"/>
  <c r="K36" i="16" s="1"/>
  <c r="H36" i="16"/>
  <c r="I36" i="16" s="1"/>
  <c r="F36" i="16"/>
  <c r="G36" i="16" s="1"/>
  <c r="E36" i="16"/>
  <c r="D36" i="16"/>
  <c r="L35" i="16"/>
  <c r="M35" i="16" s="1"/>
  <c r="J35" i="16"/>
  <c r="K35" i="16" s="1"/>
  <c r="I35" i="16"/>
  <c r="H35" i="16"/>
  <c r="F35" i="16"/>
  <c r="G35" i="16" s="1"/>
  <c r="D35" i="16"/>
  <c r="E35" i="16" s="1"/>
  <c r="M34" i="16"/>
  <c r="L34" i="16"/>
  <c r="J34" i="16"/>
  <c r="K34" i="16" s="1"/>
  <c r="H34" i="16"/>
  <c r="I34" i="16" s="1"/>
  <c r="F34" i="16"/>
  <c r="G34" i="16" s="1"/>
  <c r="E34" i="16"/>
  <c r="D34" i="16"/>
  <c r="L33" i="16"/>
  <c r="M33" i="16" s="1"/>
  <c r="J33" i="16"/>
  <c r="K33" i="16" s="1"/>
  <c r="I33" i="16"/>
  <c r="H33" i="16"/>
  <c r="F33" i="16"/>
  <c r="G33" i="16" s="1"/>
  <c r="D33" i="16"/>
  <c r="E33" i="16" s="1"/>
  <c r="M32" i="16"/>
  <c r="L32" i="16"/>
  <c r="J32" i="16"/>
  <c r="K32" i="16" s="1"/>
  <c r="H32" i="16"/>
  <c r="I32" i="16" s="1"/>
  <c r="F32" i="16"/>
  <c r="G32" i="16" s="1"/>
  <c r="E32" i="16"/>
  <c r="D32" i="16"/>
  <c r="L31" i="16"/>
  <c r="M31" i="16" s="1"/>
  <c r="J31" i="16"/>
  <c r="K31" i="16" s="1"/>
  <c r="I31" i="16"/>
  <c r="H31" i="16"/>
  <c r="F31" i="16"/>
  <c r="G31" i="16" s="1"/>
  <c r="D31" i="16"/>
  <c r="E31" i="16" s="1"/>
  <c r="M30" i="16"/>
  <c r="L30" i="16"/>
  <c r="J30" i="16"/>
  <c r="K30" i="16" s="1"/>
  <c r="H30" i="16"/>
  <c r="I30" i="16" s="1"/>
  <c r="F30" i="16"/>
  <c r="G30" i="16" s="1"/>
  <c r="E30" i="16"/>
  <c r="D30" i="16"/>
  <c r="L29" i="16"/>
  <c r="M29" i="16" s="1"/>
  <c r="J29" i="16"/>
  <c r="K29" i="16" s="1"/>
  <c r="I29" i="16"/>
  <c r="H29" i="16"/>
  <c r="F29" i="16"/>
  <c r="G29" i="16" s="1"/>
  <c r="D29" i="16"/>
  <c r="E29" i="16" s="1"/>
  <c r="M28" i="16"/>
  <c r="L28" i="16"/>
  <c r="J28" i="16"/>
  <c r="K28" i="16" s="1"/>
  <c r="H28" i="16"/>
  <c r="I28" i="16" s="1"/>
  <c r="F28" i="16"/>
  <c r="G28" i="16" s="1"/>
  <c r="E28" i="16"/>
  <c r="D28" i="16"/>
  <c r="L27" i="16"/>
  <c r="M27" i="16" s="1"/>
  <c r="J27" i="16"/>
  <c r="K27" i="16" s="1"/>
  <c r="I27" i="16"/>
  <c r="H27" i="16"/>
  <c r="F27" i="16"/>
  <c r="G27" i="16" s="1"/>
  <c r="D27" i="16"/>
  <c r="E27" i="16" s="1"/>
  <c r="M26" i="16"/>
  <c r="L26" i="16"/>
  <c r="J26" i="16"/>
  <c r="K26" i="16" s="1"/>
  <c r="H26" i="16"/>
  <c r="I26" i="16" s="1"/>
  <c r="F26" i="16"/>
  <c r="G26" i="16" s="1"/>
  <c r="E26" i="16"/>
  <c r="D26" i="16"/>
  <c r="L25" i="16"/>
  <c r="M25" i="16" s="1"/>
  <c r="J25" i="16"/>
  <c r="K25" i="16" s="1"/>
  <c r="I25" i="16"/>
  <c r="H25" i="16"/>
  <c r="F25" i="16"/>
  <c r="G25" i="16" s="1"/>
  <c r="D25" i="16"/>
  <c r="E25" i="16" s="1"/>
  <c r="M24" i="16"/>
  <c r="L24" i="16"/>
  <c r="J24" i="16"/>
  <c r="K24" i="16" s="1"/>
  <c r="H24" i="16"/>
  <c r="I24" i="16" s="1"/>
  <c r="F24" i="16"/>
  <c r="G24" i="16" s="1"/>
  <c r="E24" i="16"/>
  <c r="D24" i="16"/>
  <c r="L23" i="16"/>
  <c r="M23" i="16" s="1"/>
  <c r="J23" i="16"/>
  <c r="K23" i="16" s="1"/>
  <c r="I23" i="16"/>
  <c r="H23" i="16"/>
  <c r="F23" i="16"/>
  <c r="G23" i="16" s="1"/>
  <c r="D23" i="16"/>
  <c r="E23" i="16" s="1"/>
  <c r="M22" i="16"/>
  <c r="L22" i="16"/>
  <c r="J22" i="16"/>
  <c r="K22" i="16" s="1"/>
  <c r="H22" i="16"/>
  <c r="I22" i="16" s="1"/>
  <c r="F22" i="16"/>
  <c r="G22" i="16" s="1"/>
  <c r="E22" i="16"/>
  <c r="D22" i="16"/>
  <c r="L21" i="16"/>
  <c r="M21" i="16" s="1"/>
  <c r="J21" i="16"/>
  <c r="K21" i="16" s="1"/>
  <c r="I21" i="16"/>
  <c r="H21" i="16"/>
  <c r="F21" i="16"/>
  <c r="G21" i="16" s="1"/>
  <c r="D21" i="16"/>
  <c r="E21" i="16" s="1"/>
  <c r="M20" i="16"/>
  <c r="L20" i="16"/>
  <c r="J20" i="16"/>
  <c r="K20" i="16" s="1"/>
  <c r="H20" i="16"/>
  <c r="I20" i="16" s="1"/>
  <c r="F20" i="16"/>
  <c r="G20" i="16" s="1"/>
  <c r="E20" i="16"/>
  <c r="D20" i="16"/>
  <c r="L19" i="16"/>
  <c r="M19" i="16" s="1"/>
  <c r="J19" i="16"/>
  <c r="K19" i="16" s="1"/>
  <c r="I19" i="16"/>
  <c r="H19" i="16"/>
  <c r="F19" i="16"/>
  <c r="G19" i="16" s="1"/>
  <c r="D19" i="16"/>
  <c r="E19" i="16" s="1"/>
  <c r="M18" i="16"/>
  <c r="L18" i="16"/>
  <c r="J18" i="16"/>
  <c r="K18" i="16" s="1"/>
  <c r="H18" i="16"/>
  <c r="I18" i="16" s="1"/>
  <c r="F18" i="16"/>
  <c r="G18" i="16" s="1"/>
  <c r="E18" i="16"/>
  <c r="D18" i="16"/>
  <c r="L17" i="16"/>
  <c r="M17" i="16" s="1"/>
  <c r="J17" i="16"/>
  <c r="K17" i="16" s="1"/>
  <c r="I17" i="16"/>
  <c r="H17" i="16"/>
  <c r="F17" i="16"/>
  <c r="G17" i="16" s="1"/>
  <c r="D17" i="16"/>
  <c r="E17" i="16" s="1"/>
  <c r="M16" i="16"/>
  <c r="L16" i="16"/>
  <c r="J16" i="16"/>
  <c r="K16" i="16" s="1"/>
  <c r="H16" i="16"/>
  <c r="I16" i="16" s="1"/>
  <c r="F16" i="16"/>
  <c r="G16" i="16" s="1"/>
  <c r="E16" i="16"/>
  <c r="D16" i="16"/>
  <c r="L15" i="16"/>
  <c r="M15" i="16" s="1"/>
  <c r="J15" i="16"/>
  <c r="K15" i="16" s="1"/>
  <c r="I15" i="16"/>
  <c r="H15" i="16"/>
  <c r="F15" i="16"/>
  <c r="G15" i="16" s="1"/>
  <c r="D15" i="16"/>
  <c r="E15" i="16" s="1"/>
  <c r="M14" i="16"/>
  <c r="L14" i="16"/>
  <c r="J14" i="16"/>
  <c r="K14" i="16" s="1"/>
  <c r="H14" i="16"/>
  <c r="I14" i="16" s="1"/>
  <c r="F14" i="16"/>
  <c r="G14" i="16" s="1"/>
  <c r="E14" i="16"/>
  <c r="D14" i="16"/>
  <c r="L13" i="16"/>
  <c r="M13" i="16" s="1"/>
  <c r="J13" i="16"/>
  <c r="K13" i="16" s="1"/>
  <c r="I13" i="16"/>
  <c r="H13" i="16"/>
  <c r="F13" i="16"/>
  <c r="G13" i="16" s="1"/>
  <c r="D13" i="16"/>
  <c r="E13" i="16" s="1"/>
  <c r="M12" i="16"/>
  <c r="L12" i="16"/>
  <c r="J12" i="16"/>
  <c r="K12" i="16" s="1"/>
  <c r="H12" i="16"/>
  <c r="I12" i="16" s="1"/>
  <c r="F12" i="16"/>
  <c r="G12" i="16" s="1"/>
  <c r="E12" i="16"/>
  <c r="D12" i="16"/>
  <c r="L11" i="16"/>
  <c r="M11" i="16" s="1"/>
  <c r="J11" i="16"/>
  <c r="K11" i="16" s="1"/>
  <c r="I11" i="16"/>
  <c r="H11" i="16"/>
  <c r="F11" i="16"/>
  <c r="G11" i="16" s="1"/>
  <c r="D11" i="16"/>
  <c r="E11" i="16" s="1"/>
  <c r="M10" i="16"/>
  <c r="L10" i="16"/>
  <c r="J10" i="16"/>
  <c r="K10" i="16" s="1"/>
  <c r="H10" i="16"/>
  <c r="I10" i="16" s="1"/>
  <c r="F10" i="16"/>
  <c r="G10" i="16" s="1"/>
  <c r="E10" i="16"/>
  <c r="D10" i="16"/>
  <c r="L9" i="16"/>
  <c r="M9" i="16" s="1"/>
  <c r="J9" i="16"/>
  <c r="K9" i="16" s="1"/>
  <c r="I9" i="16"/>
  <c r="H9" i="16"/>
  <c r="F9" i="16"/>
  <c r="G9" i="16" s="1"/>
  <c r="D9" i="16"/>
  <c r="E9" i="16" s="1"/>
  <c r="M8" i="16"/>
  <c r="L8" i="16"/>
  <c r="J8" i="16"/>
  <c r="K8" i="16" s="1"/>
  <c r="H8" i="16"/>
  <c r="I8" i="16" s="1"/>
  <c r="F8" i="16"/>
  <c r="G8" i="16" s="1"/>
  <c r="E8" i="16"/>
  <c r="D8" i="16"/>
  <c r="L7" i="16"/>
  <c r="M7" i="16" s="1"/>
  <c r="J7" i="16"/>
  <c r="K7" i="16" s="1"/>
  <c r="I7" i="16"/>
  <c r="H7" i="16"/>
  <c r="F7" i="16"/>
  <c r="G7" i="16" s="1"/>
  <c r="D7" i="16"/>
  <c r="E7" i="16" s="1"/>
  <c r="M6" i="16"/>
  <c r="L6" i="16"/>
  <c r="J6" i="16"/>
  <c r="K6" i="16" s="1"/>
  <c r="H6" i="16"/>
  <c r="I6" i="16" s="1"/>
  <c r="F6" i="16"/>
  <c r="G6" i="16" s="1"/>
  <c r="E6" i="16"/>
  <c r="D6" i="16"/>
  <c r="L5" i="16"/>
  <c r="M5" i="16" s="1"/>
  <c r="J5" i="16"/>
  <c r="K5" i="16" s="1"/>
  <c r="I5" i="16"/>
  <c r="H5" i="16"/>
  <c r="F5" i="16"/>
  <c r="G5" i="16" s="1"/>
  <c r="D5" i="16"/>
  <c r="E5" i="16" s="1"/>
  <c r="N4" i="16"/>
  <c r="N5" i="16" s="1"/>
  <c r="M4" i="16"/>
  <c r="L4" i="16"/>
  <c r="K4" i="16"/>
  <c r="I4" i="16"/>
  <c r="H4" i="16"/>
  <c r="G4" i="16"/>
  <c r="F4" i="16"/>
  <c r="D4" i="16"/>
  <c r="E4" i="16" s="1"/>
  <c r="O3" i="16"/>
  <c r="N3" i="16"/>
  <c r="M3" i="16"/>
  <c r="L3" i="16"/>
  <c r="K3" i="16"/>
  <c r="J3" i="16"/>
  <c r="H3" i="16"/>
  <c r="I3" i="16" s="1"/>
  <c r="G3" i="16"/>
  <c r="F3" i="16"/>
  <c r="E3" i="16"/>
  <c r="D3" i="16"/>
  <c r="L2" i="16"/>
  <c r="M162" i="15"/>
  <c r="L106" i="15" s="1"/>
  <c r="M161" i="15"/>
  <c r="L154" i="15" s="1"/>
  <c r="M154" i="15" s="1"/>
  <c r="J156" i="15"/>
  <c r="H156" i="15"/>
  <c r="H157" i="15" s="1"/>
  <c r="F156" i="15"/>
  <c r="D156" i="15"/>
  <c r="J155" i="15"/>
  <c r="K155" i="15" s="1"/>
  <c r="I155" i="15"/>
  <c r="H155" i="15"/>
  <c r="G155" i="15"/>
  <c r="F155" i="15"/>
  <c r="E155" i="15"/>
  <c r="D155" i="15"/>
  <c r="K154" i="15"/>
  <c r="J154" i="15"/>
  <c r="I154" i="15"/>
  <c r="H154" i="15"/>
  <c r="F154" i="15"/>
  <c r="G154" i="15" s="1"/>
  <c r="E154" i="15"/>
  <c r="D154" i="15"/>
  <c r="J153" i="15"/>
  <c r="K153" i="15" s="1"/>
  <c r="I153" i="15"/>
  <c r="H153" i="15"/>
  <c r="G153" i="15"/>
  <c r="F153" i="15"/>
  <c r="E153" i="15"/>
  <c r="D153" i="15"/>
  <c r="K152" i="15"/>
  <c r="J152" i="15"/>
  <c r="I152" i="15"/>
  <c r="H152" i="15"/>
  <c r="F152" i="15"/>
  <c r="G152" i="15" s="1"/>
  <c r="E152" i="15"/>
  <c r="D152" i="15"/>
  <c r="J151" i="15"/>
  <c r="K151" i="15" s="1"/>
  <c r="I151" i="15"/>
  <c r="H151" i="15"/>
  <c r="G151" i="15"/>
  <c r="F151" i="15"/>
  <c r="E151" i="15"/>
  <c r="D151" i="15"/>
  <c r="K150" i="15"/>
  <c r="J150" i="15"/>
  <c r="I150" i="15"/>
  <c r="H150" i="15"/>
  <c r="F150" i="15"/>
  <c r="G150" i="15" s="1"/>
  <c r="E150" i="15"/>
  <c r="D150" i="15"/>
  <c r="J149" i="15"/>
  <c r="K149" i="15" s="1"/>
  <c r="I149" i="15"/>
  <c r="H149" i="15"/>
  <c r="G149" i="15"/>
  <c r="F149" i="15"/>
  <c r="E149" i="15"/>
  <c r="D149" i="15"/>
  <c r="K148" i="15"/>
  <c r="J148" i="15"/>
  <c r="I148" i="15"/>
  <c r="H148" i="15"/>
  <c r="F148" i="15"/>
  <c r="G148" i="15" s="1"/>
  <c r="E148" i="15"/>
  <c r="D148" i="15"/>
  <c r="J147" i="15"/>
  <c r="K147" i="15" s="1"/>
  <c r="I147" i="15"/>
  <c r="H147" i="15"/>
  <c r="G147" i="15"/>
  <c r="F147" i="15"/>
  <c r="E147" i="15"/>
  <c r="D147" i="15"/>
  <c r="K146" i="15"/>
  <c r="J146" i="15"/>
  <c r="I146" i="15"/>
  <c r="H146" i="15"/>
  <c r="F146" i="15"/>
  <c r="G146" i="15" s="1"/>
  <c r="E146" i="15"/>
  <c r="D146" i="15"/>
  <c r="J145" i="15"/>
  <c r="K145" i="15" s="1"/>
  <c r="I145" i="15"/>
  <c r="H145" i="15"/>
  <c r="G145" i="15"/>
  <c r="F145" i="15"/>
  <c r="E145" i="15"/>
  <c r="D145" i="15"/>
  <c r="K144" i="15"/>
  <c r="J144" i="15"/>
  <c r="I144" i="15"/>
  <c r="H144" i="15"/>
  <c r="F144" i="15"/>
  <c r="G144" i="15" s="1"/>
  <c r="E144" i="15"/>
  <c r="D144" i="15"/>
  <c r="J143" i="15"/>
  <c r="K143" i="15" s="1"/>
  <c r="I143" i="15"/>
  <c r="H143" i="15"/>
  <c r="G143" i="15"/>
  <c r="F143" i="15"/>
  <c r="E143" i="15"/>
  <c r="D143" i="15"/>
  <c r="K142" i="15"/>
  <c r="J142" i="15"/>
  <c r="I142" i="15"/>
  <c r="H142" i="15"/>
  <c r="F142" i="15"/>
  <c r="G142" i="15" s="1"/>
  <c r="E142" i="15"/>
  <c r="D142" i="15"/>
  <c r="J141" i="15"/>
  <c r="K141" i="15" s="1"/>
  <c r="I141" i="15"/>
  <c r="H141" i="15"/>
  <c r="G141" i="15"/>
  <c r="F141" i="15"/>
  <c r="E141" i="15"/>
  <c r="D141" i="15"/>
  <c r="K140" i="15"/>
  <c r="J140" i="15"/>
  <c r="I140" i="15"/>
  <c r="H140" i="15"/>
  <c r="F140" i="15"/>
  <c r="G140" i="15" s="1"/>
  <c r="E140" i="15"/>
  <c r="D140" i="15"/>
  <c r="J139" i="15"/>
  <c r="K139" i="15" s="1"/>
  <c r="I139" i="15"/>
  <c r="H139" i="15"/>
  <c r="G139" i="15"/>
  <c r="F139" i="15"/>
  <c r="E139" i="15"/>
  <c r="D139" i="15"/>
  <c r="K138" i="15"/>
  <c r="J138" i="15"/>
  <c r="I138" i="15"/>
  <c r="H138" i="15"/>
  <c r="F138" i="15"/>
  <c r="G138" i="15" s="1"/>
  <c r="E138" i="15"/>
  <c r="D138" i="15"/>
  <c r="J137" i="15"/>
  <c r="K137" i="15" s="1"/>
  <c r="I137" i="15"/>
  <c r="H137" i="15"/>
  <c r="G137" i="15"/>
  <c r="F137" i="15"/>
  <c r="E137" i="15"/>
  <c r="D137" i="15"/>
  <c r="K136" i="15"/>
  <c r="J136" i="15"/>
  <c r="I136" i="15"/>
  <c r="H136" i="15"/>
  <c r="F136" i="15"/>
  <c r="G136" i="15" s="1"/>
  <c r="E136" i="15"/>
  <c r="D136" i="15"/>
  <c r="J135" i="15"/>
  <c r="K135" i="15" s="1"/>
  <c r="I135" i="15"/>
  <c r="H135" i="15"/>
  <c r="G135" i="15"/>
  <c r="F135" i="15"/>
  <c r="E135" i="15"/>
  <c r="D135" i="15"/>
  <c r="K134" i="15"/>
  <c r="J134" i="15"/>
  <c r="I134" i="15"/>
  <c r="H134" i="15"/>
  <c r="G134" i="15"/>
  <c r="F134" i="15"/>
  <c r="E134" i="15"/>
  <c r="D134" i="15"/>
  <c r="K133" i="15"/>
  <c r="J133" i="15"/>
  <c r="I133" i="15"/>
  <c r="H133" i="15"/>
  <c r="G133" i="15"/>
  <c r="F133" i="15"/>
  <c r="E133" i="15"/>
  <c r="D133" i="15"/>
  <c r="K132" i="15"/>
  <c r="J132" i="15"/>
  <c r="I132" i="15"/>
  <c r="H132" i="15"/>
  <c r="F132" i="15"/>
  <c r="G132" i="15" s="1"/>
  <c r="E132" i="15"/>
  <c r="D132" i="15"/>
  <c r="K131" i="15"/>
  <c r="J131" i="15"/>
  <c r="I131" i="15"/>
  <c r="H131" i="15"/>
  <c r="G131" i="15"/>
  <c r="F131" i="15"/>
  <c r="E131" i="15"/>
  <c r="D131" i="15"/>
  <c r="K130" i="15"/>
  <c r="J130" i="15"/>
  <c r="I130" i="15"/>
  <c r="H130" i="15"/>
  <c r="G130" i="15"/>
  <c r="F130" i="15"/>
  <c r="E130" i="15"/>
  <c r="D130" i="15"/>
  <c r="K129" i="15"/>
  <c r="J129" i="15"/>
  <c r="I129" i="15"/>
  <c r="H129" i="15"/>
  <c r="G129" i="15"/>
  <c r="F129" i="15"/>
  <c r="E129" i="15"/>
  <c r="D129" i="15"/>
  <c r="K128" i="15"/>
  <c r="J128" i="15"/>
  <c r="I128" i="15"/>
  <c r="H128" i="15"/>
  <c r="F128" i="15"/>
  <c r="G128" i="15" s="1"/>
  <c r="E128" i="15"/>
  <c r="D128" i="15"/>
  <c r="J127" i="15"/>
  <c r="K127" i="15" s="1"/>
  <c r="I127" i="15"/>
  <c r="H127" i="15"/>
  <c r="G127" i="15"/>
  <c r="F127" i="15"/>
  <c r="E127" i="15"/>
  <c r="D127" i="15"/>
  <c r="K126" i="15"/>
  <c r="J126" i="15"/>
  <c r="I126" i="15"/>
  <c r="H126" i="15"/>
  <c r="G126" i="15"/>
  <c r="F126" i="15"/>
  <c r="E126" i="15"/>
  <c r="D126" i="15"/>
  <c r="J125" i="15"/>
  <c r="K125" i="15" s="1"/>
  <c r="I125" i="15"/>
  <c r="H125" i="15"/>
  <c r="G125" i="15"/>
  <c r="F125" i="15"/>
  <c r="E125" i="15"/>
  <c r="D125" i="15"/>
  <c r="J124" i="15"/>
  <c r="K124" i="15" s="1"/>
  <c r="I124" i="15"/>
  <c r="H124" i="15"/>
  <c r="G124" i="15"/>
  <c r="F124" i="15"/>
  <c r="E124" i="15"/>
  <c r="D124" i="15"/>
  <c r="J123" i="15"/>
  <c r="K123" i="15" s="1"/>
  <c r="I123" i="15"/>
  <c r="H123" i="15"/>
  <c r="G123" i="15"/>
  <c r="F123" i="15"/>
  <c r="E123" i="15"/>
  <c r="D123" i="15"/>
  <c r="J122" i="15"/>
  <c r="K122" i="15" s="1"/>
  <c r="I122" i="15"/>
  <c r="H122" i="15"/>
  <c r="G122" i="15"/>
  <c r="F122" i="15"/>
  <c r="E122" i="15"/>
  <c r="D122" i="15"/>
  <c r="K121" i="15"/>
  <c r="J121" i="15"/>
  <c r="I121" i="15"/>
  <c r="H121" i="15"/>
  <c r="G121" i="15"/>
  <c r="F121" i="15"/>
  <c r="E121" i="15"/>
  <c r="D121" i="15"/>
  <c r="J120" i="15"/>
  <c r="K120" i="15" s="1"/>
  <c r="I120" i="15"/>
  <c r="H120" i="15"/>
  <c r="G120" i="15"/>
  <c r="F120" i="15"/>
  <c r="E120" i="15"/>
  <c r="D120" i="15"/>
  <c r="K119" i="15"/>
  <c r="J119" i="15"/>
  <c r="I119" i="15"/>
  <c r="H119" i="15"/>
  <c r="F119" i="15"/>
  <c r="G119" i="15" s="1"/>
  <c r="E119" i="15"/>
  <c r="D119" i="15"/>
  <c r="K118" i="15"/>
  <c r="J118" i="15"/>
  <c r="I118" i="15"/>
  <c r="H118" i="15"/>
  <c r="G118" i="15"/>
  <c r="F118" i="15"/>
  <c r="E118" i="15"/>
  <c r="D118" i="15"/>
  <c r="K117" i="15"/>
  <c r="J117" i="15"/>
  <c r="I117" i="15"/>
  <c r="H117" i="15"/>
  <c r="F117" i="15"/>
  <c r="G117" i="15" s="1"/>
  <c r="E117" i="15"/>
  <c r="D117" i="15"/>
  <c r="K116" i="15"/>
  <c r="J116" i="15"/>
  <c r="I116" i="15"/>
  <c r="H116" i="15"/>
  <c r="F116" i="15"/>
  <c r="G116" i="15" s="1"/>
  <c r="E116" i="15"/>
  <c r="D116" i="15"/>
  <c r="K115" i="15"/>
  <c r="J115" i="15"/>
  <c r="I115" i="15"/>
  <c r="H115" i="15"/>
  <c r="F115" i="15"/>
  <c r="G115" i="15" s="1"/>
  <c r="E115" i="15"/>
  <c r="D115" i="15"/>
  <c r="K114" i="15"/>
  <c r="J114" i="15"/>
  <c r="I114" i="15"/>
  <c r="H114" i="15"/>
  <c r="F114" i="15"/>
  <c r="G114" i="15" s="1"/>
  <c r="E114" i="15"/>
  <c r="D114" i="15"/>
  <c r="K113" i="15"/>
  <c r="J113" i="15"/>
  <c r="I113" i="15"/>
  <c r="H113" i="15"/>
  <c r="G113" i="15"/>
  <c r="F113" i="15"/>
  <c r="E113" i="15"/>
  <c r="D113" i="15"/>
  <c r="K112" i="15"/>
  <c r="J112" i="15"/>
  <c r="I112" i="15"/>
  <c r="H112" i="15"/>
  <c r="F112" i="15"/>
  <c r="G112" i="15" s="1"/>
  <c r="E112" i="15"/>
  <c r="D112" i="15"/>
  <c r="J111" i="15"/>
  <c r="K111" i="15" s="1"/>
  <c r="I111" i="15"/>
  <c r="H111" i="15"/>
  <c r="G111" i="15"/>
  <c r="F111" i="15"/>
  <c r="E111" i="15"/>
  <c r="D111" i="15"/>
  <c r="K110" i="15"/>
  <c r="J110" i="15"/>
  <c r="I110" i="15"/>
  <c r="H110" i="15"/>
  <c r="G110" i="15"/>
  <c r="F110" i="15"/>
  <c r="E110" i="15"/>
  <c r="D110" i="15"/>
  <c r="J109" i="15"/>
  <c r="K109" i="15" s="1"/>
  <c r="I109" i="15"/>
  <c r="H109" i="15"/>
  <c r="G109" i="15"/>
  <c r="F109" i="15"/>
  <c r="E109" i="15"/>
  <c r="D109" i="15"/>
  <c r="J108" i="15"/>
  <c r="K108" i="15" s="1"/>
  <c r="I108" i="15"/>
  <c r="H108" i="15"/>
  <c r="G108" i="15"/>
  <c r="F108" i="15"/>
  <c r="E108" i="15"/>
  <c r="D108" i="15"/>
  <c r="J107" i="15"/>
  <c r="K107" i="15" s="1"/>
  <c r="I107" i="15"/>
  <c r="H107" i="15"/>
  <c r="G107" i="15"/>
  <c r="F107" i="15"/>
  <c r="E107" i="15"/>
  <c r="D107" i="15"/>
  <c r="M106" i="15"/>
  <c r="J106" i="15"/>
  <c r="K106" i="15" s="1"/>
  <c r="I106" i="15"/>
  <c r="H106" i="15"/>
  <c r="G106" i="15"/>
  <c r="F106" i="15"/>
  <c r="E106" i="15"/>
  <c r="D106" i="15"/>
  <c r="K105" i="15"/>
  <c r="J105" i="15"/>
  <c r="I105" i="15"/>
  <c r="H105" i="15"/>
  <c r="G105" i="15"/>
  <c r="F105" i="15"/>
  <c r="E105" i="15"/>
  <c r="D105" i="15"/>
  <c r="J104" i="15"/>
  <c r="K104" i="15" s="1"/>
  <c r="I104" i="15"/>
  <c r="H104" i="15"/>
  <c r="G104" i="15"/>
  <c r="F104" i="15"/>
  <c r="E104" i="15"/>
  <c r="D104" i="15"/>
  <c r="K103" i="15"/>
  <c r="J103" i="15"/>
  <c r="I103" i="15"/>
  <c r="H103" i="15"/>
  <c r="F103" i="15"/>
  <c r="G103" i="15" s="1"/>
  <c r="E103" i="15"/>
  <c r="D103" i="15"/>
  <c r="K102" i="15"/>
  <c r="J102" i="15"/>
  <c r="I102" i="15"/>
  <c r="H102" i="15"/>
  <c r="G102" i="15"/>
  <c r="F102" i="15"/>
  <c r="E102" i="15"/>
  <c r="D102" i="15"/>
  <c r="K101" i="15"/>
  <c r="J101" i="15"/>
  <c r="I101" i="15"/>
  <c r="H101" i="15"/>
  <c r="F101" i="15"/>
  <c r="G101" i="15" s="1"/>
  <c r="E101" i="15"/>
  <c r="D101" i="15"/>
  <c r="K100" i="15"/>
  <c r="J100" i="15"/>
  <c r="I100" i="15"/>
  <c r="H100" i="15"/>
  <c r="F100" i="15"/>
  <c r="G100" i="15" s="1"/>
  <c r="E100" i="15"/>
  <c r="D100" i="15"/>
  <c r="K99" i="15"/>
  <c r="J99" i="15"/>
  <c r="I99" i="15"/>
  <c r="H99" i="15"/>
  <c r="F99" i="15"/>
  <c r="G99" i="15" s="1"/>
  <c r="E99" i="15"/>
  <c r="D99" i="15"/>
  <c r="K98" i="15"/>
  <c r="J98" i="15"/>
  <c r="I98" i="15"/>
  <c r="H98" i="15"/>
  <c r="F98" i="15"/>
  <c r="G98" i="15" s="1"/>
  <c r="E98" i="15"/>
  <c r="D98" i="15"/>
  <c r="K97" i="15"/>
  <c r="J97" i="15"/>
  <c r="I97" i="15"/>
  <c r="H97" i="15"/>
  <c r="G97" i="15"/>
  <c r="F97" i="15"/>
  <c r="E97" i="15"/>
  <c r="D97" i="15"/>
  <c r="K96" i="15"/>
  <c r="J96" i="15"/>
  <c r="I96" i="15"/>
  <c r="H96" i="15"/>
  <c r="F96" i="15"/>
  <c r="G96" i="15" s="1"/>
  <c r="E96" i="15"/>
  <c r="D96" i="15"/>
  <c r="J95" i="15"/>
  <c r="K95" i="15" s="1"/>
  <c r="I95" i="15"/>
  <c r="H95" i="15"/>
  <c r="G95" i="15"/>
  <c r="F95" i="15"/>
  <c r="E95" i="15"/>
  <c r="D95" i="15"/>
  <c r="K94" i="15"/>
  <c r="J94" i="15"/>
  <c r="I94" i="15"/>
  <c r="H94" i="15"/>
  <c r="G94" i="15"/>
  <c r="F94" i="15"/>
  <c r="E94" i="15"/>
  <c r="D94" i="15"/>
  <c r="J93" i="15"/>
  <c r="K93" i="15" s="1"/>
  <c r="I93" i="15"/>
  <c r="H93" i="15"/>
  <c r="G93" i="15"/>
  <c r="F93" i="15"/>
  <c r="E93" i="15"/>
  <c r="D93" i="15"/>
  <c r="J92" i="15"/>
  <c r="K92" i="15" s="1"/>
  <c r="I92" i="15"/>
  <c r="H92" i="15"/>
  <c r="G92" i="15"/>
  <c r="F92" i="15"/>
  <c r="E92" i="15"/>
  <c r="D92" i="15"/>
  <c r="J91" i="15"/>
  <c r="K91" i="15" s="1"/>
  <c r="I91" i="15"/>
  <c r="H91" i="15"/>
  <c r="G91" i="15"/>
  <c r="F91" i="15"/>
  <c r="E91" i="15"/>
  <c r="D91" i="15"/>
  <c r="M90" i="15"/>
  <c r="L90" i="15"/>
  <c r="K90" i="15"/>
  <c r="J90" i="15"/>
  <c r="I90" i="15"/>
  <c r="H90" i="15"/>
  <c r="F90" i="15"/>
  <c r="G90" i="15" s="1"/>
  <c r="E90" i="15"/>
  <c r="D90" i="15"/>
  <c r="M89" i="15"/>
  <c r="L89" i="15"/>
  <c r="J89" i="15"/>
  <c r="K89" i="15" s="1"/>
  <c r="I89" i="15"/>
  <c r="H89" i="15"/>
  <c r="G89" i="15"/>
  <c r="F89" i="15"/>
  <c r="E89" i="15"/>
  <c r="D89" i="15"/>
  <c r="M88" i="15"/>
  <c r="L88" i="15"/>
  <c r="K88" i="15"/>
  <c r="J88" i="15"/>
  <c r="I88" i="15"/>
  <c r="H88" i="15"/>
  <c r="F88" i="15"/>
  <c r="G88" i="15" s="1"/>
  <c r="E88" i="15"/>
  <c r="D88" i="15"/>
  <c r="M87" i="15"/>
  <c r="L87" i="15"/>
  <c r="J87" i="15"/>
  <c r="K87" i="15" s="1"/>
  <c r="I87" i="15"/>
  <c r="H87" i="15"/>
  <c r="G87" i="15"/>
  <c r="F87" i="15"/>
  <c r="E87" i="15"/>
  <c r="D87" i="15"/>
  <c r="M86" i="15"/>
  <c r="L86" i="15"/>
  <c r="K86" i="15"/>
  <c r="J86" i="15"/>
  <c r="I86" i="15"/>
  <c r="H86" i="15"/>
  <c r="F86" i="15"/>
  <c r="G86" i="15" s="1"/>
  <c r="E86" i="15"/>
  <c r="D86" i="15"/>
  <c r="M85" i="15"/>
  <c r="L85" i="15"/>
  <c r="J85" i="15"/>
  <c r="K85" i="15" s="1"/>
  <c r="I85" i="15"/>
  <c r="H85" i="15"/>
  <c r="G85" i="15"/>
  <c r="F85" i="15"/>
  <c r="E85" i="15"/>
  <c r="D85" i="15"/>
  <c r="M84" i="15"/>
  <c r="L84" i="15"/>
  <c r="K84" i="15"/>
  <c r="J84" i="15"/>
  <c r="I84" i="15"/>
  <c r="H84" i="15"/>
  <c r="F84" i="15"/>
  <c r="G84" i="15" s="1"/>
  <c r="E84" i="15"/>
  <c r="D84" i="15"/>
  <c r="M83" i="15"/>
  <c r="L83" i="15"/>
  <c r="J83" i="15"/>
  <c r="K83" i="15" s="1"/>
  <c r="I83" i="15"/>
  <c r="H83" i="15"/>
  <c r="G83" i="15"/>
  <c r="F83" i="15"/>
  <c r="E83" i="15"/>
  <c r="D83" i="15"/>
  <c r="M82" i="15"/>
  <c r="L82" i="15"/>
  <c r="K82" i="15"/>
  <c r="J82" i="15"/>
  <c r="I82" i="15"/>
  <c r="H82" i="15"/>
  <c r="F82" i="15"/>
  <c r="G82" i="15" s="1"/>
  <c r="E82" i="15"/>
  <c r="D82" i="15"/>
  <c r="M81" i="15"/>
  <c r="L81" i="15"/>
  <c r="J81" i="15"/>
  <c r="K81" i="15" s="1"/>
  <c r="I81" i="15"/>
  <c r="H81" i="15"/>
  <c r="G81" i="15"/>
  <c r="F81" i="15"/>
  <c r="E81" i="15"/>
  <c r="D81" i="15"/>
  <c r="M80" i="15"/>
  <c r="L80" i="15"/>
  <c r="K80" i="15"/>
  <c r="J80" i="15"/>
  <c r="I80" i="15"/>
  <c r="H80" i="15"/>
  <c r="F80" i="15"/>
  <c r="G80" i="15" s="1"/>
  <c r="E80" i="15"/>
  <c r="D80" i="15"/>
  <c r="M79" i="15"/>
  <c r="L79" i="15"/>
  <c r="J79" i="15"/>
  <c r="K79" i="15" s="1"/>
  <c r="I79" i="15"/>
  <c r="H79" i="15"/>
  <c r="G79" i="15"/>
  <c r="F79" i="15"/>
  <c r="E79" i="15"/>
  <c r="D79" i="15"/>
  <c r="M78" i="15"/>
  <c r="L78" i="15"/>
  <c r="K78" i="15"/>
  <c r="J78" i="15"/>
  <c r="I78" i="15"/>
  <c r="H78" i="15"/>
  <c r="F78" i="15"/>
  <c r="G78" i="15" s="1"/>
  <c r="E78" i="15"/>
  <c r="D78" i="15"/>
  <c r="M77" i="15"/>
  <c r="L77" i="15"/>
  <c r="J77" i="15"/>
  <c r="K77" i="15" s="1"/>
  <c r="I77" i="15"/>
  <c r="H77" i="15"/>
  <c r="G77" i="15"/>
  <c r="F77" i="15"/>
  <c r="E77" i="15"/>
  <c r="D77" i="15"/>
  <c r="M76" i="15"/>
  <c r="L76" i="15"/>
  <c r="K76" i="15"/>
  <c r="J76" i="15"/>
  <c r="I76" i="15"/>
  <c r="H76" i="15"/>
  <c r="F76" i="15"/>
  <c r="G76" i="15" s="1"/>
  <c r="E76" i="15"/>
  <c r="D76" i="15"/>
  <c r="M75" i="15"/>
  <c r="L75" i="15"/>
  <c r="J75" i="15"/>
  <c r="K75" i="15" s="1"/>
  <c r="I75" i="15"/>
  <c r="H75" i="15"/>
  <c r="G75" i="15"/>
  <c r="F75" i="15"/>
  <c r="E75" i="15"/>
  <c r="D75" i="15"/>
  <c r="M74" i="15"/>
  <c r="L74" i="15"/>
  <c r="J74" i="15"/>
  <c r="K74" i="15" s="1"/>
  <c r="I74" i="15"/>
  <c r="H74" i="15"/>
  <c r="F74" i="15"/>
  <c r="G74" i="15" s="1"/>
  <c r="E74" i="15"/>
  <c r="D74" i="15"/>
  <c r="M73" i="15"/>
  <c r="L73" i="15"/>
  <c r="J73" i="15"/>
  <c r="K73" i="15" s="1"/>
  <c r="I73" i="15"/>
  <c r="H73" i="15"/>
  <c r="G73" i="15"/>
  <c r="F73" i="15"/>
  <c r="E73" i="15"/>
  <c r="D73" i="15"/>
  <c r="M72" i="15"/>
  <c r="L72" i="15"/>
  <c r="J72" i="15"/>
  <c r="K72" i="15" s="1"/>
  <c r="I72" i="15"/>
  <c r="H72" i="15"/>
  <c r="F72" i="15"/>
  <c r="G72" i="15" s="1"/>
  <c r="E72" i="15"/>
  <c r="D72" i="15"/>
  <c r="M71" i="15"/>
  <c r="L71" i="15"/>
  <c r="J71" i="15"/>
  <c r="K71" i="15" s="1"/>
  <c r="I71" i="15"/>
  <c r="H71" i="15"/>
  <c r="G71" i="15"/>
  <c r="F71" i="15"/>
  <c r="E71" i="15"/>
  <c r="D71" i="15"/>
  <c r="M70" i="15"/>
  <c r="L70" i="15"/>
  <c r="J70" i="15"/>
  <c r="K70" i="15" s="1"/>
  <c r="I70" i="15"/>
  <c r="H70" i="15"/>
  <c r="F70" i="15"/>
  <c r="G70" i="15" s="1"/>
  <c r="E70" i="15"/>
  <c r="D70" i="15"/>
  <c r="M69" i="15"/>
  <c r="L69" i="15"/>
  <c r="J69" i="15"/>
  <c r="K69" i="15" s="1"/>
  <c r="I69" i="15"/>
  <c r="H69" i="15"/>
  <c r="F69" i="15"/>
  <c r="G69" i="15" s="1"/>
  <c r="E69" i="15"/>
  <c r="D69" i="15"/>
  <c r="M68" i="15"/>
  <c r="L68" i="15"/>
  <c r="J68" i="15"/>
  <c r="K68" i="15" s="1"/>
  <c r="I68" i="15"/>
  <c r="H68" i="15"/>
  <c r="F68" i="15"/>
  <c r="G68" i="15" s="1"/>
  <c r="E68" i="15"/>
  <c r="D68" i="15"/>
  <c r="M67" i="15"/>
  <c r="L67" i="15"/>
  <c r="J67" i="15"/>
  <c r="K67" i="15" s="1"/>
  <c r="I67" i="15"/>
  <c r="H67" i="15"/>
  <c r="F67" i="15"/>
  <c r="G67" i="15" s="1"/>
  <c r="E67" i="15"/>
  <c r="D67" i="15"/>
  <c r="M66" i="15"/>
  <c r="L66" i="15"/>
  <c r="K66" i="15"/>
  <c r="J66" i="15"/>
  <c r="I66" i="15"/>
  <c r="H66" i="15"/>
  <c r="F66" i="15"/>
  <c r="G66" i="15" s="1"/>
  <c r="E66" i="15"/>
  <c r="D66" i="15"/>
  <c r="M65" i="15"/>
  <c r="L65" i="15"/>
  <c r="J65" i="15"/>
  <c r="K65" i="15" s="1"/>
  <c r="I65" i="15"/>
  <c r="H65" i="15"/>
  <c r="F65" i="15"/>
  <c r="G65" i="15" s="1"/>
  <c r="E65" i="15"/>
  <c r="D65" i="15"/>
  <c r="M64" i="15"/>
  <c r="L64" i="15"/>
  <c r="K64" i="15"/>
  <c r="J64" i="15"/>
  <c r="I64" i="15"/>
  <c r="H64" i="15"/>
  <c r="F64" i="15"/>
  <c r="G64" i="15" s="1"/>
  <c r="E64" i="15"/>
  <c r="D64" i="15"/>
  <c r="M63" i="15"/>
  <c r="L63" i="15"/>
  <c r="J63" i="15"/>
  <c r="K63" i="15" s="1"/>
  <c r="I63" i="15"/>
  <c r="H63" i="15"/>
  <c r="F63" i="15"/>
  <c r="G63" i="15" s="1"/>
  <c r="E63" i="15"/>
  <c r="D63" i="15"/>
  <c r="M62" i="15"/>
  <c r="L62" i="15"/>
  <c r="K62" i="15"/>
  <c r="J62" i="15"/>
  <c r="I62" i="15"/>
  <c r="H62" i="15"/>
  <c r="F62" i="15"/>
  <c r="G62" i="15" s="1"/>
  <c r="E62" i="15"/>
  <c r="D62" i="15"/>
  <c r="M61" i="15"/>
  <c r="L61" i="15"/>
  <c r="J61" i="15"/>
  <c r="K61" i="15" s="1"/>
  <c r="I61" i="15"/>
  <c r="H61" i="15"/>
  <c r="G61" i="15"/>
  <c r="F61" i="15"/>
  <c r="E61" i="15"/>
  <c r="D61" i="15"/>
  <c r="M60" i="15"/>
  <c r="L60" i="15"/>
  <c r="K60" i="15"/>
  <c r="J60" i="15"/>
  <c r="I60" i="15"/>
  <c r="H60" i="15"/>
  <c r="F60" i="15"/>
  <c r="G60" i="15" s="1"/>
  <c r="E60" i="15"/>
  <c r="D60" i="15"/>
  <c r="M59" i="15"/>
  <c r="L59" i="15"/>
  <c r="J59" i="15"/>
  <c r="K59" i="15" s="1"/>
  <c r="I59" i="15"/>
  <c r="H59" i="15"/>
  <c r="G59" i="15"/>
  <c r="F59" i="15"/>
  <c r="E59" i="15"/>
  <c r="D59" i="15"/>
  <c r="M58" i="15"/>
  <c r="L58" i="15"/>
  <c r="J58" i="15"/>
  <c r="K58" i="15" s="1"/>
  <c r="I58" i="15"/>
  <c r="H58" i="15"/>
  <c r="F58" i="15"/>
  <c r="G58" i="15" s="1"/>
  <c r="E58" i="15"/>
  <c r="D58" i="15"/>
  <c r="M57" i="15"/>
  <c r="L57" i="15"/>
  <c r="J57" i="15"/>
  <c r="K57" i="15" s="1"/>
  <c r="I57" i="15"/>
  <c r="H57" i="15"/>
  <c r="G57" i="15"/>
  <c r="F57" i="15"/>
  <c r="E57" i="15"/>
  <c r="D57" i="15"/>
  <c r="M56" i="15"/>
  <c r="L56" i="15"/>
  <c r="J56" i="15"/>
  <c r="K56" i="15" s="1"/>
  <c r="I56" i="15"/>
  <c r="H56" i="15"/>
  <c r="F56" i="15"/>
  <c r="G56" i="15" s="1"/>
  <c r="E56" i="15"/>
  <c r="D56" i="15"/>
  <c r="M55" i="15"/>
  <c r="L55" i="15"/>
  <c r="J55" i="15"/>
  <c r="K55" i="15" s="1"/>
  <c r="I55" i="15"/>
  <c r="H55" i="15"/>
  <c r="G55" i="15"/>
  <c r="F55" i="15"/>
  <c r="E55" i="15"/>
  <c r="D55" i="15"/>
  <c r="M54" i="15"/>
  <c r="L54" i="15"/>
  <c r="J54" i="15"/>
  <c r="K54" i="15" s="1"/>
  <c r="I54" i="15"/>
  <c r="H54" i="15"/>
  <c r="F54" i="15"/>
  <c r="G54" i="15" s="1"/>
  <c r="E54" i="15"/>
  <c r="D54" i="15"/>
  <c r="M53" i="15"/>
  <c r="L53" i="15"/>
  <c r="J53" i="15"/>
  <c r="K53" i="15" s="1"/>
  <c r="I53" i="15"/>
  <c r="H53" i="15"/>
  <c r="F53" i="15"/>
  <c r="G53" i="15" s="1"/>
  <c r="E53" i="15"/>
  <c r="D53" i="15"/>
  <c r="M52" i="15"/>
  <c r="L52" i="15"/>
  <c r="J52" i="15"/>
  <c r="K52" i="15" s="1"/>
  <c r="I52" i="15"/>
  <c r="H52" i="15"/>
  <c r="F52" i="15"/>
  <c r="G52" i="15" s="1"/>
  <c r="E52" i="15"/>
  <c r="D52" i="15"/>
  <c r="M51" i="15"/>
  <c r="L51" i="15"/>
  <c r="J51" i="15"/>
  <c r="K51" i="15" s="1"/>
  <c r="I51" i="15"/>
  <c r="H51" i="15"/>
  <c r="F51" i="15"/>
  <c r="G51" i="15" s="1"/>
  <c r="E51" i="15"/>
  <c r="D51" i="15"/>
  <c r="M50" i="15"/>
  <c r="L50" i="15"/>
  <c r="K50" i="15"/>
  <c r="J50" i="15"/>
  <c r="I50" i="15"/>
  <c r="H50" i="15"/>
  <c r="F50" i="15"/>
  <c r="G50" i="15" s="1"/>
  <c r="E50" i="15"/>
  <c r="D50" i="15"/>
  <c r="M49" i="15"/>
  <c r="L49" i="15"/>
  <c r="J49" i="15"/>
  <c r="K49" i="15" s="1"/>
  <c r="I49" i="15"/>
  <c r="H49" i="15"/>
  <c r="F49" i="15"/>
  <c r="G49" i="15" s="1"/>
  <c r="E49" i="15"/>
  <c r="D49" i="15"/>
  <c r="M48" i="15"/>
  <c r="L48" i="15"/>
  <c r="K48" i="15"/>
  <c r="J48" i="15"/>
  <c r="I48" i="15"/>
  <c r="H48" i="15"/>
  <c r="F48" i="15"/>
  <c r="G48" i="15" s="1"/>
  <c r="E48" i="15"/>
  <c r="D48" i="15"/>
  <c r="M47" i="15"/>
  <c r="L47" i="15"/>
  <c r="J47" i="15"/>
  <c r="K47" i="15" s="1"/>
  <c r="I47" i="15"/>
  <c r="H47" i="15"/>
  <c r="F47" i="15"/>
  <c r="G47" i="15" s="1"/>
  <c r="E47" i="15"/>
  <c r="D47" i="15"/>
  <c r="M46" i="15"/>
  <c r="L46" i="15"/>
  <c r="K46" i="15"/>
  <c r="J46" i="15"/>
  <c r="I46" i="15"/>
  <c r="H46" i="15"/>
  <c r="F46" i="15"/>
  <c r="G46" i="15" s="1"/>
  <c r="E46" i="15"/>
  <c r="D46" i="15"/>
  <c r="M45" i="15"/>
  <c r="L45" i="15"/>
  <c r="J45" i="15"/>
  <c r="K45" i="15" s="1"/>
  <c r="I45" i="15"/>
  <c r="H45" i="15"/>
  <c r="G45" i="15"/>
  <c r="F45" i="15"/>
  <c r="E45" i="15"/>
  <c r="D45" i="15"/>
  <c r="M44" i="15"/>
  <c r="L44" i="15"/>
  <c r="K44" i="15"/>
  <c r="J44" i="15"/>
  <c r="I44" i="15"/>
  <c r="H44" i="15"/>
  <c r="F44" i="15"/>
  <c r="G44" i="15" s="1"/>
  <c r="E44" i="15"/>
  <c r="D44" i="15"/>
  <c r="M43" i="15"/>
  <c r="L43" i="15"/>
  <c r="J43" i="15"/>
  <c r="K43" i="15" s="1"/>
  <c r="I43" i="15"/>
  <c r="H43" i="15"/>
  <c r="G43" i="15"/>
  <c r="F43" i="15"/>
  <c r="E43" i="15"/>
  <c r="D43" i="15"/>
  <c r="M42" i="15"/>
  <c r="L42" i="15"/>
  <c r="J42" i="15"/>
  <c r="K42" i="15" s="1"/>
  <c r="I42" i="15"/>
  <c r="H42" i="15"/>
  <c r="F42" i="15"/>
  <c r="G42" i="15" s="1"/>
  <c r="E42" i="15"/>
  <c r="D42" i="15"/>
  <c r="M41" i="15"/>
  <c r="L41" i="15"/>
  <c r="J41" i="15"/>
  <c r="K41" i="15" s="1"/>
  <c r="I41" i="15"/>
  <c r="H41" i="15"/>
  <c r="G41" i="15"/>
  <c r="F41" i="15"/>
  <c r="E41" i="15"/>
  <c r="D41" i="15"/>
  <c r="M40" i="15"/>
  <c r="L40" i="15"/>
  <c r="J40" i="15"/>
  <c r="K40" i="15" s="1"/>
  <c r="I40" i="15"/>
  <c r="H40" i="15"/>
  <c r="F40" i="15"/>
  <c r="G40" i="15" s="1"/>
  <c r="E40" i="15"/>
  <c r="D40" i="15"/>
  <c r="M39" i="15"/>
  <c r="L39" i="15"/>
  <c r="J39" i="15"/>
  <c r="K39" i="15" s="1"/>
  <c r="I39" i="15"/>
  <c r="H39" i="15"/>
  <c r="G39" i="15"/>
  <c r="F39" i="15"/>
  <c r="E39" i="15"/>
  <c r="D39" i="15"/>
  <c r="M38" i="15"/>
  <c r="L38" i="15"/>
  <c r="J38" i="15"/>
  <c r="K38" i="15" s="1"/>
  <c r="I38" i="15"/>
  <c r="H38" i="15"/>
  <c r="F38" i="15"/>
  <c r="G38" i="15" s="1"/>
  <c r="E38" i="15"/>
  <c r="D38" i="15"/>
  <c r="M37" i="15"/>
  <c r="L37" i="15"/>
  <c r="J37" i="15"/>
  <c r="K37" i="15" s="1"/>
  <c r="I37" i="15"/>
  <c r="H37" i="15"/>
  <c r="F37" i="15"/>
  <c r="G37" i="15" s="1"/>
  <c r="E37" i="15"/>
  <c r="D37" i="15"/>
  <c r="M36" i="15"/>
  <c r="L36" i="15"/>
  <c r="J36" i="15"/>
  <c r="K36" i="15" s="1"/>
  <c r="I36" i="15"/>
  <c r="H36" i="15"/>
  <c r="F36" i="15"/>
  <c r="G36" i="15" s="1"/>
  <c r="E36" i="15"/>
  <c r="D36" i="15"/>
  <c r="M35" i="15"/>
  <c r="L35" i="15"/>
  <c r="J35" i="15"/>
  <c r="K35" i="15" s="1"/>
  <c r="I35" i="15"/>
  <c r="H35" i="15"/>
  <c r="F35" i="15"/>
  <c r="G35" i="15" s="1"/>
  <c r="E35" i="15"/>
  <c r="D35" i="15"/>
  <c r="M34" i="15"/>
  <c r="L34" i="15"/>
  <c r="K34" i="15"/>
  <c r="J34" i="15"/>
  <c r="I34" i="15"/>
  <c r="H34" i="15"/>
  <c r="F34" i="15"/>
  <c r="G34" i="15" s="1"/>
  <c r="E34" i="15"/>
  <c r="D34" i="15"/>
  <c r="M33" i="15"/>
  <c r="L33" i="15"/>
  <c r="J33" i="15"/>
  <c r="K33" i="15" s="1"/>
  <c r="I33" i="15"/>
  <c r="H33" i="15"/>
  <c r="F33" i="15"/>
  <c r="G33" i="15" s="1"/>
  <c r="E33" i="15"/>
  <c r="D33" i="15"/>
  <c r="M32" i="15"/>
  <c r="L32" i="15"/>
  <c r="K32" i="15"/>
  <c r="J32" i="15"/>
  <c r="I32" i="15"/>
  <c r="H32" i="15"/>
  <c r="F32" i="15"/>
  <c r="G32" i="15" s="1"/>
  <c r="E32" i="15"/>
  <c r="D32" i="15"/>
  <c r="M31" i="15"/>
  <c r="L31" i="15"/>
  <c r="J31" i="15"/>
  <c r="K31" i="15" s="1"/>
  <c r="I31" i="15"/>
  <c r="H31" i="15"/>
  <c r="F31" i="15"/>
  <c r="G31" i="15" s="1"/>
  <c r="E31" i="15"/>
  <c r="D31" i="15"/>
  <c r="M30" i="15"/>
  <c r="L30" i="15"/>
  <c r="K30" i="15"/>
  <c r="J30" i="15"/>
  <c r="I30" i="15"/>
  <c r="H30" i="15"/>
  <c r="F30" i="15"/>
  <c r="G30" i="15" s="1"/>
  <c r="E30" i="15"/>
  <c r="D30" i="15"/>
  <c r="M29" i="15"/>
  <c r="L29" i="15"/>
  <c r="J29" i="15"/>
  <c r="K29" i="15" s="1"/>
  <c r="I29" i="15"/>
  <c r="H29" i="15"/>
  <c r="G29" i="15"/>
  <c r="F29" i="15"/>
  <c r="E29" i="15"/>
  <c r="D29" i="15"/>
  <c r="M28" i="15"/>
  <c r="L28" i="15"/>
  <c r="K28" i="15"/>
  <c r="J28" i="15"/>
  <c r="I28" i="15"/>
  <c r="H28" i="15"/>
  <c r="F28" i="15"/>
  <c r="G28" i="15" s="1"/>
  <c r="E28" i="15"/>
  <c r="D28" i="15"/>
  <c r="M27" i="15"/>
  <c r="L27" i="15"/>
  <c r="J27" i="15"/>
  <c r="K27" i="15" s="1"/>
  <c r="I27" i="15"/>
  <c r="H27" i="15"/>
  <c r="G27" i="15"/>
  <c r="F27" i="15"/>
  <c r="E27" i="15"/>
  <c r="D27" i="15"/>
  <c r="M26" i="15"/>
  <c r="L26" i="15"/>
  <c r="J26" i="15"/>
  <c r="K26" i="15" s="1"/>
  <c r="I26" i="15"/>
  <c r="H26" i="15"/>
  <c r="F26" i="15"/>
  <c r="G26" i="15" s="1"/>
  <c r="E26" i="15"/>
  <c r="D26" i="15"/>
  <c r="M25" i="15"/>
  <c r="L25" i="15"/>
  <c r="J25" i="15"/>
  <c r="K25" i="15" s="1"/>
  <c r="I25" i="15"/>
  <c r="H25" i="15"/>
  <c r="G25" i="15"/>
  <c r="F25" i="15"/>
  <c r="E25" i="15"/>
  <c r="D25" i="15"/>
  <c r="M24" i="15"/>
  <c r="L24" i="15"/>
  <c r="J24" i="15"/>
  <c r="K24" i="15" s="1"/>
  <c r="I24" i="15"/>
  <c r="H24" i="15"/>
  <c r="F24" i="15"/>
  <c r="G24" i="15" s="1"/>
  <c r="E24" i="15"/>
  <c r="D24" i="15"/>
  <c r="M23" i="15"/>
  <c r="L23" i="15"/>
  <c r="J23" i="15"/>
  <c r="K23" i="15" s="1"/>
  <c r="I23" i="15"/>
  <c r="H23" i="15"/>
  <c r="G23" i="15"/>
  <c r="F23" i="15"/>
  <c r="E23" i="15"/>
  <c r="D23" i="15"/>
  <c r="M22" i="15"/>
  <c r="L22" i="15"/>
  <c r="J22" i="15"/>
  <c r="K22" i="15" s="1"/>
  <c r="I22" i="15"/>
  <c r="H22" i="15"/>
  <c r="F22" i="15"/>
  <c r="G22" i="15" s="1"/>
  <c r="E22" i="15"/>
  <c r="D22" i="15"/>
  <c r="M21" i="15"/>
  <c r="L21" i="15"/>
  <c r="J21" i="15"/>
  <c r="K21" i="15" s="1"/>
  <c r="I21" i="15"/>
  <c r="H21" i="15"/>
  <c r="F21" i="15"/>
  <c r="G21" i="15" s="1"/>
  <c r="E21" i="15"/>
  <c r="D21" i="15"/>
  <c r="M20" i="15"/>
  <c r="L20" i="15"/>
  <c r="J20" i="15"/>
  <c r="K20" i="15" s="1"/>
  <c r="I20" i="15"/>
  <c r="H20" i="15"/>
  <c r="F20" i="15"/>
  <c r="G20" i="15" s="1"/>
  <c r="E20" i="15"/>
  <c r="D20" i="15"/>
  <c r="M19" i="15"/>
  <c r="L19" i="15"/>
  <c r="J19" i="15"/>
  <c r="K19" i="15" s="1"/>
  <c r="I19" i="15"/>
  <c r="H19" i="15"/>
  <c r="F19" i="15"/>
  <c r="G19" i="15" s="1"/>
  <c r="E19" i="15"/>
  <c r="D19" i="15"/>
  <c r="M18" i="15"/>
  <c r="L18" i="15"/>
  <c r="K18" i="15"/>
  <c r="J18" i="15"/>
  <c r="I18" i="15"/>
  <c r="H18" i="15"/>
  <c r="F18" i="15"/>
  <c r="G18" i="15" s="1"/>
  <c r="E18" i="15"/>
  <c r="D18" i="15"/>
  <c r="M17" i="15"/>
  <c r="L17" i="15"/>
  <c r="J17" i="15"/>
  <c r="K17" i="15" s="1"/>
  <c r="I17" i="15"/>
  <c r="H17" i="15"/>
  <c r="F17" i="15"/>
  <c r="G17" i="15" s="1"/>
  <c r="E17" i="15"/>
  <c r="D17" i="15"/>
  <c r="M16" i="15"/>
  <c r="L16" i="15"/>
  <c r="K16" i="15"/>
  <c r="J16" i="15"/>
  <c r="I16" i="15"/>
  <c r="H16" i="15"/>
  <c r="F16" i="15"/>
  <c r="G16" i="15" s="1"/>
  <c r="E16" i="15"/>
  <c r="D16" i="15"/>
  <c r="M15" i="15"/>
  <c r="L15" i="15"/>
  <c r="J15" i="15"/>
  <c r="K15" i="15" s="1"/>
  <c r="I15" i="15"/>
  <c r="H15" i="15"/>
  <c r="F15" i="15"/>
  <c r="G15" i="15" s="1"/>
  <c r="E15" i="15"/>
  <c r="D15" i="15"/>
  <c r="M14" i="15"/>
  <c r="L14" i="15"/>
  <c r="K14" i="15"/>
  <c r="J14" i="15"/>
  <c r="I14" i="15"/>
  <c r="H14" i="15"/>
  <c r="F14" i="15"/>
  <c r="G14" i="15" s="1"/>
  <c r="E14" i="15"/>
  <c r="D14" i="15"/>
  <c r="M13" i="15"/>
  <c r="L13" i="15"/>
  <c r="J13" i="15"/>
  <c r="K13" i="15" s="1"/>
  <c r="I13" i="15"/>
  <c r="H13" i="15"/>
  <c r="G13" i="15"/>
  <c r="F13" i="15"/>
  <c r="E13" i="15"/>
  <c r="D13" i="15"/>
  <c r="M12" i="15"/>
  <c r="L12" i="15"/>
  <c r="K12" i="15"/>
  <c r="J12" i="15"/>
  <c r="I12" i="15"/>
  <c r="H12" i="15"/>
  <c r="F12" i="15"/>
  <c r="G12" i="15" s="1"/>
  <c r="E12" i="15"/>
  <c r="D12" i="15"/>
  <c r="M11" i="15"/>
  <c r="L11" i="15"/>
  <c r="J11" i="15"/>
  <c r="K11" i="15" s="1"/>
  <c r="I11" i="15"/>
  <c r="H11" i="15"/>
  <c r="G11" i="15"/>
  <c r="F11" i="15"/>
  <c r="E11" i="15"/>
  <c r="D11" i="15"/>
  <c r="M10" i="15"/>
  <c r="L10" i="15"/>
  <c r="J10" i="15"/>
  <c r="K10" i="15" s="1"/>
  <c r="I10" i="15"/>
  <c r="H10" i="15"/>
  <c r="F10" i="15"/>
  <c r="G10" i="15" s="1"/>
  <c r="E10" i="15"/>
  <c r="D10" i="15"/>
  <c r="M9" i="15"/>
  <c r="L9" i="15"/>
  <c r="J9" i="15"/>
  <c r="K9" i="15" s="1"/>
  <c r="I9" i="15"/>
  <c r="H9" i="15"/>
  <c r="G9" i="15"/>
  <c r="F9" i="15"/>
  <c r="E9" i="15"/>
  <c r="D9" i="15"/>
  <c r="M8" i="15"/>
  <c r="L8" i="15"/>
  <c r="J8" i="15"/>
  <c r="K8" i="15" s="1"/>
  <c r="I8" i="15"/>
  <c r="H8" i="15"/>
  <c r="F8" i="15"/>
  <c r="G8" i="15" s="1"/>
  <c r="E8" i="15"/>
  <c r="D8" i="15"/>
  <c r="M7" i="15"/>
  <c r="L7" i="15"/>
  <c r="J7" i="15"/>
  <c r="K7" i="15" s="1"/>
  <c r="I7" i="15"/>
  <c r="H7" i="15"/>
  <c r="G7" i="15"/>
  <c r="F7" i="15"/>
  <c r="E7" i="15"/>
  <c r="D7" i="15"/>
  <c r="M6" i="15"/>
  <c r="L6" i="15"/>
  <c r="J6" i="15"/>
  <c r="K6" i="15" s="1"/>
  <c r="I6" i="15"/>
  <c r="H6" i="15"/>
  <c r="F6" i="15"/>
  <c r="G6" i="15" s="1"/>
  <c r="E6" i="15"/>
  <c r="D6" i="15"/>
  <c r="M5" i="15"/>
  <c r="L5" i="15"/>
  <c r="J5" i="15"/>
  <c r="K5" i="15" s="1"/>
  <c r="I5" i="15"/>
  <c r="H5" i="15"/>
  <c r="F5" i="15"/>
  <c r="G5" i="15" s="1"/>
  <c r="E5" i="15"/>
  <c r="D5" i="15"/>
  <c r="M4" i="15"/>
  <c r="L4" i="15"/>
  <c r="K4" i="15"/>
  <c r="H4" i="15"/>
  <c r="I4" i="15" s="1"/>
  <c r="F4" i="15"/>
  <c r="G4" i="15" s="1"/>
  <c r="D4" i="15"/>
  <c r="E4" i="15" s="1"/>
  <c r="N3" i="15"/>
  <c r="O3" i="15" s="1"/>
  <c r="L3" i="15"/>
  <c r="M3" i="15" s="1"/>
  <c r="K3" i="15"/>
  <c r="J3" i="15"/>
  <c r="I3" i="15"/>
  <c r="H3" i="15"/>
  <c r="F3" i="15"/>
  <c r="G3" i="15" s="1"/>
  <c r="D3" i="15"/>
  <c r="E3" i="15" s="1"/>
  <c r="L2" i="15"/>
  <c r="M162" i="14"/>
  <c r="M161" i="14"/>
  <c r="J156" i="14"/>
  <c r="H156" i="14"/>
  <c r="F156" i="14"/>
  <c r="D156" i="14"/>
  <c r="K155" i="14"/>
  <c r="J155" i="14"/>
  <c r="I155" i="14"/>
  <c r="H155" i="14"/>
  <c r="F155" i="14"/>
  <c r="G155" i="14" s="1"/>
  <c r="E155" i="14"/>
  <c r="D155" i="14"/>
  <c r="J154" i="14"/>
  <c r="K154" i="14" s="1"/>
  <c r="I154" i="14"/>
  <c r="H154" i="14"/>
  <c r="F154" i="14"/>
  <c r="G154" i="14" s="1"/>
  <c r="E154" i="14"/>
  <c r="D154" i="14"/>
  <c r="K153" i="14"/>
  <c r="J153" i="14"/>
  <c r="H153" i="14"/>
  <c r="I153" i="14" s="1"/>
  <c r="F153" i="14"/>
  <c r="G153" i="14" s="1"/>
  <c r="E153" i="14"/>
  <c r="D153" i="14"/>
  <c r="J152" i="14"/>
  <c r="K152" i="14" s="1"/>
  <c r="I152" i="14"/>
  <c r="H152" i="14"/>
  <c r="G152" i="14"/>
  <c r="F152" i="14"/>
  <c r="E152" i="14"/>
  <c r="D152" i="14"/>
  <c r="K151" i="14"/>
  <c r="J151" i="14"/>
  <c r="I151" i="14"/>
  <c r="H151" i="14"/>
  <c r="G151" i="14"/>
  <c r="F151" i="14"/>
  <c r="E151" i="14"/>
  <c r="D151" i="14"/>
  <c r="K150" i="14"/>
  <c r="J150" i="14"/>
  <c r="I150" i="14"/>
  <c r="H150" i="14"/>
  <c r="G150" i="14"/>
  <c r="F150" i="14"/>
  <c r="E150" i="14"/>
  <c r="D150" i="14"/>
  <c r="J149" i="14"/>
  <c r="K149" i="14" s="1"/>
  <c r="H149" i="14"/>
  <c r="I149" i="14" s="1"/>
  <c r="F149" i="14"/>
  <c r="G149" i="14" s="1"/>
  <c r="E149" i="14"/>
  <c r="D149" i="14"/>
  <c r="L148" i="14"/>
  <c r="M148" i="14" s="1"/>
  <c r="J148" i="14"/>
  <c r="K148" i="14" s="1"/>
  <c r="I148" i="14"/>
  <c r="H148" i="14"/>
  <c r="F148" i="14"/>
  <c r="G148" i="14" s="1"/>
  <c r="D148" i="14"/>
  <c r="E148" i="14" s="1"/>
  <c r="J147" i="14"/>
  <c r="K147" i="14" s="1"/>
  <c r="I147" i="14"/>
  <c r="H147" i="14"/>
  <c r="G147" i="14"/>
  <c r="F147" i="14"/>
  <c r="E147" i="14"/>
  <c r="D147" i="14"/>
  <c r="K146" i="14"/>
  <c r="J146" i="14"/>
  <c r="I146" i="14"/>
  <c r="H146" i="14"/>
  <c r="F146" i="14"/>
  <c r="G146" i="14" s="1"/>
  <c r="E146" i="14"/>
  <c r="D146" i="14"/>
  <c r="K145" i="14"/>
  <c r="J145" i="14"/>
  <c r="H145" i="14"/>
  <c r="I145" i="14" s="1"/>
  <c r="F145" i="14"/>
  <c r="G145" i="14" s="1"/>
  <c r="E145" i="14"/>
  <c r="D145" i="14"/>
  <c r="J144" i="14"/>
  <c r="K144" i="14" s="1"/>
  <c r="I144" i="14"/>
  <c r="H144" i="14"/>
  <c r="G144" i="14"/>
  <c r="F144" i="14"/>
  <c r="D144" i="14"/>
  <c r="E144" i="14" s="1"/>
  <c r="K143" i="14"/>
  <c r="J143" i="14"/>
  <c r="H143" i="14"/>
  <c r="I143" i="14" s="1"/>
  <c r="G143" i="14"/>
  <c r="F143" i="14"/>
  <c r="E143" i="14"/>
  <c r="D143" i="14"/>
  <c r="K142" i="14"/>
  <c r="J142" i="14"/>
  <c r="I142" i="14"/>
  <c r="H142" i="14"/>
  <c r="G142" i="14"/>
  <c r="F142" i="14"/>
  <c r="D142" i="14"/>
  <c r="E142" i="14" s="1"/>
  <c r="J141" i="14"/>
  <c r="K141" i="14" s="1"/>
  <c r="I141" i="14"/>
  <c r="H141" i="14"/>
  <c r="F141" i="14"/>
  <c r="G141" i="14" s="1"/>
  <c r="E141" i="14"/>
  <c r="D141" i="14"/>
  <c r="J140" i="14"/>
  <c r="K140" i="14" s="1"/>
  <c r="I140" i="14"/>
  <c r="H140" i="14"/>
  <c r="F140" i="14"/>
  <c r="G140" i="14" s="1"/>
  <c r="E140" i="14"/>
  <c r="D140" i="14"/>
  <c r="K139" i="14"/>
  <c r="J139" i="14"/>
  <c r="I139" i="14"/>
  <c r="H139" i="14"/>
  <c r="F139" i="14"/>
  <c r="G139" i="14" s="1"/>
  <c r="E139" i="14"/>
  <c r="D139" i="14"/>
  <c r="J138" i="14"/>
  <c r="K138" i="14" s="1"/>
  <c r="I138" i="14"/>
  <c r="H138" i="14"/>
  <c r="G138" i="14"/>
  <c r="F138" i="14"/>
  <c r="E138" i="14"/>
  <c r="D138" i="14"/>
  <c r="J137" i="14"/>
  <c r="K137" i="14" s="1"/>
  <c r="H137" i="14"/>
  <c r="I137" i="14" s="1"/>
  <c r="G137" i="14"/>
  <c r="F137" i="14"/>
  <c r="E137" i="14"/>
  <c r="D137" i="14"/>
  <c r="K136" i="14"/>
  <c r="J136" i="14"/>
  <c r="I136" i="14"/>
  <c r="H136" i="14"/>
  <c r="F136" i="14"/>
  <c r="G136" i="14" s="1"/>
  <c r="D136" i="14"/>
  <c r="E136" i="14" s="1"/>
  <c r="K135" i="14"/>
  <c r="J135" i="14"/>
  <c r="I135" i="14"/>
  <c r="H135" i="14"/>
  <c r="G135" i="14"/>
  <c r="F135" i="14"/>
  <c r="E135" i="14"/>
  <c r="D135" i="14"/>
  <c r="K134" i="14"/>
  <c r="J134" i="14"/>
  <c r="I134" i="14"/>
  <c r="H134" i="14"/>
  <c r="G134" i="14"/>
  <c r="F134" i="14"/>
  <c r="E134" i="14"/>
  <c r="D134" i="14"/>
  <c r="J133" i="14"/>
  <c r="K133" i="14" s="1"/>
  <c r="H133" i="14"/>
  <c r="I133" i="14" s="1"/>
  <c r="F133" i="14"/>
  <c r="G133" i="14" s="1"/>
  <c r="E133" i="14"/>
  <c r="D133" i="14"/>
  <c r="J132" i="14"/>
  <c r="K132" i="14" s="1"/>
  <c r="I132" i="14"/>
  <c r="H132" i="14"/>
  <c r="G132" i="14"/>
  <c r="F132" i="14"/>
  <c r="D132" i="14"/>
  <c r="E132" i="14" s="1"/>
  <c r="J131" i="14"/>
  <c r="K131" i="14" s="1"/>
  <c r="I131" i="14"/>
  <c r="H131" i="14"/>
  <c r="G131" i="14"/>
  <c r="F131" i="14"/>
  <c r="E131" i="14"/>
  <c r="D131" i="14"/>
  <c r="K130" i="14"/>
  <c r="J130" i="14"/>
  <c r="I130" i="14"/>
  <c r="H130" i="14"/>
  <c r="F130" i="14"/>
  <c r="G130" i="14" s="1"/>
  <c r="E130" i="14"/>
  <c r="D130" i="14"/>
  <c r="K129" i="14"/>
  <c r="J129" i="14"/>
  <c r="H129" i="14"/>
  <c r="I129" i="14" s="1"/>
  <c r="F129" i="14"/>
  <c r="G129" i="14" s="1"/>
  <c r="E129" i="14"/>
  <c r="D129" i="14"/>
  <c r="J128" i="14"/>
  <c r="K128" i="14" s="1"/>
  <c r="I128" i="14"/>
  <c r="H128" i="14"/>
  <c r="G128" i="14"/>
  <c r="F128" i="14"/>
  <c r="D128" i="14"/>
  <c r="E128" i="14" s="1"/>
  <c r="K127" i="14"/>
  <c r="J127" i="14"/>
  <c r="H127" i="14"/>
  <c r="I127" i="14" s="1"/>
  <c r="G127" i="14"/>
  <c r="F127" i="14"/>
  <c r="E127" i="14"/>
  <c r="D127" i="14"/>
  <c r="K126" i="14"/>
  <c r="J126" i="14"/>
  <c r="I126" i="14"/>
  <c r="H126" i="14"/>
  <c r="G126" i="14"/>
  <c r="F126" i="14"/>
  <c r="D126" i="14"/>
  <c r="E126" i="14" s="1"/>
  <c r="J125" i="14"/>
  <c r="K125" i="14" s="1"/>
  <c r="I125" i="14"/>
  <c r="H125" i="14"/>
  <c r="G125" i="14"/>
  <c r="F125" i="14"/>
  <c r="E125" i="14"/>
  <c r="D125" i="14"/>
  <c r="K124" i="14"/>
  <c r="J124" i="14"/>
  <c r="I124" i="14"/>
  <c r="H124" i="14"/>
  <c r="F124" i="14"/>
  <c r="G124" i="14" s="1"/>
  <c r="E124" i="14"/>
  <c r="D124" i="14"/>
  <c r="K123" i="14"/>
  <c r="J123" i="14"/>
  <c r="I123" i="14"/>
  <c r="H123" i="14"/>
  <c r="F123" i="14"/>
  <c r="G123" i="14" s="1"/>
  <c r="E123" i="14"/>
  <c r="D123" i="14"/>
  <c r="J122" i="14"/>
  <c r="K122" i="14" s="1"/>
  <c r="I122" i="14"/>
  <c r="H122" i="14"/>
  <c r="G122" i="14"/>
  <c r="F122" i="14"/>
  <c r="E122" i="14"/>
  <c r="D122" i="14"/>
  <c r="K121" i="14"/>
  <c r="J121" i="14"/>
  <c r="I121" i="14"/>
  <c r="H121" i="14"/>
  <c r="F121" i="14"/>
  <c r="G121" i="14" s="1"/>
  <c r="E121" i="14"/>
  <c r="D121" i="14"/>
  <c r="J120" i="14"/>
  <c r="K120" i="14" s="1"/>
  <c r="I120" i="14"/>
  <c r="H120" i="14"/>
  <c r="G120" i="14"/>
  <c r="F120" i="14"/>
  <c r="E120" i="14"/>
  <c r="D120" i="14"/>
  <c r="K119" i="14"/>
  <c r="J119" i="14"/>
  <c r="I119" i="14"/>
  <c r="H119" i="14"/>
  <c r="F119" i="14"/>
  <c r="G119" i="14" s="1"/>
  <c r="E119" i="14"/>
  <c r="D119" i="14"/>
  <c r="J118" i="14"/>
  <c r="K118" i="14" s="1"/>
  <c r="I118" i="14"/>
  <c r="H118" i="14"/>
  <c r="G118" i="14"/>
  <c r="F118" i="14"/>
  <c r="E118" i="14"/>
  <c r="D118" i="14"/>
  <c r="K117" i="14"/>
  <c r="J117" i="14"/>
  <c r="I117" i="14"/>
  <c r="H117" i="14"/>
  <c r="F117" i="14"/>
  <c r="G117" i="14" s="1"/>
  <c r="E117" i="14"/>
  <c r="D117" i="14"/>
  <c r="J116" i="14"/>
  <c r="K116" i="14" s="1"/>
  <c r="I116" i="14"/>
  <c r="H116" i="14"/>
  <c r="G116" i="14"/>
  <c r="F116" i="14"/>
  <c r="E116" i="14"/>
  <c r="D116" i="14"/>
  <c r="K115" i="14"/>
  <c r="J115" i="14"/>
  <c r="I115" i="14"/>
  <c r="H115" i="14"/>
  <c r="F115" i="14"/>
  <c r="G115" i="14" s="1"/>
  <c r="E115" i="14"/>
  <c r="D115" i="14"/>
  <c r="J114" i="14"/>
  <c r="K114" i="14" s="1"/>
  <c r="I114" i="14"/>
  <c r="H114" i="14"/>
  <c r="G114" i="14"/>
  <c r="F114" i="14"/>
  <c r="E114" i="14"/>
  <c r="D114" i="14"/>
  <c r="K113" i="14"/>
  <c r="J113" i="14"/>
  <c r="I113" i="14"/>
  <c r="H113" i="14"/>
  <c r="F113" i="14"/>
  <c r="G113" i="14" s="1"/>
  <c r="E113" i="14"/>
  <c r="D113" i="14"/>
  <c r="J112" i="14"/>
  <c r="K112" i="14" s="1"/>
  <c r="I112" i="14"/>
  <c r="H112" i="14"/>
  <c r="G112" i="14"/>
  <c r="F112" i="14"/>
  <c r="E112" i="14"/>
  <c r="D112" i="14"/>
  <c r="J111" i="14"/>
  <c r="K111" i="14" s="1"/>
  <c r="I111" i="14"/>
  <c r="H111" i="14"/>
  <c r="F111" i="14"/>
  <c r="G111" i="14" s="1"/>
  <c r="E111" i="14"/>
  <c r="D111" i="14"/>
  <c r="J110" i="14"/>
  <c r="K110" i="14" s="1"/>
  <c r="I110" i="14"/>
  <c r="H110" i="14"/>
  <c r="F110" i="14"/>
  <c r="G110" i="14" s="1"/>
  <c r="E110" i="14"/>
  <c r="D110" i="14"/>
  <c r="K109" i="14"/>
  <c r="J109" i="14"/>
  <c r="I109" i="14"/>
  <c r="H109" i="14"/>
  <c r="F109" i="14"/>
  <c r="G109" i="14" s="1"/>
  <c r="E109" i="14"/>
  <c r="D109" i="14"/>
  <c r="J108" i="14"/>
  <c r="K108" i="14" s="1"/>
  <c r="I108" i="14"/>
  <c r="H108" i="14"/>
  <c r="F108" i="14"/>
  <c r="G108" i="14" s="1"/>
  <c r="E108" i="14"/>
  <c r="D108" i="14"/>
  <c r="K107" i="14"/>
  <c r="J107" i="14"/>
  <c r="I107" i="14"/>
  <c r="H107" i="14"/>
  <c r="F107" i="14"/>
  <c r="G107" i="14" s="1"/>
  <c r="E107" i="14"/>
  <c r="D107" i="14"/>
  <c r="J106" i="14"/>
  <c r="K106" i="14" s="1"/>
  <c r="I106" i="14"/>
  <c r="H106" i="14"/>
  <c r="G106" i="14"/>
  <c r="F106" i="14"/>
  <c r="E106" i="14"/>
  <c r="D106" i="14"/>
  <c r="K105" i="14"/>
  <c r="J105" i="14"/>
  <c r="I105" i="14"/>
  <c r="H105" i="14"/>
  <c r="F105" i="14"/>
  <c r="G105" i="14" s="1"/>
  <c r="E105" i="14"/>
  <c r="D105" i="14"/>
  <c r="J104" i="14"/>
  <c r="K104" i="14" s="1"/>
  <c r="I104" i="14"/>
  <c r="H104" i="14"/>
  <c r="G104" i="14"/>
  <c r="F104" i="14"/>
  <c r="E104" i="14"/>
  <c r="D104" i="14"/>
  <c r="M103" i="14"/>
  <c r="L103" i="14"/>
  <c r="J103" i="14"/>
  <c r="K103" i="14" s="1"/>
  <c r="I103" i="14"/>
  <c r="H103" i="14"/>
  <c r="F103" i="14"/>
  <c r="G103" i="14" s="1"/>
  <c r="D103" i="14"/>
  <c r="E103" i="14" s="1"/>
  <c r="J102" i="14"/>
  <c r="K102" i="14" s="1"/>
  <c r="H102" i="14"/>
  <c r="I102" i="14" s="1"/>
  <c r="F102" i="14"/>
  <c r="G102" i="14" s="1"/>
  <c r="E102" i="14"/>
  <c r="D102" i="14"/>
  <c r="M101" i="14"/>
  <c r="L101" i="14"/>
  <c r="K101" i="14"/>
  <c r="J101" i="14"/>
  <c r="I101" i="14"/>
  <c r="H101" i="14"/>
  <c r="F101" i="14"/>
  <c r="G101" i="14" s="1"/>
  <c r="E101" i="14"/>
  <c r="D101" i="14"/>
  <c r="J100" i="14"/>
  <c r="K100" i="14" s="1"/>
  <c r="H100" i="14"/>
  <c r="I100" i="14" s="1"/>
  <c r="G100" i="14"/>
  <c r="F100" i="14"/>
  <c r="E100" i="14"/>
  <c r="D100" i="14"/>
  <c r="M99" i="14"/>
  <c r="L99" i="14"/>
  <c r="J99" i="14"/>
  <c r="K99" i="14" s="1"/>
  <c r="I99" i="14"/>
  <c r="H99" i="14"/>
  <c r="F99" i="14"/>
  <c r="G99" i="14" s="1"/>
  <c r="D99" i="14"/>
  <c r="E99" i="14" s="1"/>
  <c r="J98" i="14"/>
  <c r="K98" i="14" s="1"/>
  <c r="H98" i="14"/>
  <c r="I98" i="14" s="1"/>
  <c r="F98" i="14"/>
  <c r="G98" i="14" s="1"/>
  <c r="E98" i="14"/>
  <c r="D98" i="14"/>
  <c r="M97" i="14"/>
  <c r="L97" i="14"/>
  <c r="K97" i="14"/>
  <c r="J97" i="14"/>
  <c r="I97" i="14"/>
  <c r="H97" i="14"/>
  <c r="F97" i="14"/>
  <c r="G97" i="14" s="1"/>
  <c r="E97" i="14"/>
  <c r="D97" i="14"/>
  <c r="J96" i="14"/>
  <c r="K96" i="14" s="1"/>
  <c r="H96" i="14"/>
  <c r="I96" i="14" s="1"/>
  <c r="G96" i="14"/>
  <c r="F96" i="14"/>
  <c r="E96" i="14"/>
  <c r="D96" i="14"/>
  <c r="M95" i="14"/>
  <c r="L95" i="14"/>
  <c r="J95" i="14"/>
  <c r="K95" i="14" s="1"/>
  <c r="I95" i="14"/>
  <c r="H95" i="14"/>
  <c r="F95" i="14"/>
  <c r="G95" i="14" s="1"/>
  <c r="D95" i="14"/>
  <c r="E95" i="14" s="1"/>
  <c r="J94" i="14"/>
  <c r="K94" i="14" s="1"/>
  <c r="H94" i="14"/>
  <c r="I94" i="14" s="1"/>
  <c r="F94" i="14"/>
  <c r="G94" i="14" s="1"/>
  <c r="E94" i="14"/>
  <c r="D94" i="14"/>
  <c r="M93" i="14"/>
  <c r="L93" i="14"/>
  <c r="K93" i="14"/>
  <c r="J93" i="14"/>
  <c r="I93" i="14"/>
  <c r="H93" i="14"/>
  <c r="F93" i="14"/>
  <c r="G93" i="14" s="1"/>
  <c r="E93" i="14"/>
  <c r="D93" i="14"/>
  <c r="J92" i="14"/>
  <c r="K92" i="14" s="1"/>
  <c r="H92" i="14"/>
  <c r="I92" i="14" s="1"/>
  <c r="G92" i="14"/>
  <c r="F92" i="14"/>
  <c r="E92" i="14"/>
  <c r="D92" i="14"/>
  <c r="M91" i="14"/>
  <c r="L91" i="14"/>
  <c r="J91" i="14"/>
  <c r="K91" i="14" s="1"/>
  <c r="I91" i="14"/>
  <c r="H91" i="14"/>
  <c r="F91" i="14"/>
  <c r="G91" i="14" s="1"/>
  <c r="D91" i="14"/>
  <c r="E91" i="14" s="1"/>
  <c r="J90" i="14"/>
  <c r="K90" i="14" s="1"/>
  <c r="H90" i="14"/>
  <c r="I90" i="14" s="1"/>
  <c r="F90" i="14"/>
  <c r="G90" i="14" s="1"/>
  <c r="E90" i="14"/>
  <c r="D90" i="14"/>
  <c r="M89" i="14"/>
  <c r="L89" i="14"/>
  <c r="K89" i="14"/>
  <c r="J89" i="14"/>
  <c r="I89" i="14"/>
  <c r="H89" i="14"/>
  <c r="F89" i="14"/>
  <c r="G89" i="14" s="1"/>
  <c r="E89" i="14"/>
  <c r="D89" i="14"/>
  <c r="J88" i="14"/>
  <c r="K88" i="14" s="1"/>
  <c r="H88" i="14"/>
  <c r="I88" i="14" s="1"/>
  <c r="G88" i="14"/>
  <c r="F88" i="14"/>
  <c r="E88" i="14"/>
  <c r="D88" i="14"/>
  <c r="M87" i="14"/>
  <c r="L87" i="14"/>
  <c r="J87" i="14"/>
  <c r="K87" i="14" s="1"/>
  <c r="I87" i="14"/>
  <c r="H87" i="14"/>
  <c r="F87" i="14"/>
  <c r="G87" i="14" s="1"/>
  <c r="D87" i="14"/>
  <c r="E87" i="14" s="1"/>
  <c r="J86" i="14"/>
  <c r="K86" i="14" s="1"/>
  <c r="H86" i="14"/>
  <c r="I86" i="14" s="1"/>
  <c r="F86" i="14"/>
  <c r="G86" i="14" s="1"/>
  <c r="E86" i="14"/>
  <c r="D86" i="14"/>
  <c r="M85" i="14"/>
  <c r="L85" i="14"/>
  <c r="K85" i="14"/>
  <c r="J85" i="14"/>
  <c r="I85" i="14"/>
  <c r="H85" i="14"/>
  <c r="F85" i="14"/>
  <c r="G85" i="14" s="1"/>
  <c r="E85" i="14"/>
  <c r="D85" i="14"/>
  <c r="L84" i="14"/>
  <c r="M84" i="14" s="1"/>
  <c r="J84" i="14"/>
  <c r="K84" i="14" s="1"/>
  <c r="H84" i="14"/>
  <c r="I84" i="14" s="1"/>
  <c r="G84" i="14"/>
  <c r="F84" i="14"/>
  <c r="E84" i="14"/>
  <c r="D84" i="14"/>
  <c r="L83" i="14"/>
  <c r="M83" i="14" s="1"/>
  <c r="K83" i="14"/>
  <c r="J83" i="14"/>
  <c r="H83" i="14"/>
  <c r="I83" i="14" s="1"/>
  <c r="F83" i="14"/>
  <c r="G83" i="14" s="1"/>
  <c r="E83" i="14"/>
  <c r="D83" i="14"/>
  <c r="M82" i="14"/>
  <c r="L82" i="14"/>
  <c r="J82" i="14"/>
  <c r="K82" i="14" s="1"/>
  <c r="H82" i="14"/>
  <c r="I82" i="14" s="1"/>
  <c r="F82" i="14"/>
  <c r="G82" i="14" s="1"/>
  <c r="E82" i="14"/>
  <c r="D82" i="14"/>
  <c r="M81" i="14"/>
  <c r="L81" i="14"/>
  <c r="K81" i="14"/>
  <c r="J81" i="14"/>
  <c r="H81" i="14"/>
  <c r="I81" i="14" s="1"/>
  <c r="F81" i="14"/>
  <c r="G81" i="14" s="1"/>
  <c r="D81" i="14"/>
  <c r="E81" i="14" s="1"/>
  <c r="L80" i="14"/>
  <c r="M80" i="14" s="1"/>
  <c r="J80" i="14"/>
  <c r="K80" i="14" s="1"/>
  <c r="I80" i="14"/>
  <c r="H80" i="14"/>
  <c r="G80" i="14"/>
  <c r="F80" i="14"/>
  <c r="E80" i="14"/>
  <c r="D80" i="14"/>
  <c r="M79" i="14"/>
  <c r="L79" i="14"/>
  <c r="J79" i="14"/>
  <c r="K79" i="14" s="1"/>
  <c r="H79" i="14"/>
  <c r="I79" i="14" s="1"/>
  <c r="F79" i="14"/>
  <c r="G79" i="14" s="1"/>
  <c r="D79" i="14"/>
  <c r="E79" i="14" s="1"/>
  <c r="M78" i="14"/>
  <c r="L78" i="14"/>
  <c r="J78" i="14"/>
  <c r="K78" i="14" s="1"/>
  <c r="H78" i="14"/>
  <c r="I78" i="14" s="1"/>
  <c r="G78" i="14"/>
  <c r="F78" i="14"/>
  <c r="D78" i="14"/>
  <c r="E78" i="14" s="1"/>
  <c r="M77" i="14"/>
  <c r="L77" i="14"/>
  <c r="J77" i="14"/>
  <c r="K77" i="14" s="1"/>
  <c r="I77" i="14"/>
  <c r="H77" i="14"/>
  <c r="F77" i="14"/>
  <c r="G77" i="14" s="1"/>
  <c r="D77" i="14"/>
  <c r="E77" i="14" s="1"/>
  <c r="M76" i="14"/>
  <c r="L76" i="14"/>
  <c r="J76" i="14"/>
  <c r="K76" i="14" s="1"/>
  <c r="I76" i="14"/>
  <c r="H76" i="14"/>
  <c r="G76" i="14"/>
  <c r="F76" i="14"/>
  <c r="D76" i="14"/>
  <c r="E76" i="14" s="1"/>
  <c r="L75" i="14"/>
  <c r="M75" i="14" s="1"/>
  <c r="J75" i="14"/>
  <c r="K75" i="14" s="1"/>
  <c r="H75" i="14"/>
  <c r="I75" i="14" s="1"/>
  <c r="F75" i="14"/>
  <c r="G75" i="14" s="1"/>
  <c r="E75" i="14"/>
  <c r="D75" i="14"/>
  <c r="M74" i="14"/>
  <c r="L74" i="14"/>
  <c r="J74" i="14"/>
  <c r="K74" i="14" s="1"/>
  <c r="I74" i="14"/>
  <c r="H74" i="14"/>
  <c r="F74" i="14"/>
  <c r="G74" i="14" s="1"/>
  <c r="D74" i="14"/>
  <c r="E74" i="14" s="1"/>
  <c r="L73" i="14"/>
  <c r="M73" i="14" s="1"/>
  <c r="K73" i="14"/>
  <c r="J73" i="14"/>
  <c r="I73" i="14"/>
  <c r="H73" i="14"/>
  <c r="F73" i="14"/>
  <c r="G73" i="14" s="1"/>
  <c r="D73" i="14"/>
  <c r="E73" i="14" s="1"/>
  <c r="L72" i="14"/>
  <c r="M72" i="14" s="1"/>
  <c r="J72" i="14"/>
  <c r="K72" i="14" s="1"/>
  <c r="I72" i="14"/>
  <c r="H72" i="14"/>
  <c r="F72" i="14"/>
  <c r="G72" i="14" s="1"/>
  <c r="E72" i="14"/>
  <c r="D72" i="14"/>
  <c r="L71" i="14"/>
  <c r="M71" i="14" s="1"/>
  <c r="J71" i="14"/>
  <c r="K71" i="14" s="1"/>
  <c r="I71" i="14"/>
  <c r="H71" i="14"/>
  <c r="F71" i="14"/>
  <c r="G71" i="14" s="1"/>
  <c r="E71" i="14"/>
  <c r="D71" i="14"/>
  <c r="L70" i="14"/>
  <c r="M70" i="14" s="1"/>
  <c r="J70" i="14"/>
  <c r="K70" i="14" s="1"/>
  <c r="H70" i="14"/>
  <c r="I70" i="14" s="1"/>
  <c r="F70" i="14"/>
  <c r="G70" i="14" s="1"/>
  <c r="D70" i="14"/>
  <c r="E70" i="14" s="1"/>
  <c r="M69" i="14"/>
  <c r="L69" i="14"/>
  <c r="K69" i="14"/>
  <c r="J69" i="14"/>
  <c r="I69" i="14"/>
  <c r="H69" i="14"/>
  <c r="F69" i="14"/>
  <c r="G69" i="14" s="1"/>
  <c r="E69" i="14"/>
  <c r="D69" i="14"/>
  <c r="L68" i="14"/>
  <c r="M68" i="14" s="1"/>
  <c r="J68" i="14"/>
  <c r="K68" i="14" s="1"/>
  <c r="H68" i="14"/>
  <c r="I68" i="14" s="1"/>
  <c r="G68" i="14"/>
  <c r="F68" i="14"/>
  <c r="E68" i="14"/>
  <c r="D68" i="14"/>
  <c r="L67" i="14"/>
  <c r="M67" i="14" s="1"/>
  <c r="K67" i="14"/>
  <c r="J67" i="14"/>
  <c r="H67" i="14"/>
  <c r="I67" i="14" s="1"/>
  <c r="F67" i="14"/>
  <c r="G67" i="14" s="1"/>
  <c r="E67" i="14"/>
  <c r="D67" i="14"/>
  <c r="M66" i="14"/>
  <c r="L66" i="14"/>
  <c r="J66" i="14"/>
  <c r="K66" i="14" s="1"/>
  <c r="H66" i="14"/>
  <c r="I66" i="14" s="1"/>
  <c r="F66" i="14"/>
  <c r="G66" i="14" s="1"/>
  <c r="E66" i="14"/>
  <c r="D66" i="14"/>
  <c r="M65" i="14"/>
  <c r="L65" i="14"/>
  <c r="K65" i="14"/>
  <c r="J65" i="14"/>
  <c r="H65" i="14"/>
  <c r="I65" i="14" s="1"/>
  <c r="F65" i="14"/>
  <c r="G65" i="14" s="1"/>
  <c r="D65" i="14"/>
  <c r="E65" i="14" s="1"/>
  <c r="L64" i="14"/>
  <c r="M64" i="14" s="1"/>
  <c r="J64" i="14"/>
  <c r="K64" i="14" s="1"/>
  <c r="I64" i="14"/>
  <c r="H64" i="14"/>
  <c r="G64" i="14"/>
  <c r="F64" i="14"/>
  <c r="E64" i="14"/>
  <c r="D64" i="14"/>
  <c r="M63" i="14"/>
  <c r="L63" i="14"/>
  <c r="J63" i="14"/>
  <c r="K63" i="14" s="1"/>
  <c r="H63" i="14"/>
  <c r="I63" i="14" s="1"/>
  <c r="F63" i="14"/>
  <c r="G63" i="14" s="1"/>
  <c r="D63" i="14"/>
  <c r="E63" i="14" s="1"/>
  <c r="M62" i="14"/>
  <c r="L62" i="14"/>
  <c r="J62" i="14"/>
  <c r="K62" i="14" s="1"/>
  <c r="H62" i="14"/>
  <c r="I62" i="14" s="1"/>
  <c r="G62" i="14"/>
  <c r="F62" i="14"/>
  <c r="D62" i="14"/>
  <c r="E62" i="14" s="1"/>
  <c r="M61" i="14"/>
  <c r="L61" i="14"/>
  <c r="J61" i="14"/>
  <c r="K61" i="14" s="1"/>
  <c r="I61" i="14"/>
  <c r="H61" i="14"/>
  <c r="F61" i="14"/>
  <c r="G61" i="14" s="1"/>
  <c r="D61" i="14"/>
  <c r="E61" i="14" s="1"/>
  <c r="M60" i="14"/>
  <c r="L60" i="14"/>
  <c r="J60" i="14"/>
  <c r="K60" i="14" s="1"/>
  <c r="I60" i="14"/>
  <c r="H60" i="14"/>
  <c r="G60" i="14"/>
  <c r="F60" i="14"/>
  <c r="D60" i="14"/>
  <c r="E60" i="14" s="1"/>
  <c r="L59" i="14"/>
  <c r="M59" i="14" s="1"/>
  <c r="J59" i="14"/>
  <c r="K59" i="14" s="1"/>
  <c r="H59" i="14"/>
  <c r="I59" i="14" s="1"/>
  <c r="F59" i="14"/>
  <c r="G59" i="14" s="1"/>
  <c r="E59" i="14"/>
  <c r="D59" i="14"/>
  <c r="M58" i="14"/>
  <c r="L58" i="14"/>
  <c r="J58" i="14"/>
  <c r="K58" i="14" s="1"/>
  <c r="I58" i="14"/>
  <c r="H58" i="14"/>
  <c r="F58" i="14"/>
  <c r="G58" i="14" s="1"/>
  <c r="D58" i="14"/>
  <c r="E58" i="14" s="1"/>
  <c r="L57" i="14"/>
  <c r="M57" i="14" s="1"/>
  <c r="K57" i="14"/>
  <c r="J57" i="14"/>
  <c r="I57" i="14"/>
  <c r="H57" i="14"/>
  <c r="F57" i="14"/>
  <c r="G57" i="14" s="1"/>
  <c r="D57" i="14"/>
  <c r="E57" i="14" s="1"/>
  <c r="L56" i="14"/>
  <c r="M56" i="14" s="1"/>
  <c r="J56" i="14"/>
  <c r="K56" i="14" s="1"/>
  <c r="I56" i="14"/>
  <c r="H56" i="14"/>
  <c r="F56" i="14"/>
  <c r="G56" i="14" s="1"/>
  <c r="E56" i="14"/>
  <c r="D56" i="14"/>
  <c r="L55" i="14"/>
  <c r="M55" i="14" s="1"/>
  <c r="J55" i="14"/>
  <c r="K55" i="14" s="1"/>
  <c r="I55" i="14"/>
  <c r="H55" i="14"/>
  <c r="F55" i="14"/>
  <c r="G55" i="14" s="1"/>
  <c r="E55" i="14"/>
  <c r="D55" i="14"/>
  <c r="L54" i="14"/>
  <c r="M54" i="14" s="1"/>
  <c r="J54" i="14"/>
  <c r="K54" i="14" s="1"/>
  <c r="H54" i="14"/>
  <c r="I54" i="14" s="1"/>
  <c r="F54" i="14"/>
  <c r="G54" i="14" s="1"/>
  <c r="D54" i="14"/>
  <c r="E54" i="14" s="1"/>
  <c r="M53" i="14"/>
  <c r="L53" i="14"/>
  <c r="K53" i="14"/>
  <c r="J53" i="14"/>
  <c r="H53" i="14"/>
  <c r="I53" i="14" s="1"/>
  <c r="F53" i="14"/>
  <c r="G53" i="14" s="1"/>
  <c r="E53" i="14"/>
  <c r="D53" i="14"/>
  <c r="L52" i="14"/>
  <c r="M52" i="14" s="1"/>
  <c r="J52" i="14"/>
  <c r="K52" i="14" s="1"/>
  <c r="H52" i="14"/>
  <c r="I52" i="14" s="1"/>
  <c r="G52" i="14"/>
  <c r="F52" i="14"/>
  <c r="E52" i="14"/>
  <c r="D52" i="14"/>
  <c r="L51" i="14"/>
  <c r="M51" i="14" s="1"/>
  <c r="K51" i="14"/>
  <c r="J51" i="14"/>
  <c r="H51" i="14"/>
  <c r="I51" i="14" s="1"/>
  <c r="F51" i="14"/>
  <c r="G51" i="14" s="1"/>
  <c r="D51" i="14"/>
  <c r="E51" i="14" s="1"/>
  <c r="M50" i="14"/>
  <c r="L50" i="14"/>
  <c r="J50" i="14"/>
  <c r="K50" i="14" s="1"/>
  <c r="H50" i="14"/>
  <c r="I50" i="14" s="1"/>
  <c r="F50" i="14"/>
  <c r="G50" i="14" s="1"/>
  <c r="E50" i="14"/>
  <c r="D50" i="14"/>
  <c r="M49" i="14"/>
  <c r="L49" i="14"/>
  <c r="J49" i="14"/>
  <c r="K49" i="14" s="1"/>
  <c r="H49" i="14"/>
  <c r="I49" i="14" s="1"/>
  <c r="F49" i="14"/>
  <c r="G49" i="14" s="1"/>
  <c r="D49" i="14"/>
  <c r="E49" i="14" s="1"/>
  <c r="L48" i="14"/>
  <c r="M48" i="14" s="1"/>
  <c r="J48" i="14"/>
  <c r="K48" i="14" s="1"/>
  <c r="I48" i="14"/>
  <c r="H48" i="14"/>
  <c r="G48" i="14"/>
  <c r="F48" i="14"/>
  <c r="D48" i="14"/>
  <c r="E48" i="14" s="1"/>
  <c r="M47" i="14"/>
  <c r="L47" i="14"/>
  <c r="K47" i="14"/>
  <c r="J47" i="14"/>
  <c r="H47" i="14"/>
  <c r="I47" i="14" s="1"/>
  <c r="F47" i="14"/>
  <c r="G47" i="14" s="1"/>
  <c r="E47" i="14"/>
  <c r="D47" i="14"/>
  <c r="L46" i="14"/>
  <c r="M46" i="14" s="1"/>
  <c r="J46" i="14"/>
  <c r="K46" i="14" s="1"/>
  <c r="I46" i="14"/>
  <c r="H46" i="14"/>
  <c r="G46" i="14"/>
  <c r="F46" i="14"/>
  <c r="D46" i="14"/>
  <c r="E46" i="14" s="1"/>
  <c r="M45" i="14"/>
  <c r="L45" i="14"/>
  <c r="K45" i="14"/>
  <c r="J45" i="14"/>
  <c r="H45" i="14"/>
  <c r="I45" i="14" s="1"/>
  <c r="F45" i="14"/>
  <c r="G45" i="14" s="1"/>
  <c r="E45" i="14"/>
  <c r="D45" i="14"/>
  <c r="L44" i="14"/>
  <c r="M44" i="14" s="1"/>
  <c r="J44" i="14"/>
  <c r="K44" i="14" s="1"/>
  <c r="I44" i="14"/>
  <c r="H44" i="14"/>
  <c r="G44" i="14"/>
  <c r="F44" i="14"/>
  <c r="D44" i="14"/>
  <c r="E44" i="14" s="1"/>
  <c r="M43" i="14"/>
  <c r="L43" i="14"/>
  <c r="K43" i="14"/>
  <c r="J43" i="14"/>
  <c r="H43" i="14"/>
  <c r="I43" i="14" s="1"/>
  <c r="F43" i="14"/>
  <c r="G43" i="14" s="1"/>
  <c r="E43" i="14"/>
  <c r="D43" i="14"/>
  <c r="L42" i="14"/>
  <c r="M42" i="14" s="1"/>
  <c r="J42" i="14"/>
  <c r="K42" i="14" s="1"/>
  <c r="I42" i="14"/>
  <c r="H42" i="14"/>
  <c r="G42" i="14"/>
  <c r="F42" i="14"/>
  <c r="D42" i="14"/>
  <c r="E42" i="14" s="1"/>
  <c r="M41" i="14"/>
  <c r="L41" i="14"/>
  <c r="K41" i="14"/>
  <c r="J41" i="14"/>
  <c r="H41" i="14"/>
  <c r="I41" i="14" s="1"/>
  <c r="F41" i="14"/>
  <c r="G41" i="14" s="1"/>
  <c r="E41" i="14"/>
  <c r="D41" i="14"/>
  <c r="L40" i="14"/>
  <c r="M40" i="14" s="1"/>
  <c r="J40" i="14"/>
  <c r="K40" i="14" s="1"/>
  <c r="I40" i="14"/>
  <c r="H40" i="14"/>
  <c r="G40" i="14"/>
  <c r="F40" i="14"/>
  <c r="D40" i="14"/>
  <c r="E40" i="14" s="1"/>
  <c r="M39" i="14"/>
  <c r="L39" i="14"/>
  <c r="K39" i="14"/>
  <c r="J39" i="14"/>
  <c r="H39" i="14"/>
  <c r="I39" i="14" s="1"/>
  <c r="F39" i="14"/>
  <c r="G39" i="14" s="1"/>
  <c r="E39" i="14"/>
  <c r="D39" i="14"/>
  <c r="L38" i="14"/>
  <c r="M38" i="14" s="1"/>
  <c r="J38" i="14"/>
  <c r="K38" i="14" s="1"/>
  <c r="I38" i="14"/>
  <c r="H38" i="14"/>
  <c r="G38" i="14"/>
  <c r="F38" i="14"/>
  <c r="D38" i="14"/>
  <c r="E38" i="14" s="1"/>
  <c r="M37" i="14"/>
  <c r="L37" i="14"/>
  <c r="K37" i="14"/>
  <c r="J37" i="14"/>
  <c r="H37" i="14"/>
  <c r="I37" i="14" s="1"/>
  <c r="F37" i="14"/>
  <c r="G37" i="14" s="1"/>
  <c r="E37" i="14"/>
  <c r="D37" i="14"/>
  <c r="L36" i="14"/>
  <c r="M36" i="14" s="1"/>
  <c r="J36" i="14"/>
  <c r="K36" i="14" s="1"/>
  <c r="I36" i="14"/>
  <c r="H36" i="14"/>
  <c r="G36" i="14"/>
  <c r="F36" i="14"/>
  <c r="D36" i="14"/>
  <c r="E36" i="14" s="1"/>
  <c r="M35" i="14"/>
  <c r="L35" i="14"/>
  <c r="K35" i="14"/>
  <c r="J35" i="14"/>
  <c r="H35" i="14"/>
  <c r="I35" i="14" s="1"/>
  <c r="F35" i="14"/>
  <c r="G35" i="14" s="1"/>
  <c r="E35" i="14"/>
  <c r="D35" i="14"/>
  <c r="L34" i="14"/>
  <c r="M34" i="14" s="1"/>
  <c r="J34" i="14"/>
  <c r="K34" i="14" s="1"/>
  <c r="I34" i="14"/>
  <c r="H34" i="14"/>
  <c r="G34" i="14"/>
  <c r="F34" i="14"/>
  <c r="D34" i="14"/>
  <c r="E34" i="14" s="1"/>
  <c r="M33" i="14"/>
  <c r="L33" i="14"/>
  <c r="K33" i="14"/>
  <c r="J33" i="14"/>
  <c r="H33" i="14"/>
  <c r="I33" i="14" s="1"/>
  <c r="F33" i="14"/>
  <c r="G33" i="14" s="1"/>
  <c r="E33" i="14"/>
  <c r="D33" i="14"/>
  <c r="L32" i="14"/>
  <c r="M32" i="14" s="1"/>
  <c r="J32" i="14"/>
  <c r="K32" i="14" s="1"/>
  <c r="I32" i="14"/>
  <c r="H32" i="14"/>
  <c r="G32" i="14"/>
  <c r="F32" i="14"/>
  <c r="D32" i="14"/>
  <c r="E32" i="14" s="1"/>
  <c r="M31" i="14"/>
  <c r="L31" i="14"/>
  <c r="K31" i="14"/>
  <c r="J31" i="14"/>
  <c r="H31" i="14"/>
  <c r="I31" i="14" s="1"/>
  <c r="F31" i="14"/>
  <c r="G31" i="14" s="1"/>
  <c r="E31" i="14"/>
  <c r="D31" i="14"/>
  <c r="L30" i="14"/>
  <c r="M30" i="14" s="1"/>
  <c r="J30" i="14"/>
  <c r="K30" i="14" s="1"/>
  <c r="I30" i="14"/>
  <c r="H30" i="14"/>
  <c r="G30" i="14"/>
  <c r="F30" i="14"/>
  <c r="D30" i="14"/>
  <c r="E30" i="14" s="1"/>
  <c r="M29" i="14"/>
  <c r="L29" i="14"/>
  <c r="K29" i="14"/>
  <c r="J29" i="14"/>
  <c r="H29" i="14"/>
  <c r="I29" i="14" s="1"/>
  <c r="F29" i="14"/>
  <c r="G29" i="14" s="1"/>
  <c r="E29" i="14"/>
  <c r="D29" i="14"/>
  <c r="L28" i="14"/>
  <c r="M28" i="14" s="1"/>
  <c r="J28" i="14"/>
  <c r="K28" i="14" s="1"/>
  <c r="I28" i="14"/>
  <c r="H28" i="14"/>
  <c r="G28" i="14"/>
  <c r="F28" i="14"/>
  <c r="D28" i="14"/>
  <c r="E28" i="14" s="1"/>
  <c r="M27" i="14"/>
  <c r="L27" i="14"/>
  <c r="K27" i="14"/>
  <c r="J27" i="14"/>
  <c r="H27" i="14"/>
  <c r="I27" i="14" s="1"/>
  <c r="F27" i="14"/>
  <c r="G27" i="14" s="1"/>
  <c r="E27" i="14"/>
  <c r="D27" i="14"/>
  <c r="L26" i="14"/>
  <c r="M26" i="14" s="1"/>
  <c r="J26" i="14"/>
  <c r="K26" i="14" s="1"/>
  <c r="I26" i="14"/>
  <c r="H26" i="14"/>
  <c r="G26" i="14"/>
  <c r="F26" i="14"/>
  <c r="D26" i="14"/>
  <c r="E26" i="14" s="1"/>
  <c r="M25" i="14"/>
  <c r="L25" i="14"/>
  <c r="K25" i="14"/>
  <c r="J25" i="14"/>
  <c r="H25" i="14"/>
  <c r="I25" i="14" s="1"/>
  <c r="F25" i="14"/>
  <c r="G25" i="14" s="1"/>
  <c r="E25" i="14"/>
  <c r="D25" i="14"/>
  <c r="L24" i="14"/>
  <c r="M24" i="14" s="1"/>
  <c r="J24" i="14"/>
  <c r="K24" i="14" s="1"/>
  <c r="I24" i="14"/>
  <c r="H24" i="14"/>
  <c r="G24" i="14"/>
  <c r="F24" i="14"/>
  <c r="D24" i="14"/>
  <c r="E24" i="14" s="1"/>
  <c r="M23" i="14"/>
  <c r="L23" i="14"/>
  <c r="K23" i="14"/>
  <c r="J23" i="14"/>
  <c r="H23" i="14"/>
  <c r="I23" i="14" s="1"/>
  <c r="F23" i="14"/>
  <c r="G23" i="14" s="1"/>
  <c r="E23" i="14"/>
  <c r="D23" i="14"/>
  <c r="L22" i="14"/>
  <c r="M22" i="14" s="1"/>
  <c r="J22" i="14"/>
  <c r="K22" i="14" s="1"/>
  <c r="I22" i="14"/>
  <c r="H22" i="14"/>
  <c r="G22" i="14"/>
  <c r="F22" i="14"/>
  <c r="D22" i="14"/>
  <c r="E22" i="14" s="1"/>
  <c r="M21" i="14"/>
  <c r="L21" i="14"/>
  <c r="K21" i="14"/>
  <c r="J21" i="14"/>
  <c r="H21" i="14"/>
  <c r="I21" i="14" s="1"/>
  <c r="F21" i="14"/>
  <c r="G21" i="14" s="1"/>
  <c r="E21" i="14"/>
  <c r="D21" i="14"/>
  <c r="L20" i="14"/>
  <c r="M20" i="14" s="1"/>
  <c r="J20" i="14"/>
  <c r="K20" i="14" s="1"/>
  <c r="I20" i="14"/>
  <c r="H20" i="14"/>
  <c r="G20" i="14"/>
  <c r="F20" i="14"/>
  <c r="D20" i="14"/>
  <c r="E20" i="14" s="1"/>
  <c r="M19" i="14"/>
  <c r="L19" i="14"/>
  <c r="K19" i="14"/>
  <c r="J19" i="14"/>
  <c r="H19" i="14"/>
  <c r="I19" i="14" s="1"/>
  <c r="F19" i="14"/>
  <c r="G19" i="14" s="1"/>
  <c r="E19" i="14"/>
  <c r="D19" i="14"/>
  <c r="L18" i="14"/>
  <c r="M18" i="14" s="1"/>
  <c r="J18" i="14"/>
  <c r="K18" i="14" s="1"/>
  <c r="I18" i="14"/>
  <c r="H18" i="14"/>
  <c r="G18" i="14"/>
  <c r="F18" i="14"/>
  <c r="D18" i="14"/>
  <c r="E18" i="14" s="1"/>
  <c r="M17" i="14"/>
  <c r="L17" i="14"/>
  <c r="K17" i="14"/>
  <c r="J17" i="14"/>
  <c r="H17" i="14"/>
  <c r="I17" i="14" s="1"/>
  <c r="F17" i="14"/>
  <c r="G17" i="14" s="1"/>
  <c r="E17" i="14"/>
  <c r="D17" i="14"/>
  <c r="L16" i="14"/>
  <c r="M16" i="14" s="1"/>
  <c r="J16" i="14"/>
  <c r="K16" i="14" s="1"/>
  <c r="I16" i="14"/>
  <c r="H16" i="14"/>
  <c r="G16" i="14"/>
  <c r="F16" i="14"/>
  <c r="D16" i="14"/>
  <c r="E16" i="14" s="1"/>
  <c r="M15" i="14"/>
  <c r="L15" i="14"/>
  <c r="K15" i="14"/>
  <c r="J15" i="14"/>
  <c r="H15" i="14"/>
  <c r="I15" i="14" s="1"/>
  <c r="F15" i="14"/>
  <c r="G15" i="14" s="1"/>
  <c r="E15" i="14"/>
  <c r="D15" i="14"/>
  <c r="L14" i="14"/>
  <c r="K14" i="14"/>
  <c r="J14" i="14"/>
  <c r="I14" i="14"/>
  <c r="H14" i="14"/>
  <c r="F14" i="14"/>
  <c r="G14" i="14" s="1"/>
  <c r="E14" i="14"/>
  <c r="D14" i="14"/>
  <c r="M13" i="14"/>
  <c r="L13" i="14"/>
  <c r="J13" i="14"/>
  <c r="K13" i="14" s="1"/>
  <c r="I13" i="14"/>
  <c r="H13" i="14"/>
  <c r="G13" i="14"/>
  <c r="F13" i="14"/>
  <c r="E13" i="14"/>
  <c r="D13" i="14"/>
  <c r="M12" i="14"/>
  <c r="L12" i="14"/>
  <c r="K12" i="14"/>
  <c r="J12" i="14"/>
  <c r="I12" i="14"/>
  <c r="H12" i="14"/>
  <c r="F12" i="14"/>
  <c r="G12" i="14" s="1"/>
  <c r="E12" i="14"/>
  <c r="D12" i="14"/>
  <c r="M11" i="14"/>
  <c r="L11" i="14"/>
  <c r="J11" i="14"/>
  <c r="K11" i="14" s="1"/>
  <c r="I11" i="14"/>
  <c r="H11" i="14"/>
  <c r="F11" i="14"/>
  <c r="G11" i="14" s="1"/>
  <c r="E11" i="14"/>
  <c r="D11" i="14"/>
  <c r="M10" i="14"/>
  <c r="L10" i="14"/>
  <c r="J10" i="14"/>
  <c r="K10" i="14" s="1"/>
  <c r="I10" i="14"/>
  <c r="H10" i="14"/>
  <c r="F10" i="14"/>
  <c r="G10" i="14" s="1"/>
  <c r="E10" i="14"/>
  <c r="D10" i="14"/>
  <c r="M9" i="14"/>
  <c r="L9" i="14"/>
  <c r="J9" i="14"/>
  <c r="K9" i="14" s="1"/>
  <c r="I9" i="14"/>
  <c r="H9" i="14"/>
  <c r="F9" i="14"/>
  <c r="G9" i="14" s="1"/>
  <c r="E9" i="14"/>
  <c r="D9" i="14"/>
  <c r="M8" i="14"/>
  <c r="L8" i="14"/>
  <c r="J8" i="14"/>
  <c r="K8" i="14" s="1"/>
  <c r="I8" i="14"/>
  <c r="H8" i="14"/>
  <c r="F8" i="14"/>
  <c r="G8" i="14" s="1"/>
  <c r="E8" i="14"/>
  <c r="D8" i="14"/>
  <c r="M7" i="14"/>
  <c r="L7" i="14"/>
  <c r="J7" i="14"/>
  <c r="K7" i="14" s="1"/>
  <c r="I7" i="14"/>
  <c r="H7" i="14"/>
  <c r="F7" i="14"/>
  <c r="G7" i="14" s="1"/>
  <c r="E7" i="14"/>
  <c r="D7" i="14"/>
  <c r="M6" i="14"/>
  <c r="L6" i="14"/>
  <c r="J6" i="14"/>
  <c r="K6" i="14" s="1"/>
  <c r="I6" i="14"/>
  <c r="H6" i="14"/>
  <c r="F6" i="14"/>
  <c r="G6" i="14" s="1"/>
  <c r="E6" i="14"/>
  <c r="D6" i="14"/>
  <c r="M5" i="14"/>
  <c r="L5" i="14"/>
  <c r="J5" i="14"/>
  <c r="K5" i="14" s="1"/>
  <c r="I5" i="14"/>
  <c r="H5" i="14"/>
  <c r="F5" i="14"/>
  <c r="G5" i="14" s="1"/>
  <c r="E5" i="14"/>
  <c r="D5" i="14"/>
  <c r="N4" i="14"/>
  <c r="M4" i="14"/>
  <c r="L4" i="14"/>
  <c r="K4" i="14"/>
  <c r="H4" i="14"/>
  <c r="I4" i="14" s="1"/>
  <c r="G4" i="14"/>
  <c r="F4" i="14"/>
  <c r="E4" i="14"/>
  <c r="D4" i="14"/>
  <c r="N3" i="14"/>
  <c r="O3" i="14" s="1"/>
  <c r="L3" i="14"/>
  <c r="M3" i="14" s="1"/>
  <c r="K3" i="14"/>
  <c r="J3" i="14"/>
  <c r="I3" i="14"/>
  <c r="H3" i="14"/>
  <c r="F3" i="14"/>
  <c r="G3" i="14" s="1"/>
  <c r="D3" i="14"/>
  <c r="E3" i="14" s="1"/>
  <c r="L2" i="14"/>
  <c r="E13" i="12"/>
  <c r="E12" i="12"/>
  <c r="E11" i="12"/>
  <c r="E10" i="12"/>
  <c r="E9" i="12"/>
  <c r="E8" i="12"/>
  <c r="E7" i="12"/>
  <c r="E6" i="12"/>
  <c r="E5" i="12"/>
  <c r="E4" i="12"/>
  <c r="E3" i="12"/>
  <c r="E2" i="12"/>
  <c r="C14" i="12" s="1"/>
  <c r="E14" i="12" s="1"/>
  <c r="Q162" i="11"/>
  <c r="P105" i="11" s="1"/>
  <c r="Q105" i="11" s="1"/>
  <c r="Q161" i="11"/>
  <c r="H157" i="11"/>
  <c r="N156" i="11"/>
  <c r="L156" i="11"/>
  <c r="J156" i="11"/>
  <c r="H156" i="11"/>
  <c r="H160" i="11" s="1"/>
  <c r="F156" i="11"/>
  <c r="D156" i="11"/>
  <c r="O155" i="11"/>
  <c r="N155" i="11"/>
  <c r="M155" i="11"/>
  <c r="L155" i="11"/>
  <c r="J155" i="11"/>
  <c r="K155" i="11" s="1"/>
  <c r="H155" i="11"/>
  <c r="H159" i="11" s="1"/>
  <c r="G155" i="11"/>
  <c r="F155" i="11"/>
  <c r="E155" i="11"/>
  <c r="D155" i="11"/>
  <c r="O154" i="11"/>
  <c r="N154" i="11"/>
  <c r="M154" i="11"/>
  <c r="L154" i="11"/>
  <c r="J154" i="11"/>
  <c r="K154" i="11" s="1"/>
  <c r="H154" i="11"/>
  <c r="H158" i="11" s="1"/>
  <c r="G154" i="11"/>
  <c r="F154" i="11"/>
  <c r="E154" i="11"/>
  <c r="D154" i="11"/>
  <c r="O153" i="11"/>
  <c r="N153" i="11"/>
  <c r="M153" i="11"/>
  <c r="L153" i="11"/>
  <c r="J153" i="11"/>
  <c r="K153" i="11" s="1"/>
  <c r="H153" i="11"/>
  <c r="I153" i="11" s="1"/>
  <c r="G153" i="11"/>
  <c r="F153" i="11"/>
  <c r="E153" i="11"/>
  <c r="D153" i="11"/>
  <c r="O152" i="11"/>
  <c r="N152" i="11"/>
  <c r="M152" i="11"/>
  <c r="L152" i="11"/>
  <c r="J152" i="11"/>
  <c r="K152" i="11" s="1"/>
  <c r="H152" i="11"/>
  <c r="I152" i="11" s="1"/>
  <c r="G152" i="11"/>
  <c r="F152" i="11"/>
  <c r="E152" i="11"/>
  <c r="D152" i="11"/>
  <c r="O151" i="11"/>
  <c r="N151" i="11"/>
  <c r="M151" i="11"/>
  <c r="L151" i="11"/>
  <c r="J151" i="11"/>
  <c r="K151" i="11" s="1"/>
  <c r="H151" i="11"/>
  <c r="I151" i="11" s="1"/>
  <c r="G151" i="11"/>
  <c r="F151" i="11"/>
  <c r="E151" i="11"/>
  <c r="D151" i="11"/>
  <c r="O150" i="11"/>
  <c r="N150" i="11"/>
  <c r="M150" i="11"/>
  <c r="L150" i="11"/>
  <c r="J150" i="11"/>
  <c r="K150" i="11" s="1"/>
  <c r="H150" i="11"/>
  <c r="I150" i="11" s="1"/>
  <c r="G150" i="11"/>
  <c r="F150" i="11"/>
  <c r="E150" i="11"/>
  <c r="D150" i="11"/>
  <c r="O149" i="11"/>
  <c r="N149" i="11"/>
  <c r="M149" i="11"/>
  <c r="L149" i="11"/>
  <c r="J149" i="11"/>
  <c r="K149" i="11" s="1"/>
  <c r="H149" i="11"/>
  <c r="I149" i="11" s="1"/>
  <c r="F149" i="11"/>
  <c r="G149" i="11" s="1"/>
  <c r="E149" i="11"/>
  <c r="D149" i="11"/>
  <c r="N148" i="11"/>
  <c r="O148" i="11" s="1"/>
  <c r="M148" i="11"/>
  <c r="L148" i="11"/>
  <c r="J148" i="11"/>
  <c r="K148" i="11" s="1"/>
  <c r="H148" i="11"/>
  <c r="I148" i="11" s="1"/>
  <c r="F148" i="11"/>
  <c r="G148" i="11" s="1"/>
  <c r="E148" i="11"/>
  <c r="D148" i="11"/>
  <c r="N147" i="11"/>
  <c r="O147" i="11" s="1"/>
  <c r="M147" i="11"/>
  <c r="L147" i="11"/>
  <c r="J147" i="11"/>
  <c r="K147" i="11" s="1"/>
  <c r="H147" i="11"/>
  <c r="I147" i="11" s="1"/>
  <c r="G147" i="11"/>
  <c r="F147" i="11"/>
  <c r="E147" i="11"/>
  <c r="D147" i="11"/>
  <c r="N146" i="11"/>
  <c r="O146" i="11" s="1"/>
  <c r="M146" i="11"/>
  <c r="L146" i="11"/>
  <c r="J146" i="11"/>
  <c r="K146" i="11" s="1"/>
  <c r="H146" i="11"/>
  <c r="I146" i="11" s="1"/>
  <c r="F146" i="11"/>
  <c r="G146" i="11" s="1"/>
  <c r="E146" i="11"/>
  <c r="D146" i="11"/>
  <c r="N145" i="11"/>
  <c r="O145" i="11" s="1"/>
  <c r="M145" i="11"/>
  <c r="L145" i="11"/>
  <c r="J145" i="11"/>
  <c r="K145" i="11" s="1"/>
  <c r="H145" i="11"/>
  <c r="I145" i="11" s="1"/>
  <c r="G145" i="11"/>
  <c r="F145" i="11"/>
  <c r="E145" i="11"/>
  <c r="D145" i="11"/>
  <c r="O144" i="11"/>
  <c r="N144" i="11"/>
  <c r="M144" i="11"/>
  <c r="L144" i="11"/>
  <c r="J144" i="11"/>
  <c r="K144" i="11" s="1"/>
  <c r="H144" i="11"/>
  <c r="I144" i="11" s="1"/>
  <c r="F144" i="11"/>
  <c r="G144" i="11" s="1"/>
  <c r="E144" i="11"/>
  <c r="D144" i="11"/>
  <c r="N143" i="11"/>
  <c r="O143" i="11" s="1"/>
  <c r="M143" i="11"/>
  <c r="L143" i="11"/>
  <c r="J143" i="11"/>
  <c r="K143" i="11" s="1"/>
  <c r="H143" i="11"/>
  <c r="I143" i="11" s="1"/>
  <c r="G143" i="11"/>
  <c r="F143" i="11"/>
  <c r="E143" i="11"/>
  <c r="D143" i="11"/>
  <c r="O142" i="11"/>
  <c r="N142" i="11"/>
  <c r="M142" i="11"/>
  <c r="L142" i="11"/>
  <c r="J142" i="11"/>
  <c r="K142" i="11" s="1"/>
  <c r="H142" i="11"/>
  <c r="I142" i="11" s="1"/>
  <c r="F142" i="11"/>
  <c r="G142" i="11" s="1"/>
  <c r="E142" i="11"/>
  <c r="D142" i="11"/>
  <c r="N141" i="11"/>
  <c r="O141" i="11" s="1"/>
  <c r="M141" i="11"/>
  <c r="L141" i="11"/>
  <c r="J141" i="11"/>
  <c r="K141" i="11" s="1"/>
  <c r="H141" i="11"/>
  <c r="I141" i="11" s="1"/>
  <c r="G141" i="11"/>
  <c r="F141" i="11"/>
  <c r="E141" i="11"/>
  <c r="D141" i="11"/>
  <c r="O140" i="11"/>
  <c r="N140" i="11"/>
  <c r="M140" i="11"/>
  <c r="L140" i="11"/>
  <c r="J140" i="11"/>
  <c r="K140" i="11" s="1"/>
  <c r="H140" i="11"/>
  <c r="I140" i="11" s="1"/>
  <c r="F140" i="11"/>
  <c r="G140" i="11" s="1"/>
  <c r="E140" i="11"/>
  <c r="D140" i="11"/>
  <c r="N139" i="11"/>
  <c r="O139" i="11" s="1"/>
  <c r="M139" i="11"/>
  <c r="L139" i="11"/>
  <c r="J139" i="11"/>
  <c r="K139" i="11" s="1"/>
  <c r="H139" i="11"/>
  <c r="I139" i="11" s="1"/>
  <c r="G139" i="11"/>
  <c r="F139" i="11"/>
  <c r="E139" i="11"/>
  <c r="D139" i="11"/>
  <c r="O138" i="11"/>
  <c r="N138" i="11"/>
  <c r="M138" i="11"/>
  <c r="L138" i="11"/>
  <c r="J138" i="11"/>
  <c r="K138" i="11" s="1"/>
  <c r="H138" i="11"/>
  <c r="I138" i="11" s="1"/>
  <c r="F138" i="11"/>
  <c r="G138" i="11" s="1"/>
  <c r="E138" i="11"/>
  <c r="D138" i="11"/>
  <c r="N137" i="11"/>
  <c r="O137" i="11" s="1"/>
  <c r="M137" i="11"/>
  <c r="L137" i="11"/>
  <c r="J137" i="11"/>
  <c r="K137" i="11" s="1"/>
  <c r="H137" i="11"/>
  <c r="I137" i="11" s="1"/>
  <c r="G137" i="11"/>
  <c r="F137" i="11"/>
  <c r="E137" i="11"/>
  <c r="D137" i="11"/>
  <c r="O136" i="11"/>
  <c r="N136" i="11"/>
  <c r="M136" i="11"/>
  <c r="L136" i="11"/>
  <c r="J136" i="11"/>
  <c r="K136" i="11" s="1"/>
  <c r="H136" i="11"/>
  <c r="I136" i="11" s="1"/>
  <c r="F136" i="11"/>
  <c r="G136" i="11" s="1"/>
  <c r="E136" i="11"/>
  <c r="D136" i="11"/>
  <c r="N135" i="11"/>
  <c r="O135" i="11" s="1"/>
  <c r="M135" i="11"/>
  <c r="L135" i="11"/>
  <c r="J135" i="11"/>
  <c r="K135" i="11" s="1"/>
  <c r="H135" i="11"/>
  <c r="I135" i="11" s="1"/>
  <c r="G135" i="11"/>
  <c r="F135" i="11"/>
  <c r="E135" i="11"/>
  <c r="D135" i="11"/>
  <c r="O134" i="11"/>
  <c r="N134" i="11"/>
  <c r="M134" i="11"/>
  <c r="L134" i="11"/>
  <c r="J134" i="11"/>
  <c r="K134" i="11" s="1"/>
  <c r="H134" i="11"/>
  <c r="I134" i="11" s="1"/>
  <c r="F134" i="11"/>
  <c r="G134" i="11" s="1"/>
  <c r="E134" i="11"/>
  <c r="D134" i="11"/>
  <c r="N133" i="11"/>
  <c r="O133" i="11" s="1"/>
  <c r="M133" i="11"/>
  <c r="L133" i="11"/>
  <c r="J133" i="11"/>
  <c r="K133" i="11" s="1"/>
  <c r="H133" i="11"/>
  <c r="I133" i="11" s="1"/>
  <c r="F133" i="11"/>
  <c r="G133" i="11" s="1"/>
  <c r="E133" i="11"/>
  <c r="D133" i="11"/>
  <c r="O132" i="11"/>
  <c r="N132" i="11"/>
  <c r="M132" i="11"/>
  <c r="L132" i="11"/>
  <c r="J132" i="11"/>
  <c r="K132" i="11" s="1"/>
  <c r="H132" i="11"/>
  <c r="I132" i="11" s="1"/>
  <c r="F132" i="11"/>
  <c r="G132" i="11" s="1"/>
  <c r="E132" i="11"/>
  <c r="D132" i="11"/>
  <c r="N131" i="11"/>
  <c r="O131" i="11" s="1"/>
  <c r="M131" i="11"/>
  <c r="L131" i="11"/>
  <c r="J131" i="11"/>
  <c r="K131" i="11" s="1"/>
  <c r="H131" i="11"/>
  <c r="I131" i="11" s="1"/>
  <c r="F131" i="11"/>
  <c r="G131" i="11" s="1"/>
  <c r="E131" i="11"/>
  <c r="D131" i="11"/>
  <c r="O130" i="11"/>
  <c r="N130" i="11"/>
  <c r="M130" i="11"/>
  <c r="L130" i="11"/>
  <c r="J130" i="11"/>
  <c r="K130" i="11" s="1"/>
  <c r="H130" i="11"/>
  <c r="I130" i="11" s="1"/>
  <c r="F130" i="11"/>
  <c r="G130" i="11" s="1"/>
  <c r="E130" i="11"/>
  <c r="D130" i="11"/>
  <c r="N129" i="11"/>
  <c r="O129" i="11" s="1"/>
  <c r="M129" i="11"/>
  <c r="L129" i="11"/>
  <c r="J129" i="11"/>
  <c r="K129" i="11" s="1"/>
  <c r="H129" i="11"/>
  <c r="I129" i="11" s="1"/>
  <c r="F129" i="11"/>
  <c r="G129" i="11" s="1"/>
  <c r="D129" i="11"/>
  <c r="E129" i="11" s="1"/>
  <c r="O128" i="11"/>
  <c r="N128" i="11"/>
  <c r="L128" i="11"/>
  <c r="M128" i="11" s="1"/>
  <c r="J128" i="11"/>
  <c r="K128" i="11" s="1"/>
  <c r="H128" i="11"/>
  <c r="I128" i="11" s="1"/>
  <c r="F128" i="11"/>
  <c r="G128" i="11" s="1"/>
  <c r="E128" i="11"/>
  <c r="D128" i="11"/>
  <c r="N127" i="11"/>
  <c r="O127" i="11" s="1"/>
  <c r="L127" i="11"/>
  <c r="M127" i="11" s="1"/>
  <c r="J127" i="11"/>
  <c r="K127" i="11" s="1"/>
  <c r="H127" i="11"/>
  <c r="I127" i="11" s="1"/>
  <c r="F127" i="11"/>
  <c r="G127" i="11" s="1"/>
  <c r="D127" i="11"/>
  <c r="E127" i="11" s="1"/>
  <c r="O126" i="11"/>
  <c r="N126" i="11"/>
  <c r="L126" i="11"/>
  <c r="M126" i="11" s="1"/>
  <c r="J126" i="11"/>
  <c r="K126" i="11" s="1"/>
  <c r="H126" i="11"/>
  <c r="I126" i="11" s="1"/>
  <c r="F126" i="11"/>
  <c r="G126" i="11" s="1"/>
  <c r="E126" i="11"/>
  <c r="D126" i="11"/>
  <c r="N125" i="11"/>
  <c r="O125" i="11" s="1"/>
  <c r="L125" i="11"/>
  <c r="M125" i="11" s="1"/>
  <c r="J125" i="11"/>
  <c r="K125" i="11" s="1"/>
  <c r="H125" i="11"/>
  <c r="I125" i="11" s="1"/>
  <c r="F125" i="11"/>
  <c r="G125" i="11" s="1"/>
  <c r="D125" i="11"/>
  <c r="E125" i="11" s="1"/>
  <c r="O124" i="11"/>
  <c r="N124" i="11"/>
  <c r="L124" i="11"/>
  <c r="M124" i="11" s="1"/>
  <c r="J124" i="11"/>
  <c r="K124" i="11" s="1"/>
  <c r="H124" i="11"/>
  <c r="I124" i="11" s="1"/>
  <c r="F124" i="11"/>
  <c r="G124" i="11" s="1"/>
  <c r="E124" i="11"/>
  <c r="D124" i="11"/>
  <c r="N123" i="11"/>
  <c r="O123" i="11" s="1"/>
  <c r="L123" i="11"/>
  <c r="M123" i="11" s="1"/>
  <c r="J123" i="11"/>
  <c r="K123" i="11" s="1"/>
  <c r="H123" i="11"/>
  <c r="I123" i="11" s="1"/>
  <c r="F123" i="11"/>
  <c r="G123" i="11" s="1"/>
  <c r="D123" i="11"/>
  <c r="E123" i="11" s="1"/>
  <c r="O122" i="11"/>
  <c r="N122" i="11"/>
  <c r="L122" i="11"/>
  <c r="M122" i="11" s="1"/>
  <c r="J122" i="11"/>
  <c r="K122" i="11" s="1"/>
  <c r="H122" i="11"/>
  <c r="I122" i="11" s="1"/>
  <c r="F122" i="11"/>
  <c r="G122" i="11" s="1"/>
  <c r="E122" i="11"/>
  <c r="D122" i="11"/>
  <c r="N121" i="11"/>
  <c r="O121" i="11" s="1"/>
  <c r="L121" i="11"/>
  <c r="M121" i="11" s="1"/>
  <c r="J121" i="11"/>
  <c r="K121" i="11" s="1"/>
  <c r="H121" i="11"/>
  <c r="I121" i="11" s="1"/>
  <c r="F121" i="11"/>
  <c r="G121" i="11" s="1"/>
  <c r="D121" i="11"/>
  <c r="E121" i="11" s="1"/>
  <c r="O120" i="11"/>
  <c r="N120" i="11"/>
  <c r="L120" i="11"/>
  <c r="M120" i="11" s="1"/>
  <c r="J120" i="11"/>
  <c r="K120" i="11" s="1"/>
  <c r="H120" i="11"/>
  <c r="I120" i="11" s="1"/>
  <c r="F120" i="11"/>
  <c r="G120" i="11" s="1"/>
  <c r="E120" i="11"/>
  <c r="D120" i="11"/>
  <c r="N119" i="11"/>
  <c r="O119" i="11" s="1"/>
  <c r="L119" i="11"/>
  <c r="M119" i="11" s="1"/>
  <c r="J119" i="11"/>
  <c r="K119" i="11" s="1"/>
  <c r="H119" i="11"/>
  <c r="I119" i="11" s="1"/>
  <c r="F119" i="11"/>
  <c r="G119" i="11" s="1"/>
  <c r="D119" i="11"/>
  <c r="E119" i="11" s="1"/>
  <c r="O118" i="11"/>
  <c r="N118" i="11"/>
  <c r="M118" i="11"/>
  <c r="L118" i="11"/>
  <c r="J118" i="11"/>
  <c r="K118" i="11" s="1"/>
  <c r="H118" i="11"/>
  <c r="I118" i="11" s="1"/>
  <c r="G118" i="11"/>
  <c r="F118" i="11"/>
  <c r="D118" i="11"/>
  <c r="E118" i="11" s="1"/>
  <c r="N117" i="11"/>
  <c r="O117" i="11" s="1"/>
  <c r="M117" i="11"/>
  <c r="L117" i="11"/>
  <c r="J117" i="11"/>
  <c r="K117" i="11" s="1"/>
  <c r="H117" i="11"/>
  <c r="I117" i="11" s="1"/>
  <c r="F117" i="11"/>
  <c r="G117" i="11" s="1"/>
  <c r="E117" i="11"/>
  <c r="D117" i="11"/>
  <c r="O116" i="11"/>
  <c r="N116" i="11"/>
  <c r="L116" i="11"/>
  <c r="M116" i="11" s="1"/>
  <c r="J116" i="11"/>
  <c r="K116" i="11" s="1"/>
  <c r="H116" i="11"/>
  <c r="I116" i="11" s="1"/>
  <c r="F116" i="11"/>
  <c r="G116" i="11" s="1"/>
  <c r="D116" i="11"/>
  <c r="E116" i="11" s="1"/>
  <c r="O115" i="11"/>
  <c r="N115" i="11"/>
  <c r="M115" i="11"/>
  <c r="L115" i="11"/>
  <c r="J115" i="11"/>
  <c r="K115" i="11" s="1"/>
  <c r="I115" i="11"/>
  <c r="H115" i="11"/>
  <c r="F115" i="11"/>
  <c r="G115" i="11" s="1"/>
  <c r="D115" i="11"/>
  <c r="E115" i="11" s="1"/>
  <c r="O114" i="11"/>
  <c r="N114" i="11"/>
  <c r="M114" i="11"/>
  <c r="L114" i="11"/>
  <c r="J114" i="11"/>
  <c r="K114" i="11" s="1"/>
  <c r="H114" i="11"/>
  <c r="I114" i="11" s="1"/>
  <c r="G114" i="11"/>
  <c r="F114" i="11"/>
  <c r="D114" i="11"/>
  <c r="E114" i="11" s="1"/>
  <c r="N113" i="11"/>
  <c r="O113" i="11" s="1"/>
  <c r="M113" i="11"/>
  <c r="L113" i="11"/>
  <c r="J113" i="11"/>
  <c r="K113" i="11" s="1"/>
  <c r="H113" i="11"/>
  <c r="I113" i="11" s="1"/>
  <c r="F113" i="11"/>
  <c r="G113" i="11" s="1"/>
  <c r="E113" i="11"/>
  <c r="D113" i="11"/>
  <c r="O112" i="11"/>
  <c r="N112" i="11"/>
  <c r="L112" i="11"/>
  <c r="M112" i="11" s="1"/>
  <c r="J112" i="11"/>
  <c r="K112" i="11" s="1"/>
  <c r="H112" i="11"/>
  <c r="I112" i="11" s="1"/>
  <c r="F112" i="11"/>
  <c r="G112" i="11" s="1"/>
  <c r="D112" i="11"/>
  <c r="E112" i="11" s="1"/>
  <c r="O111" i="11"/>
  <c r="N111" i="11"/>
  <c r="M111" i="11"/>
  <c r="L111" i="11"/>
  <c r="J111" i="11"/>
  <c r="K111" i="11" s="1"/>
  <c r="I111" i="11"/>
  <c r="H111" i="11"/>
  <c r="F111" i="11"/>
  <c r="G111" i="11" s="1"/>
  <c r="D111" i="11"/>
  <c r="E111" i="11" s="1"/>
  <c r="O110" i="11"/>
  <c r="N110" i="11"/>
  <c r="M110" i="11"/>
  <c r="L110" i="11"/>
  <c r="K110" i="11"/>
  <c r="J110" i="11"/>
  <c r="H110" i="11"/>
  <c r="I110" i="11" s="1"/>
  <c r="G110" i="11"/>
  <c r="F110" i="11"/>
  <c r="E110" i="11"/>
  <c r="D110" i="11"/>
  <c r="O109" i="11"/>
  <c r="N109" i="11"/>
  <c r="M109" i="11"/>
  <c r="L109" i="11"/>
  <c r="K109" i="11"/>
  <c r="J109" i="11"/>
  <c r="H109" i="11"/>
  <c r="I109" i="11" s="1"/>
  <c r="G109" i="11"/>
  <c r="F109" i="11"/>
  <c r="E109" i="11"/>
  <c r="D109" i="11"/>
  <c r="O108" i="11"/>
  <c r="N108" i="11"/>
  <c r="M108" i="11"/>
  <c r="L108" i="11"/>
  <c r="K108" i="11"/>
  <c r="J108" i="11"/>
  <c r="H108" i="11"/>
  <c r="I108" i="11" s="1"/>
  <c r="F108" i="11"/>
  <c r="G108" i="11" s="1"/>
  <c r="E108" i="11"/>
  <c r="D108" i="11"/>
  <c r="N107" i="11"/>
  <c r="O107" i="11" s="1"/>
  <c r="M107" i="11"/>
  <c r="L107" i="11"/>
  <c r="K107" i="11"/>
  <c r="J107" i="11"/>
  <c r="H107" i="11"/>
  <c r="I107" i="11" s="1"/>
  <c r="F107" i="11"/>
  <c r="G107" i="11" s="1"/>
  <c r="E107" i="11"/>
  <c r="D107" i="11"/>
  <c r="N106" i="11"/>
  <c r="O106" i="11" s="1"/>
  <c r="M106" i="11"/>
  <c r="L106" i="11"/>
  <c r="K106" i="11"/>
  <c r="J106" i="11"/>
  <c r="H106" i="11"/>
  <c r="I106" i="11" s="1"/>
  <c r="F106" i="11"/>
  <c r="G106" i="11" s="1"/>
  <c r="E106" i="11"/>
  <c r="D106" i="11"/>
  <c r="N105" i="11"/>
  <c r="O105" i="11" s="1"/>
  <c r="M105" i="11"/>
  <c r="L105" i="11"/>
  <c r="K105" i="11"/>
  <c r="J105" i="11"/>
  <c r="H105" i="11"/>
  <c r="I105" i="11" s="1"/>
  <c r="F105" i="11"/>
  <c r="G105" i="11" s="1"/>
  <c r="E105" i="11"/>
  <c r="D105" i="11"/>
  <c r="P104" i="11"/>
  <c r="Q104" i="11" s="1"/>
  <c r="N104" i="11"/>
  <c r="O104" i="11" s="1"/>
  <c r="M104" i="11"/>
  <c r="L104" i="11"/>
  <c r="K104" i="11"/>
  <c r="J104" i="11"/>
  <c r="H104" i="11"/>
  <c r="I104" i="11" s="1"/>
  <c r="F104" i="11"/>
  <c r="G104" i="11" s="1"/>
  <c r="E104" i="11"/>
  <c r="D104" i="11"/>
  <c r="N103" i="11"/>
  <c r="O103" i="11" s="1"/>
  <c r="M103" i="11"/>
  <c r="L103" i="11"/>
  <c r="K103" i="11"/>
  <c r="J103" i="11"/>
  <c r="H103" i="11"/>
  <c r="I103" i="11" s="1"/>
  <c r="F103" i="11"/>
  <c r="G103" i="11" s="1"/>
  <c r="E103" i="11"/>
  <c r="D103" i="11"/>
  <c r="N102" i="11"/>
  <c r="O102" i="11" s="1"/>
  <c r="M102" i="11"/>
  <c r="L102" i="11"/>
  <c r="K102" i="11"/>
  <c r="J102" i="11"/>
  <c r="H102" i="11"/>
  <c r="I102" i="11" s="1"/>
  <c r="F102" i="11"/>
  <c r="G102" i="11" s="1"/>
  <c r="E102" i="11"/>
  <c r="D102" i="11"/>
  <c r="N101" i="11"/>
  <c r="O101" i="11" s="1"/>
  <c r="M101" i="11"/>
  <c r="L101" i="11"/>
  <c r="K101" i="11"/>
  <c r="J101" i="11"/>
  <c r="H101" i="11"/>
  <c r="I101" i="11" s="1"/>
  <c r="F101" i="11"/>
  <c r="G101" i="11" s="1"/>
  <c r="E101" i="11"/>
  <c r="D101" i="11"/>
  <c r="P100" i="11"/>
  <c r="Q100" i="11" s="1"/>
  <c r="N100" i="11"/>
  <c r="O100" i="11" s="1"/>
  <c r="M100" i="11"/>
  <c r="L100" i="11"/>
  <c r="K100" i="11"/>
  <c r="J100" i="11"/>
  <c r="H100" i="11"/>
  <c r="I100" i="11" s="1"/>
  <c r="F100" i="11"/>
  <c r="G100" i="11" s="1"/>
  <c r="E100" i="11"/>
  <c r="D100" i="11"/>
  <c r="N99" i="11"/>
  <c r="O99" i="11" s="1"/>
  <c r="M99" i="11"/>
  <c r="L99" i="11"/>
  <c r="K99" i="11"/>
  <c r="J99" i="11"/>
  <c r="H99" i="11"/>
  <c r="I99" i="11" s="1"/>
  <c r="F99" i="11"/>
  <c r="G99" i="11" s="1"/>
  <c r="E99" i="11"/>
  <c r="D99" i="11"/>
  <c r="N98" i="11"/>
  <c r="O98" i="11" s="1"/>
  <c r="M98" i="11"/>
  <c r="L98" i="11"/>
  <c r="K98" i="11"/>
  <c r="J98" i="11"/>
  <c r="H98" i="11"/>
  <c r="I98" i="11" s="1"/>
  <c r="F98" i="11"/>
  <c r="G98" i="11" s="1"/>
  <c r="E98" i="11"/>
  <c r="D98" i="11"/>
  <c r="N97" i="11"/>
  <c r="O97" i="11" s="1"/>
  <c r="M97" i="11"/>
  <c r="L97" i="11"/>
  <c r="K97" i="11"/>
  <c r="J97" i="11"/>
  <c r="H97" i="11"/>
  <c r="I97" i="11" s="1"/>
  <c r="F97" i="11"/>
  <c r="G97" i="11" s="1"/>
  <c r="E97" i="11"/>
  <c r="D97" i="11"/>
  <c r="P96" i="11"/>
  <c r="Q96" i="11" s="1"/>
  <c r="N96" i="11"/>
  <c r="O96" i="11" s="1"/>
  <c r="M96" i="11"/>
  <c r="L96" i="11"/>
  <c r="K96" i="11"/>
  <c r="J96" i="11"/>
  <c r="H96" i="11"/>
  <c r="I96" i="11" s="1"/>
  <c r="F96" i="11"/>
  <c r="G96" i="11" s="1"/>
  <c r="E96" i="11"/>
  <c r="D96" i="11"/>
  <c r="N95" i="11"/>
  <c r="O95" i="11" s="1"/>
  <c r="M95" i="11"/>
  <c r="L95" i="11"/>
  <c r="K95" i="11"/>
  <c r="J95" i="11"/>
  <c r="H95" i="11"/>
  <c r="I95" i="11" s="1"/>
  <c r="F95" i="11"/>
  <c r="G95" i="11" s="1"/>
  <c r="E95" i="11"/>
  <c r="D95" i="11"/>
  <c r="N94" i="11"/>
  <c r="O94" i="11" s="1"/>
  <c r="M94" i="11"/>
  <c r="L94" i="11"/>
  <c r="K94" i="11"/>
  <c r="J94" i="11"/>
  <c r="H94" i="11"/>
  <c r="I94" i="11" s="1"/>
  <c r="F94" i="11"/>
  <c r="G94" i="11" s="1"/>
  <c r="E94" i="11"/>
  <c r="D94" i="11"/>
  <c r="N93" i="11"/>
  <c r="O93" i="11" s="1"/>
  <c r="M93" i="11"/>
  <c r="L93" i="11"/>
  <c r="K93" i="11"/>
  <c r="J93" i="11"/>
  <c r="H93" i="11"/>
  <c r="I93" i="11" s="1"/>
  <c r="F93" i="11"/>
  <c r="G93" i="11" s="1"/>
  <c r="E93" i="11"/>
  <c r="D93" i="11"/>
  <c r="P92" i="11"/>
  <c r="Q92" i="11" s="1"/>
  <c r="N92" i="11"/>
  <c r="O92" i="11" s="1"/>
  <c r="M92" i="11"/>
  <c r="L92" i="11"/>
  <c r="K92" i="11"/>
  <c r="J92" i="11"/>
  <c r="H92" i="11"/>
  <c r="I92" i="11" s="1"/>
  <c r="F92" i="11"/>
  <c r="G92" i="11" s="1"/>
  <c r="E92" i="11"/>
  <c r="D92" i="11"/>
  <c r="N91" i="11"/>
  <c r="O91" i="11" s="1"/>
  <c r="M91" i="11"/>
  <c r="L91" i="11"/>
  <c r="K91" i="11"/>
  <c r="J91" i="11"/>
  <c r="H91" i="11"/>
  <c r="I91" i="11" s="1"/>
  <c r="F91" i="11"/>
  <c r="G91" i="11" s="1"/>
  <c r="E91" i="11"/>
  <c r="D91" i="11"/>
  <c r="N90" i="11"/>
  <c r="O90" i="11" s="1"/>
  <c r="M90" i="11"/>
  <c r="L90" i="11"/>
  <c r="K90" i="11"/>
  <c r="J90" i="11"/>
  <c r="H90" i="11"/>
  <c r="I90" i="11" s="1"/>
  <c r="F90" i="11"/>
  <c r="G90" i="11" s="1"/>
  <c r="E90" i="11"/>
  <c r="D90" i="11"/>
  <c r="N89" i="11"/>
  <c r="O89" i="11" s="1"/>
  <c r="M89" i="11"/>
  <c r="L89" i="11"/>
  <c r="K89" i="11"/>
  <c r="J89" i="11"/>
  <c r="H89" i="11"/>
  <c r="I89" i="11" s="1"/>
  <c r="F89" i="11"/>
  <c r="G89" i="11" s="1"/>
  <c r="E89" i="11"/>
  <c r="D89" i="11"/>
  <c r="P88" i="11"/>
  <c r="Q88" i="11" s="1"/>
  <c r="N88" i="11"/>
  <c r="O88" i="11" s="1"/>
  <c r="M88" i="11"/>
  <c r="L88" i="11"/>
  <c r="K88" i="11"/>
  <c r="J88" i="11"/>
  <c r="H88" i="11"/>
  <c r="I88" i="11" s="1"/>
  <c r="F88" i="11"/>
  <c r="G88" i="11" s="1"/>
  <c r="E88" i="11"/>
  <c r="D88" i="11"/>
  <c r="N87" i="11"/>
  <c r="O87" i="11" s="1"/>
  <c r="M87" i="11"/>
  <c r="L87" i="11"/>
  <c r="K87" i="11"/>
  <c r="J87" i="11"/>
  <c r="H87" i="11"/>
  <c r="I87" i="11" s="1"/>
  <c r="F87" i="11"/>
  <c r="G87" i="11" s="1"/>
  <c r="E87" i="11"/>
  <c r="D87" i="11"/>
  <c r="N86" i="11"/>
  <c r="O86" i="11" s="1"/>
  <c r="M86" i="11"/>
  <c r="L86" i="11"/>
  <c r="K86" i="11"/>
  <c r="J86" i="11"/>
  <c r="H86" i="11"/>
  <c r="I86" i="11" s="1"/>
  <c r="F86" i="11"/>
  <c r="G86" i="11" s="1"/>
  <c r="E86" i="11"/>
  <c r="D86" i="11"/>
  <c r="N85" i="11"/>
  <c r="O85" i="11" s="1"/>
  <c r="M85" i="11"/>
  <c r="L85" i="11"/>
  <c r="K85" i="11"/>
  <c r="J85" i="11"/>
  <c r="H85" i="11"/>
  <c r="I85" i="11" s="1"/>
  <c r="F85" i="11"/>
  <c r="G85" i="11" s="1"/>
  <c r="E85" i="11"/>
  <c r="D85" i="11"/>
  <c r="P84" i="11"/>
  <c r="Q84" i="11" s="1"/>
  <c r="N84" i="11"/>
  <c r="O84" i="11" s="1"/>
  <c r="M84" i="11"/>
  <c r="L84" i="11"/>
  <c r="K84" i="11"/>
  <c r="J84" i="11"/>
  <c r="H84" i="11"/>
  <c r="I84" i="11" s="1"/>
  <c r="F84" i="11"/>
  <c r="G84" i="11" s="1"/>
  <c r="E84" i="11"/>
  <c r="D84" i="11"/>
  <c r="N83" i="11"/>
  <c r="O83" i="11" s="1"/>
  <c r="M83" i="11"/>
  <c r="L83" i="11"/>
  <c r="K83" i="11"/>
  <c r="J83" i="11"/>
  <c r="H83" i="11"/>
  <c r="I83" i="11" s="1"/>
  <c r="F83" i="11"/>
  <c r="G83" i="11" s="1"/>
  <c r="E83" i="11"/>
  <c r="D83" i="11"/>
  <c r="N82" i="11"/>
  <c r="O82" i="11" s="1"/>
  <c r="M82" i="11"/>
  <c r="L82" i="11"/>
  <c r="K82" i="11"/>
  <c r="J82" i="11"/>
  <c r="H82" i="11"/>
  <c r="I82" i="11" s="1"/>
  <c r="F82" i="11"/>
  <c r="G82" i="11" s="1"/>
  <c r="E82" i="11"/>
  <c r="D82" i="11"/>
  <c r="P81" i="11"/>
  <c r="Q81" i="11" s="1"/>
  <c r="N81" i="11"/>
  <c r="O81" i="11" s="1"/>
  <c r="M81" i="11"/>
  <c r="L81" i="11"/>
  <c r="K81" i="11"/>
  <c r="J81" i="11"/>
  <c r="H81" i="11"/>
  <c r="I81" i="11" s="1"/>
  <c r="F81" i="11"/>
  <c r="G81" i="11" s="1"/>
  <c r="E81" i="11"/>
  <c r="D81" i="11"/>
  <c r="P80" i="11"/>
  <c r="Q80" i="11" s="1"/>
  <c r="N80" i="11"/>
  <c r="O80" i="11" s="1"/>
  <c r="M80" i="11"/>
  <c r="L80" i="11"/>
  <c r="K80" i="11"/>
  <c r="J80" i="11"/>
  <c r="H80" i="11"/>
  <c r="I80" i="11" s="1"/>
  <c r="F80" i="11"/>
  <c r="G80" i="11" s="1"/>
  <c r="E80" i="11"/>
  <c r="D80" i="11"/>
  <c r="N79" i="11"/>
  <c r="O79" i="11" s="1"/>
  <c r="M79" i="11"/>
  <c r="L79" i="11"/>
  <c r="K79" i="11"/>
  <c r="J79" i="11"/>
  <c r="H79" i="11"/>
  <c r="I79" i="11" s="1"/>
  <c r="F79" i="11"/>
  <c r="G79" i="11" s="1"/>
  <c r="E79" i="11"/>
  <c r="D79" i="11"/>
  <c r="N78" i="11"/>
  <c r="O78" i="11" s="1"/>
  <c r="M78" i="11"/>
  <c r="L78" i="11"/>
  <c r="K78" i="11"/>
  <c r="J78" i="11"/>
  <c r="H78" i="11"/>
  <c r="I78" i="11" s="1"/>
  <c r="F78" i="11"/>
  <c r="G78" i="11" s="1"/>
  <c r="E78" i="11"/>
  <c r="D78" i="11"/>
  <c r="P77" i="11"/>
  <c r="Q77" i="11" s="1"/>
  <c r="N77" i="11"/>
  <c r="O77" i="11" s="1"/>
  <c r="M77" i="11"/>
  <c r="L77" i="11"/>
  <c r="K77" i="11"/>
  <c r="J77" i="11"/>
  <c r="H77" i="11"/>
  <c r="I77" i="11" s="1"/>
  <c r="F77" i="11"/>
  <c r="G77" i="11" s="1"/>
  <c r="E77" i="11"/>
  <c r="D77" i="11"/>
  <c r="P76" i="11"/>
  <c r="Q76" i="11" s="1"/>
  <c r="N76" i="11"/>
  <c r="O76" i="11" s="1"/>
  <c r="M76" i="11"/>
  <c r="L76" i="11"/>
  <c r="K76" i="11"/>
  <c r="J76" i="11"/>
  <c r="H76" i="11"/>
  <c r="I76" i="11" s="1"/>
  <c r="F76" i="11"/>
  <c r="G76" i="11" s="1"/>
  <c r="E76" i="11"/>
  <c r="D76" i="11"/>
  <c r="N75" i="11"/>
  <c r="O75" i="11" s="1"/>
  <c r="M75" i="11"/>
  <c r="L75" i="11"/>
  <c r="K75" i="11"/>
  <c r="J75" i="11"/>
  <c r="H75" i="11"/>
  <c r="I75" i="11" s="1"/>
  <c r="F75" i="11"/>
  <c r="G75" i="11" s="1"/>
  <c r="E75" i="11"/>
  <c r="D75" i="11"/>
  <c r="N74" i="11"/>
  <c r="O74" i="11" s="1"/>
  <c r="M74" i="11"/>
  <c r="L74" i="11"/>
  <c r="K74" i="11"/>
  <c r="J74" i="11"/>
  <c r="H74" i="11"/>
  <c r="I74" i="11" s="1"/>
  <c r="F74" i="11"/>
  <c r="G74" i="11" s="1"/>
  <c r="E74" i="11"/>
  <c r="D74" i="11"/>
  <c r="P73" i="11"/>
  <c r="Q73" i="11" s="1"/>
  <c r="N73" i="11"/>
  <c r="O73" i="11" s="1"/>
  <c r="M73" i="11"/>
  <c r="L73" i="11"/>
  <c r="K73" i="11"/>
  <c r="J73" i="11"/>
  <c r="H73" i="11"/>
  <c r="I73" i="11" s="1"/>
  <c r="F73" i="11"/>
  <c r="G73" i="11" s="1"/>
  <c r="E73" i="11"/>
  <c r="D73" i="11"/>
  <c r="P72" i="11"/>
  <c r="Q72" i="11" s="1"/>
  <c r="N72" i="11"/>
  <c r="O72" i="11" s="1"/>
  <c r="M72" i="11"/>
  <c r="L72" i="11"/>
  <c r="K72" i="11"/>
  <c r="J72" i="11"/>
  <c r="H72" i="11"/>
  <c r="I72" i="11" s="1"/>
  <c r="F72" i="11"/>
  <c r="G72" i="11" s="1"/>
  <c r="E72" i="11"/>
  <c r="D72" i="11"/>
  <c r="N71" i="11"/>
  <c r="O71" i="11" s="1"/>
  <c r="M71" i="11"/>
  <c r="L71" i="11"/>
  <c r="K71" i="11"/>
  <c r="J71" i="11"/>
  <c r="H71" i="11"/>
  <c r="I71" i="11" s="1"/>
  <c r="F71" i="11"/>
  <c r="G71" i="11" s="1"/>
  <c r="E71" i="11"/>
  <c r="D71" i="11"/>
  <c r="N70" i="11"/>
  <c r="O70" i="11" s="1"/>
  <c r="M70" i="11"/>
  <c r="L70" i="11"/>
  <c r="K70" i="11"/>
  <c r="J70" i="11"/>
  <c r="H70" i="11"/>
  <c r="I70" i="11" s="1"/>
  <c r="F70" i="11"/>
  <c r="G70" i="11" s="1"/>
  <c r="E70" i="11"/>
  <c r="D70" i="11"/>
  <c r="P69" i="11"/>
  <c r="Q69" i="11" s="1"/>
  <c r="N69" i="11"/>
  <c r="O69" i="11" s="1"/>
  <c r="M69" i="11"/>
  <c r="L69" i="11"/>
  <c r="K69" i="11"/>
  <c r="J69" i="11"/>
  <c r="H69" i="11"/>
  <c r="I69" i="11" s="1"/>
  <c r="F69" i="11"/>
  <c r="G69" i="11" s="1"/>
  <c r="E69" i="11"/>
  <c r="D69" i="11"/>
  <c r="N68" i="11"/>
  <c r="O68" i="11" s="1"/>
  <c r="M68" i="11"/>
  <c r="L68" i="11"/>
  <c r="K68" i="11"/>
  <c r="J68" i="11"/>
  <c r="H68" i="11"/>
  <c r="I68" i="11" s="1"/>
  <c r="F68" i="11"/>
  <c r="G68" i="11" s="1"/>
  <c r="E68" i="11"/>
  <c r="D68" i="11"/>
  <c r="P67" i="11"/>
  <c r="Q67" i="11" s="1"/>
  <c r="N67" i="11"/>
  <c r="O67" i="11" s="1"/>
  <c r="M67" i="11"/>
  <c r="L67" i="11"/>
  <c r="K67" i="11"/>
  <c r="J67" i="11"/>
  <c r="H67" i="11"/>
  <c r="I67" i="11" s="1"/>
  <c r="F67" i="11"/>
  <c r="G67" i="11" s="1"/>
  <c r="E67" i="11"/>
  <c r="D67" i="11"/>
  <c r="P66" i="11"/>
  <c r="Q66" i="11" s="1"/>
  <c r="N66" i="11"/>
  <c r="O66" i="11" s="1"/>
  <c r="M66" i="11"/>
  <c r="L66" i="11"/>
  <c r="K66" i="11"/>
  <c r="J66" i="11"/>
  <c r="H66" i="11"/>
  <c r="I66" i="11" s="1"/>
  <c r="F66" i="11"/>
  <c r="G66" i="11" s="1"/>
  <c r="E66" i="11"/>
  <c r="D66" i="11"/>
  <c r="P65" i="11"/>
  <c r="Q65" i="11" s="1"/>
  <c r="N65" i="11"/>
  <c r="O65" i="11" s="1"/>
  <c r="M65" i="11"/>
  <c r="L65" i="11"/>
  <c r="K65" i="11"/>
  <c r="J65" i="11"/>
  <c r="H65" i="11"/>
  <c r="I65" i="11" s="1"/>
  <c r="F65" i="11"/>
  <c r="G65" i="11" s="1"/>
  <c r="E65" i="11"/>
  <c r="D65" i="11"/>
  <c r="P64" i="11"/>
  <c r="Q64" i="11" s="1"/>
  <c r="N64" i="11"/>
  <c r="O64" i="11" s="1"/>
  <c r="M64" i="11"/>
  <c r="L64" i="11"/>
  <c r="K64" i="11"/>
  <c r="J64" i="11"/>
  <c r="H64" i="11"/>
  <c r="I64" i="11" s="1"/>
  <c r="F64" i="11"/>
  <c r="G64" i="11" s="1"/>
  <c r="E64" i="11"/>
  <c r="D64" i="11"/>
  <c r="P63" i="11"/>
  <c r="Q63" i="11" s="1"/>
  <c r="N63" i="11"/>
  <c r="O63" i="11" s="1"/>
  <c r="M63" i="11"/>
  <c r="L63" i="11"/>
  <c r="K63" i="11"/>
  <c r="J63" i="11"/>
  <c r="H63" i="11"/>
  <c r="I63" i="11" s="1"/>
  <c r="F63" i="11"/>
  <c r="G63" i="11" s="1"/>
  <c r="E63" i="11"/>
  <c r="D63" i="11"/>
  <c r="N62" i="11"/>
  <c r="O62" i="11" s="1"/>
  <c r="M62" i="11"/>
  <c r="L62" i="11"/>
  <c r="K62" i="11"/>
  <c r="J62" i="11"/>
  <c r="H62" i="11"/>
  <c r="I62" i="11" s="1"/>
  <c r="F62" i="11"/>
  <c r="G62" i="11" s="1"/>
  <c r="E62" i="11"/>
  <c r="D62" i="11"/>
  <c r="P61" i="11"/>
  <c r="Q61" i="11" s="1"/>
  <c r="N61" i="11"/>
  <c r="O61" i="11" s="1"/>
  <c r="M61" i="11"/>
  <c r="L61" i="11"/>
  <c r="K61" i="11"/>
  <c r="J61" i="11"/>
  <c r="H61" i="11"/>
  <c r="I61" i="11" s="1"/>
  <c r="F61" i="11"/>
  <c r="G61" i="11" s="1"/>
  <c r="E61" i="11"/>
  <c r="D61" i="11"/>
  <c r="P60" i="11"/>
  <c r="Q60" i="11" s="1"/>
  <c r="N60" i="11"/>
  <c r="O60" i="11" s="1"/>
  <c r="M60" i="11"/>
  <c r="L60" i="11"/>
  <c r="K60" i="11"/>
  <c r="J60" i="11"/>
  <c r="H60" i="11"/>
  <c r="I60" i="11" s="1"/>
  <c r="F60" i="11"/>
  <c r="G60" i="11" s="1"/>
  <c r="E60" i="11"/>
  <c r="D60" i="11"/>
  <c r="P59" i="11"/>
  <c r="Q59" i="11" s="1"/>
  <c r="N59" i="11"/>
  <c r="O59" i="11" s="1"/>
  <c r="M59" i="11"/>
  <c r="L59" i="11"/>
  <c r="K59" i="11"/>
  <c r="J59" i="11"/>
  <c r="H59" i="11"/>
  <c r="I59" i="11" s="1"/>
  <c r="F59" i="11"/>
  <c r="G59" i="11" s="1"/>
  <c r="E59" i="11"/>
  <c r="D59" i="11"/>
  <c r="P58" i="11"/>
  <c r="Q58" i="11" s="1"/>
  <c r="N58" i="11"/>
  <c r="O58" i="11" s="1"/>
  <c r="M58" i="11"/>
  <c r="L58" i="11"/>
  <c r="K58" i="11"/>
  <c r="J58" i="11"/>
  <c r="H58" i="11"/>
  <c r="I58" i="11" s="1"/>
  <c r="F58" i="11"/>
  <c r="G58" i="11" s="1"/>
  <c r="E58" i="11"/>
  <c r="D58" i="11"/>
  <c r="P57" i="11"/>
  <c r="Q57" i="11" s="1"/>
  <c r="N57" i="11"/>
  <c r="O57" i="11" s="1"/>
  <c r="M57" i="11"/>
  <c r="L57" i="11"/>
  <c r="K57" i="11"/>
  <c r="J57" i="11"/>
  <c r="H57" i="11"/>
  <c r="I57" i="11" s="1"/>
  <c r="F57" i="11"/>
  <c r="G57" i="11" s="1"/>
  <c r="E57" i="11"/>
  <c r="D57" i="11"/>
  <c r="P56" i="11"/>
  <c r="Q56" i="11" s="1"/>
  <c r="N56" i="11"/>
  <c r="O56" i="11" s="1"/>
  <c r="M56" i="11"/>
  <c r="L56" i="11"/>
  <c r="K56" i="11"/>
  <c r="J56" i="11"/>
  <c r="H56" i="11"/>
  <c r="I56" i="11" s="1"/>
  <c r="F56" i="11"/>
  <c r="G56" i="11" s="1"/>
  <c r="E56" i="11"/>
  <c r="D56" i="11"/>
  <c r="P55" i="11"/>
  <c r="Q55" i="11" s="1"/>
  <c r="N55" i="11"/>
  <c r="O55" i="11" s="1"/>
  <c r="M55" i="11"/>
  <c r="L55" i="11"/>
  <c r="K55" i="11"/>
  <c r="J55" i="11"/>
  <c r="H55" i="11"/>
  <c r="I55" i="11" s="1"/>
  <c r="F55" i="11"/>
  <c r="G55" i="11" s="1"/>
  <c r="E55" i="11"/>
  <c r="D55" i="11"/>
  <c r="P54" i="11"/>
  <c r="Q54" i="11" s="1"/>
  <c r="N54" i="11"/>
  <c r="O54" i="11" s="1"/>
  <c r="M54" i="11"/>
  <c r="L54" i="11"/>
  <c r="K54" i="11"/>
  <c r="J54" i="11"/>
  <c r="H54" i="11"/>
  <c r="I54" i="11" s="1"/>
  <c r="F54" i="11"/>
  <c r="G54" i="11" s="1"/>
  <c r="E54" i="11"/>
  <c r="D54" i="11"/>
  <c r="P53" i="11"/>
  <c r="Q53" i="11" s="1"/>
  <c r="N53" i="11"/>
  <c r="O53" i="11" s="1"/>
  <c r="M53" i="11"/>
  <c r="L53" i="11"/>
  <c r="K53" i="11"/>
  <c r="J53" i="11"/>
  <c r="H53" i="11"/>
  <c r="I53" i="11" s="1"/>
  <c r="F53" i="11"/>
  <c r="G53" i="11" s="1"/>
  <c r="E53" i="11"/>
  <c r="D53" i="11"/>
  <c r="P52" i="11"/>
  <c r="Q52" i="11" s="1"/>
  <c r="N52" i="11"/>
  <c r="O52" i="11" s="1"/>
  <c r="M52" i="11"/>
  <c r="L52" i="11"/>
  <c r="K52" i="11"/>
  <c r="J52" i="11"/>
  <c r="H52" i="11"/>
  <c r="I52" i="11" s="1"/>
  <c r="F52" i="11"/>
  <c r="G52" i="11" s="1"/>
  <c r="E52" i="11"/>
  <c r="D52" i="11"/>
  <c r="P51" i="11"/>
  <c r="Q51" i="11" s="1"/>
  <c r="N51" i="11"/>
  <c r="O51" i="11" s="1"/>
  <c r="M51" i="11"/>
  <c r="L51" i="11"/>
  <c r="K51" i="11"/>
  <c r="J51" i="11"/>
  <c r="H51" i="11"/>
  <c r="I51" i="11" s="1"/>
  <c r="F51" i="11"/>
  <c r="G51" i="11" s="1"/>
  <c r="E51" i="11"/>
  <c r="D51" i="11"/>
  <c r="P50" i="11"/>
  <c r="Q50" i="11" s="1"/>
  <c r="N50" i="11"/>
  <c r="O50" i="11" s="1"/>
  <c r="M50" i="11"/>
  <c r="L50" i="11"/>
  <c r="K50" i="11"/>
  <c r="J50" i="11"/>
  <c r="H50" i="11"/>
  <c r="I50" i="11" s="1"/>
  <c r="F50" i="11"/>
  <c r="G50" i="11" s="1"/>
  <c r="E50" i="11"/>
  <c r="D50" i="11"/>
  <c r="P49" i="11"/>
  <c r="Q49" i="11" s="1"/>
  <c r="N49" i="11"/>
  <c r="O49" i="11" s="1"/>
  <c r="M49" i="11"/>
  <c r="L49" i="11"/>
  <c r="K49" i="11"/>
  <c r="J49" i="11"/>
  <c r="H49" i="11"/>
  <c r="I49" i="11" s="1"/>
  <c r="F49" i="11"/>
  <c r="G49" i="11" s="1"/>
  <c r="E49" i="11"/>
  <c r="D49" i="11"/>
  <c r="P48" i="11"/>
  <c r="Q48" i="11" s="1"/>
  <c r="N48" i="11"/>
  <c r="O48" i="11" s="1"/>
  <c r="M48" i="11"/>
  <c r="L48" i="11"/>
  <c r="K48" i="11"/>
  <c r="J48" i="11"/>
  <c r="H48" i="11"/>
  <c r="I48" i="11" s="1"/>
  <c r="F48" i="11"/>
  <c r="G48" i="11" s="1"/>
  <c r="E48" i="11"/>
  <c r="D48" i="11"/>
  <c r="P47" i="11"/>
  <c r="Q47" i="11" s="1"/>
  <c r="N47" i="11"/>
  <c r="O47" i="11" s="1"/>
  <c r="M47" i="11"/>
  <c r="L47" i="11"/>
  <c r="K47" i="11"/>
  <c r="J47" i="11"/>
  <c r="H47" i="11"/>
  <c r="I47" i="11" s="1"/>
  <c r="F47" i="11"/>
  <c r="G47" i="11" s="1"/>
  <c r="E47" i="11"/>
  <c r="D47" i="11"/>
  <c r="P46" i="11"/>
  <c r="Q46" i="11" s="1"/>
  <c r="N46" i="11"/>
  <c r="O46" i="11" s="1"/>
  <c r="M46" i="11"/>
  <c r="L46" i="11"/>
  <c r="K46" i="11"/>
  <c r="J46" i="11"/>
  <c r="H46" i="11"/>
  <c r="I46" i="11" s="1"/>
  <c r="F46" i="11"/>
  <c r="G46" i="11" s="1"/>
  <c r="D46" i="11"/>
  <c r="E46" i="11" s="1"/>
  <c r="P45" i="11"/>
  <c r="Q45" i="11" s="1"/>
  <c r="N45" i="11"/>
  <c r="O45" i="11" s="1"/>
  <c r="L45" i="11"/>
  <c r="M45" i="11" s="1"/>
  <c r="J45" i="11"/>
  <c r="K45" i="11" s="1"/>
  <c r="H45" i="11"/>
  <c r="I45" i="11" s="1"/>
  <c r="F45" i="11"/>
  <c r="G45" i="11" s="1"/>
  <c r="E45" i="11"/>
  <c r="D45" i="11"/>
  <c r="P44" i="11"/>
  <c r="Q44" i="11" s="1"/>
  <c r="N44" i="11"/>
  <c r="O44" i="11" s="1"/>
  <c r="M44" i="11"/>
  <c r="L44" i="11"/>
  <c r="K44" i="11"/>
  <c r="J44" i="11"/>
  <c r="H44" i="11"/>
  <c r="I44" i="11" s="1"/>
  <c r="F44" i="11"/>
  <c r="G44" i="11" s="1"/>
  <c r="D44" i="11"/>
  <c r="E44" i="11" s="1"/>
  <c r="P43" i="11"/>
  <c r="Q43" i="11" s="1"/>
  <c r="N43" i="11"/>
  <c r="O43" i="11" s="1"/>
  <c r="L43" i="11"/>
  <c r="M43" i="11" s="1"/>
  <c r="J43" i="11"/>
  <c r="K43" i="11" s="1"/>
  <c r="H43" i="11"/>
  <c r="I43" i="11" s="1"/>
  <c r="F43" i="11"/>
  <c r="G43" i="11" s="1"/>
  <c r="E43" i="11"/>
  <c r="D43" i="11"/>
  <c r="P42" i="11"/>
  <c r="Q42" i="11" s="1"/>
  <c r="N42" i="11"/>
  <c r="O42" i="11" s="1"/>
  <c r="M42" i="11"/>
  <c r="L42" i="11"/>
  <c r="K42" i="11"/>
  <c r="J42" i="11"/>
  <c r="H42" i="11"/>
  <c r="I42" i="11" s="1"/>
  <c r="F42" i="11"/>
  <c r="G42" i="11" s="1"/>
  <c r="D42" i="11"/>
  <c r="E42" i="11" s="1"/>
  <c r="P41" i="11"/>
  <c r="Q41" i="11" s="1"/>
  <c r="N41" i="11"/>
  <c r="O41" i="11" s="1"/>
  <c r="L41" i="11"/>
  <c r="M41" i="11" s="1"/>
  <c r="J41" i="11"/>
  <c r="K41" i="11" s="1"/>
  <c r="H41" i="11"/>
  <c r="I41" i="11" s="1"/>
  <c r="F41" i="11"/>
  <c r="G41" i="11" s="1"/>
  <c r="E41" i="11"/>
  <c r="D41" i="11"/>
  <c r="P40" i="11"/>
  <c r="Q40" i="11" s="1"/>
  <c r="N40" i="11"/>
  <c r="O40" i="11" s="1"/>
  <c r="M40" i="11"/>
  <c r="L40" i="11"/>
  <c r="K40" i="11"/>
  <c r="J40" i="11"/>
  <c r="H40" i="11"/>
  <c r="I40" i="11" s="1"/>
  <c r="F40" i="11"/>
  <c r="G40" i="11" s="1"/>
  <c r="D40" i="11"/>
  <c r="E40" i="11" s="1"/>
  <c r="P39" i="11"/>
  <c r="Q39" i="11" s="1"/>
  <c r="N39" i="11"/>
  <c r="O39" i="11" s="1"/>
  <c r="L39" i="11"/>
  <c r="M39" i="11" s="1"/>
  <c r="J39" i="11"/>
  <c r="K39" i="11" s="1"/>
  <c r="H39" i="11"/>
  <c r="I39" i="11" s="1"/>
  <c r="F39" i="11"/>
  <c r="G39" i="11" s="1"/>
  <c r="E39" i="11"/>
  <c r="D39" i="11"/>
  <c r="P38" i="11"/>
  <c r="Q38" i="11" s="1"/>
  <c r="N38" i="11"/>
  <c r="O38" i="11" s="1"/>
  <c r="M38" i="11"/>
  <c r="L38" i="11"/>
  <c r="K38" i="11"/>
  <c r="J38" i="11"/>
  <c r="H38" i="11"/>
  <c r="I38" i="11" s="1"/>
  <c r="F38" i="11"/>
  <c r="G38" i="11" s="1"/>
  <c r="D38" i="11"/>
  <c r="E38" i="11" s="1"/>
  <c r="P37" i="11"/>
  <c r="Q37" i="11" s="1"/>
  <c r="N37" i="11"/>
  <c r="O37" i="11" s="1"/>
  <c r="L37" i="11"/>
  <c r="M37" i="11" s="1"/>
  <c r="J37" i="11"/>
  <c r="K37" i="11" s="1"/>
  <c r="H37" i="11"/>
  <c r="I37" i="11" s="1"/>
  <c r="F37" i="11"/>
  <c r="G37" i="11" s="1"/>
  <c r="E37" i="11"/>
  <c r="D37" i="11"/>
  <c r="P36" i="11"/>
  <c r="Q36" i="11" s="1"/>
  <c r="N36" i="11"/>
  <c r="O36" i="11" s="1"/>
  <c r="L36" i="11"/>
  <c r="M36" i="11" s="1"/>
  <c r="K36" i="11"/>
  <c r="J36" i="11"/>
  <c r="H36" i="11"/>
  <c r="I36" i="11" s="1"/>
  <c r="F36" i="11"/>
  <c r="G36" i="11" s="1"/>
  <c r="D36" i="11"/>
  <c r="E36" i="11" s="1"/>
  <c r="P35" i="11"/>
  <c r="Q35" i="11" s="1"/>
  <c r="N35" i="11"/>
  <c r="O35" i="11" s="1"/>
  <c r="L35" i="11"/>
  <c r="M35" i="11" s="1"/>
  <c r="J35" i="11"/>
  <c r="K35" i="11" s="1"/>
  <c r="H35" i="11"/>
  <c r="I35" i="11" s="1"/>
  <c r="F35" i="11"/>
  <c r="G35" i="11" s="1"/>
  <c r="E35" i="11"/>
  <c r="D35" i="11"/>
  <c r="P34" i="11"/>
  <c r="Q34" i="11" s="1"/>
  <c r="N34" i="11"/>
  <c r="O34" i="11" s="1"/>
  <c r="L34" i="11"/>
  <c r="M34" i="11" s="1"/>
  <c r="K34" i="11"/>
  <c r="J34" i="11"/>
  <c r="H34" i="11"/>
  <c r="I34" i="11" s="1"/>
  <c r="F34" i="11"/>
  <c r="G34" i="11" s="1"/>
  <c r="D34" i="11"/>
  <c r="E34" i="11" s="1"/>
  <c r="P33" i="11"/>
  <c r="Q33" i="11" s="1"/>
  <c r="N33" i="11"/>
  <c r="O33" i="11" s="1"/>
  <c r="L33" i="11"/>
  <c r="M33" i="11" s="1"/>
  <c r="J33" i="11"/>
  <c r="K33" i="11" s="1"/>
  <c r="H33" i="11"/>
  <c r="I33" i="11" s="1"/>
  <c r="F33" i="11"/>
  <c r="G33" i="11" s="1"/>
  <c r="E33" i="11"/>
  <c r="D33" i="11"/>
  <c r="P32" i="11"/>
  <c r="Q32" i="11" s="1"/>
  <c r="N32" i="11"/>
  <c r="O32" i="11" s="1"/>
  <c r="L32" i="11"/>
  <c r="M32" i="11" s="1"/>
  <c r="K32" i="11"/>
  <c r="J32" i="11"/>
  <c r="H32" i="11"/>
  <c r="I32" i="11" s="1"/>
  <c r="F32" i="11"/>
  <c r="G32" i="11" s="1"/>
  <c r="D32" i="11"/>
  <c r="E32" i="11" s="1"/>
  <c r="P31" i="11"/>
  <c r="Q31" i="11" s="1"/>
  <c r="N31" i="11"/>
  <c r="O31" i="11" s="1"/>
  <c r="L31" i="11"/>
  <c r="M31" i="11" s="1"/>
  <c r="J31" i="11"/>
  <c r="K31" i="11" s="1"/>
  <c r="H31" i="11"/>
  <c r="I31" i="11" s="1"/>
  <c r="F31" i="11"/>
  <c r="G31" i="11" s="1"/>
  <c r="E31" i="11"/>
  <c r="D31" i="11"/>
  <c r="P30" i="11"/>
  <c r="Q30" i="11" s="1"/>
  <c r="O30" i="11"/>
  <c r="N30" i="11"/>
  <c r="L30" i="11"/>
  <c r="M30" i="11" s="1"/>
  <c r="K30" i="11"/>
  <c r="J30" i="11"/>
  <c r="H30" i="11"/>
  <c r="I30" i="11" s="1"/>
  <c r="F30" i="11"/>
  <c r="G30" i="11" s="1"/>
  <c r="D30" i="11"/>
  <c r="E30" i="11" s="1"/>
  <c r="P29" i="11"/>
  <c r="Q29" i="11" s="1"/>
  <c r="O29" i="11"/>
  <c r="N29" i="11"/>
  <c r="M29" i="11"/>
  <c r="L29" i="11"/>
  <c r="J29" i="11"/>
  <c r="K29" i="11" s="1"/>
  <c r="H29" i="11"/>
  <c r="I29" i="11" s="1"/>
  <c r="F29" i="11"/>
  <c r="G29" i="11" s="1"/>
  <c r="D29" i="11"/>
  <c r="E29" i="11" s="1"/>
  <c r="P28" i="11"/>
  <c r="Q28" i="11" s="1"/>
  <c r="O28" i="11"/>
  <c r="N28" i="11"/>
  <c r="M28" i="11"/>
  <c r="L28" i="11"/>
  <c r="K28" i="11"/>
  <c r="J28" i="11"/>
  <c r="H28" i="11"/>
  <c r="I28" i="11" s="1"/>
  <c r="G28" i="11"/>
  <c r="F28" i="11"/>
  <c r="D28" i="11"/>
  <c r="E28" i="11" s="1"/>
  <c r="P27" i="11"/>
  <c r="Q27" i="11" s="1"/>
  <c r="N27" i="11"/>
  <c r="O27" i="11" s="1"/>
  <c r="M27" i="11"/>
  <c r="L27" i="11"/>
  <c r="K27" i="11"/>
  <c r="J27" i="11"/>
  <c r="H27" i="11"/>
  <c r="I27" i="11" s="1"/>
  <c r="F27" i="11"/>
  <c r="G27" i="11" s="1"/>
  <c r="E27" i="11"/>
  <c r="D27" i="11"/>
  <c r="P26" i="11"/>
  <c r="Q26" i="11" s="1"/>
  <c r="O26" i="11"/>
  <c r="N26" i="11"/>
  <c r="L26" i="11"/>
  <c r="M26" i="11" s="1"/>
  <c r="K26" i="11"/>
  <c r="J26" i="11"/>
  <c r="H26" i="11"/>
  <c r="I26" i="11" s="1"/>
  <c r="F26" i="11"/>
  <c r="G26" i="11" s="1"/>
  <c r="E26" i="11"/>
  <c r="D26" i="11"/>
  <c r="P25" i="11"/>
  <c r="Q25" i="11" s="1"/>
  <c r="O25" i="11"/>
  <c r="N25" i="11"/>
  <c r="M25" i="11"/>
  <c r="L25" i="11"/>
  <c r="J25" i="11"/>
  <c r="K25" i="11" s="1"/>
  <c r="H25" i="11"/>
  <c r="I25" i="11" s="1"/>
  <c r="F25" i="11"/>
  <c r="G25" i="11" s="1"/>
  <c r="D25" i="11"/>
  <c r="E25" i="11" s="1"/>
  <c r="P24" i="11"/>
  <c r="Q24" i="11" s="1"/>
  <c r="O24" i="11"/>
  <c r="N24" i="11"/>
  <c r="M24" i="11"/>
  <c r="L24" i="11"/>
  <c r="K24" i="11"/>
  <c r="J24" i="11"/>
  <c r="H24" i="11"/>
  <c r="I24" i="11" s="1"/>
  <c r="G24" i="11"/>
  <c r="F24" i="11"/>
  <c r="D24" i="11"/>
  <c r="E24" i="11" s="1"/>
  <c r="P23" i="11"/>
  <c r="Q23" i="11" s="1"/>
  <c r="N23" i="11"/>
  <c r="O23" i="11" s="1"/>
  <c r="M23" i="11"/>
  <c r="L23" i="11"/>
  <c r="K23" i="11"/>
  <c r="J23" i="11"/>
  <c r="H23" i="11"/>
  <c r="I23" i="11" s="1"/>
  <c r="G23" i="11"/>
  <c r="F23" i="11"/>
  <c r="E23" i="11"/>
  <c r="D23" i="11"/>
  <c r="P22" i="11"/>
  <c r="Q22" i="11" s="1"/>
  <c r="O22" i="11"/>
  <c r="N22" i="11"/>
  <c r="L22" i="11"/>
  <c r="M22" i="11" s="1"/>
  <c r="K22" i="11"/>
  <c r="J22" i="11"/>
  <c r="H22" i="11"/>
  <c r="I22" i="11" s="1"/>
  <c r="F22" i="11"/>
  <c r="G22" i="11" s="1"/>
  <c r="E22" i="11"/>
  <c r="D22" i="11"/>
  <c r="P21" i="11"/>
  <c r="Q21" i="11" s="1"/>
  <c r="O21" i="11"/>
  <c r="N21" i="11"/>
  <c r="M21" i="11"/>
  <c r="L21" i="11"/>
  <c r="J21" i="11"/>
  <c r="K21" i="11" s="1"/>
  <c r="H21" i="11"/>
  <c r="I21" i="11" s="1"/>
  <c r="F21" i="11"/>
  <c r="G21" i="11" s="1"/>
  <c r="D21" i="11"/>
  <c r="E21" i="11" s="1"/>
  <c r="Q20" i="11"/>
  <c r="P20" i="11"/>
  <c r="N20" i="11"/>
  <c r="O20" i="11" s="1"/>
  <c r="L20" i="11"/>
  <c r="M20" i="11" s="1"/>
  <c r="K20" i="11"/>
  <c r="J20" i="11"/>
  <c r="I20" i="11"/>
  <c r="H20" i="11"/>
  <c r="F20" i="11"/>
  <c r="G20" i="11" s="1"/>
  <c r="D20" i="11"/>
  <c r="E20" i="11" s="1"/>
  <c r="Q19" i="11"/>
  <c r="P19" i="11"/>
  <c r="N19" i="11"/>
  <c r="O19" i="11" s="1"/>
  <c r="L19" i="11"/>
  <c r="M19" i="11" s="1"/>
  <c r="K19" i="11"/>
  <c r="J19" i="11"/>
  <c r="I19" i="11"/>
  <c r="H19" i="11"/>
  <c r="F19" i="11"/>
  <c r="G19" i="11" s="1"/>
  <c r="D19" i="11"/>
  <c r="E19" i="11" s="1"/>
  <c r="Q18" i="11"/>
  <c r="P18" i="11"/>
  <c r="N18" i="11"/>
  <c r="O18" i="11" s="1"/>
  <c r="L18" i="11"/>
  <c r="M18" i="11" s="1"/>
  <c r="K18" i="11"/>
  <c r="J18" i="11"/>
  <c r="I18" i="11"/>
  <c r="H18" i="11"/>
  <c r="F18" i="11"/>
  <c r="G18" i="11" s="1"/>
  <c r="D18" i="11"/>
  <c r="E18" i="11" s="1"/>
  <c r="Q17" i="11"/>
  <c r="P17" i="11"/>
  <c r="N17" i="11"/>
  <c r="O17" i="11" s="1"/>
  <c r="L17" i="11"/>
  <c r="M17" i="11" s="1"/>
  <c r="K17" i="11"/>
  <c r="J17" i="11"/>
  <c r="I17" i="11"/>
  <c r="H17" i="11"/>
  <c r="F17" i="11"/>
  <c r="G17" i="11" s="1"/>
  <c r="D17" i="11"/>
  <c r="E17" i="11" s="1"/>
  <c r="Q16" i="11"/>
  <c r="P16" i="11"/>
  <c r="N16" i="11"/>
  <c r="O16" i="11" s="1"/>
  <c r="L16" i="11"/>
  <c r="M16" i="11" s="1"/>
  <c r="K16" i="11"/>
  <c r="J16" i="11"/>
  <c r="I16" i="11"/>
  <c r="H16" i="11"/>
  <c r="F16" i="11"/>
  <c r="G16" i="11" s="1"/>
  <c r="D16" i="11"/>
  <c r="E16" i="11" s="1"/>
  <c r="Q15" i="11"/>
  <c r="P15" i="11"/>
  <c r="N15" i="11"/>
  <c r="O15" i="11" s="1"/>
  <c r="L15" i="11"/>
  <c r="M15" i="11" s="1"/>
  <c r="K15" i="11"/>
  <c r="J15" i="11"/>
  <c r="I15" i="11"/>
  <c r="H15" i="11"/>
  <c r="F15" i="11"/>
  <c r="G15" i="11" s="1"/>
  <c r="D15" i="11"/>
  <c r="E15" i="11" s="1"/>
  <c r="Q14" i="11"/>
  <c r="P14" i="11"/>
  <c r="N14" i="11"/>
  <c r="O14" i="11" s="1"/>
  <c r="L14" i="11"/>
  <c r="M14" i="11" s="1"/>
  <c r="K14" i="11"/>
  <c r="J14" i="11"/>
  <c r="I14" i="11"/>
  <c r="H14" i="11"/>
  <c r="F14" i="11"/>
  <c r="G14" i="11" s="1"/>
  <c r="D14" i="11"/>
  <c r="E14" i="11" s="1"/>
  <c r="Q13" i="11"/>
  <c r="P13" i="11"/>
  <c r="N13" i="11"/>
  <c r="O13" i="11" s="1"/>
  <c r="L13" i="11"/>
  <c r="M13" i="11" s="1"/>
  <c r="K13" i="11"/>
  <c r="J13" i="11"/>
  <c r="I13" i="11"/>
  <c r="H13" i="11"/>
  <c r="F13" i="11"/>
  <c r="G13" i="11" s="1"/>
  <c r="D13" i="11"/>
  <c r="E13" i="11" s="1"/>
  <c r="Q12" i="11"/>
  <c r="P12" i="11"/>
  <c r="N12" i="11"/>
  <c r="O12" i="11" s="1"/>
  <c r="L12" i="11"/>
  <c r="M12" i="11" s="1"/>
  <c r="K12" i="11"/>
  <c r="J12" i="11"/>
  <c r="I12" i="11"/>
  <c r="H12" i="11"/>
  <c r="F12" i="11"/>
  <c r="G12" i="11" s="1"/>
  <c r="D12" i="11"/>
  <c r="E12" i="11" s="1"/>
  <c r="Q11" i="11"/>
  <c r="P11" i="11"/>
  <c r="N11" i="11"/>
  <c r="O11" i="11" s="1"/>
  <c r="L11" i="11"/>
  <c r="M11" i="11" s="1"/>
  <c r="K11" i="11"/>
  <c r="J11" i="11"/>
  <c r="I11" i="11"/>
  <c r="H11" i="11"/>
  <c r="F11" i="11"/>
  <c r="G11" i="11" s="1"/>
  <c r="D11" i="11"/>
  <c r="E11" i="11" s="1"/>
  <c r="Q10" i="11"/>
  <c r="P10" i="11"/>
  <c r="N10" i="11"/>
  <c r="O10" i="11" s="1"/>
  <c r="L10" i="11"/>
  <c r="M10" i="11" s="1"/>
  <c r="K10" i="11"/>
  <c r="J10" i="11"/>
  <c r="I10" i="11"/>
  <c r="H10" i="11"/>
  <c r="F10" i="11"/>
  <c r="G10" i="11" s="1"/>
  <c r="D10" i="11"/>
  <c r="E10" i="11" s="1"/>
  <c r="Q9" i="11"/>
  <c r="P9" i="11"/>
  <c r="N9" i="11"/>
  <c r="O9" i="11" s="1"/>
  <c r="L9" i="11"/>
  <c r="M9" i="11" s="1"/>
  <c r="K9" i="11"/>
  <c r="J9" i="11"/>
  <c r="I9" i="11"/>
  <c r="H9" i="11"/>
  <c r="F9" i="11"/>
  <c r="G9" i="11" s="1"/>
  <c r="D9" i="11"/>
  <c r="E9" i="11" s="1"/>
  <c r="Q8" i="11"/>
  <c r="P8" i="11"/>
  <c r="N8" i="11"/>
  <c r="O8" i="11" s="1"/>
  <c r="L8" i="11"/>
  <c r="M8" i="11" s="1"/>
  <c r="K8" i="11"/>
  <c r="J8" i="11"/>
  <c r="I8" i="11"/>
  <c r="H8" i="11"/>
  <c r="F8" i="11"/>
  <c r="G8" i="11" s="1"/>
  <c r="D8" i="11"/>
  <c r="E8" i="11" s="1"/>
  <c r="Q7" i="11"/>
  <c r="P7" i="11"/>
  <c r="N7" i="11"/>
  <c r="O7" i="11" s="1"/>
  <c r="L7" i="11"/>
  <c r="M7" i="11" s="1"/>
  <c r="K7" i="11"/>
  <c r="J7" i="11"/>
  <c r="I7" i="11"/>
  <c r="H7" i="11"/>
  <c r="F7" i="11"/>
  <c r="G7" i="11" s="1"/>
  <c r="D7" i="11"/>
  <c r="E7" i="11" s="1"/>
  <c r="Q6" i="11"/>
  <c r="P6" i="11"/>
  <c r="N6" i="11"/>
  <c r="O6" i="11" s="1"/>
  <c r="L6" i="11"/>
  <c r="M6" i="11" s="1"/>
  <c r="K6" i="11"/>
  <c r="J6" i="11"/>
  <c r="I6" i="11"/>
  <c r="H6" i="11"/>
  <c r="F6" i="11"/>
  <c r="G6" i="11" s="1"/>
  <c r="D6" i="11"/>
  <c r="E6" i="11" s="1"/>
  <c r="Q5" i="11"/>
  <c r="P5" i="11"/>
  <c r="N5" i="11"/>
  <c r="O5" i="11" s="1"/>
  <c r="L5" i="11"/>
  <c r="M5" i="11" s="1"/>
  <c r="K5" i="11"/>
  <c r="J5" i="11"/>
  <c r="I5" i="11"/>
  <c r="H5" i="11"/>
  <c r="F5" i="11"/>
  <c r="G5" i="11" s="1"/>
  <c r="D5" i="11"/>
  <c r="E5" i="11" s="1"/>
  <c r="Q4" i="11"/>
  <c r="P4" i="11"/>
  <c r="N4" i="11"/>
  <c r="O4" i="11" s="1"/>
  <c r="L4" i="11"/>
  <c r="M4" i="11" s="1"/>
  <c r="K4" i="11"/>
  <c r="J4" i="11"/>
  <c r="I4" i="11"/>
  <c r="H4" i="11"/>
  <c r="F4" i="11"/>
  <c r="G4" i="11" s="1"/>
  <c r="D4" i="11"/>
  <c r="E4" i="11" s="1"/>
  <c r="S3" i="11"/>
  <c r="R3" i="11"/>
  <c r="R4" i="11" s="1"/>
  <c r="Q3" i="11"/>
  <c r="P3" i="11"/>
  <c r="N3" i="11"/>
  <c r="O3" i="11" s="1"/>
  <c r="L3" i="11"/>
  <c r="M3" i="11" s="1"/>
  <c r="K3" i="11"/>
  <c r="J3" i="11"/>
  <c r="I3" i="11"/>
  <c r="H3" i="11"/>
  <c r="F3" i="11"/>
  <c r="G3" i="11" s="1"/>
  <c r="D3" i="11"/>
  <c r="E3" i="11" s="1"/>
  <c r="P2" i="11"/>
  <c r="F13" i="7"/>
  <c r="F12" i="7"/>
  <c r="F11" i="7"/>
  <c r="F10" i="7"/>
  <c r="F9" i="7"/>
  <c r="F8" i="7"/>
  <c r="F7" i="7"/>
  <c r="F6" i="7"/>
  <c r="F5" i="7"/>
  <c r="F4" i="7"/>
  <c r="S337" i="6"/>
  <c r="R337" i="6"/>
  <c r="Q337" i="6"/>
  <c r="P337" i="6"/>
  <c r="O337" i="6"/>
  <c r="N337" i="6"/>
  <c r="J337" i="6"/>
  <c r="I337" i="6"/>
  <c r="H337" i="6"/>
  <c r="G337" i="6"/>
  <c r="F337" i="6"/>
  <c r="E337" i="6"/>
  <c r="K337" i="6" s="1"/>
  <c r="E14" i="5"/>
  <c r="E8" i="5"/>
  <c r="K7" i="5"/>
  <c r="H7" i="5"/>
  <c r="K6" i="5"/>
  <c r="H6" i="5"/>
  <c r="K5" i="5"/>
  <c r="H5" i="5"/>
  <c r="K4" i="5"/>
  <c r="H4" i="5"/>
  <c r="K3" i="5"/>
  <c r="H3" i="5"/>
  <c r="K2" i="5"/>
  <c r="H2" i="5"/>
  <c r="E338" i="4"/>
  <c r="G337" i="4"/>
  <c r="H337" i="4" s="1"/>
  <c r="I337" i="4" s="1"/>
  <c r="F337" i="4"/>
  <c r="H336" i="4"/>
  <c r="I336" i="4" s="1"/>
  <c r="G336" i="4"/>
  <c r="F336" i="4"/>
  <c r="G335" i="4"/>
  <c r="H335" i="4" s="1"/>
  <c r="I335" i="4" s="1"/>
  <c r="F335" i="4"/>
  <c r="H334" i="4"/>
  <c r="I334" i="4" s="1"/>
  <c r="G334" i="4"/>
  <c r="F334" i="4"/>
  <c r="G333" i="4"/>
  <c r="H333" i="4" s="1"/>
  <c r="I333" i="4" s="1"/>
  <c r="F333" i="4"/>
  <c r="H332" i="4"/>
  <c r="I332" i="4" s="1"/>
  <c r="G332" i="4"/>
  <c r="F332" i="4"/>
  <c r="G331" i="4"/>
  <c r="H331" i="4" s="1"/>
  <c r="I331" i="4" s="1"/>
  <c r="F331" i="4"/>
  <c r="H330" i="4"/>
  <c r="I330" i="4" s="1"/>
  <c r="G330" i="4"/>
  <c r="F330" i="4"/>
  <c r="G329" i="4"/>
  <c r="H329" i="4" s="1"/>
  <c r="I329" i="4" s="1"/>
  <c r="F329" i="4"/>
  <c r="H328" i="4"/>
  <c r="I328" i="4" s="1"/>
  <c r="G328" i="4"/>
  <c r="F328" i="4"/>
  <c r="G327" i="4"/>
  <c r="H327" i="4" s="1"/>
  <c r="I327" i="4" s="1"/>
  <c r="F327" i="4"/>
  <c r="H326" i="4"/>
  <c r="I326" i="4" s="1"/>
  <c r="G326" i="4"/>
  <c r="F326" i="4"/>
  <c r="G325" i="4"/>
  <c r="H325" i="4" s="1"/>
  <c r="I325" i="4" s="1"/>
  <c r="F325" i="4"/>
  <c r="H324" i="4"/>
  <c r="I324" i="4" s="1"/>
  <c r="G324" i="4"/>
  <c r="F324" i="4"/>
  <c r="G323" i="4"/>
  <c r="H323" i="4" s="1"/>
  <c r="I323" i="4" s="1"/>
  <c r="F323" i="4"/>
  <c r="H322" i="4"/>
  <c r="I322" i="4" s="1"/>
  <c r="G322" i="4"/>
  <c r="F322" i="4"/>
  <c r="G321" i="4"/>
  <c r="H321" i="4" s="1"/>
  <c r="I321" i="4" s="1"/>
  <c r="F321" i="4"/>
  <c r="H320" i="4"/>
  <c r="I320" i="4" s="1"/>
  <c r="G320" i="4"/>
  <c r="F320" i="4"/>
  <c r="G319" i="4"/>
  <c r="H319" i="4" s="1"/>
  <c r="I319" i="4" s="1"/>
  <c r="F319" i="4"/>
  <c r="H318" i="4"/>
  <c r="I318" i="4" s="1"/>
  <c r="G318" i="4"/>
  <c r="F318" i="4"/>
  <c r="G317" i="4"/>
  <c r="H317" i="4" s="1"/>
  <c r="I317" i="4" s="1"/>
  <c r="F317" i="4"/>
  <c r="H316" i="4"/>
  <c r="I316" i="4" s="1"/>
  <c r="G316" i="4"/>
  <c r="F316" i="4"/>
  <c r="G315" i="4"/>
  <c r="H315" i="4" s="1"/>
  <c r="I315" i="4" s="1"/>
  <c r="F315" i="4"/>
  <c r="H314" i="4"/>
  <c r="I314" i="4" s="1"/>
  <c r="G314" i="4"/>
  <c r="F314" i="4"/>
  <c r="G313" i="4"/>
  <c r="H313" i="4" s="1"/>
  <c r="I313" i="4" s="1"/>
  <c r="F313" i="4"/>
  <c r="H312" i="4"/>
  <c r="I312" i="4" s="1"/>
  <c r="G312" i="4"/>
  <c r="F312" i="4"/>
  <c r="G311" i="4"/>
  <c r="H311" i="4" s="1"/>
  <c r="I311" i="4" s="1"/>
  <c r="F311" i="4"/>
  <c r="H310" i="4"/>
  <c r="I310" i="4" s="1"/>
  <c r="G310" i="4"/>
  <c r="F310" i="4"/>
  <c r="G309" i="4"/>
  <c r="H309" i="4" s="1"/>
  <c r="I309" i="4" s="1"/>
  <c r="F309" i="4"/>
  <c r="H308" i="4"/>
  <c r="I308" i="4" s="1"/>
  <c r="G308" i="4"/>
  <c r="F308" i="4"/>
  <c r="G307" i="4"/>
  <c r="H307" i="4" s="1"/>
  <c r="I307" i="4" s="1"/>
  <c r="F307" i="4"/>
  <c r="H306" i="4"/>
  <c r="I306" i="4" s="1"/>
  <c r="G306" i="4"/>
  <c r="F306" i="4"/>
  <c r="G305" i="4"/>
  <c r="H305" i="4" s="1"/>
  <c r="I305" i="4" s="1"/>
  <c r="F305" i="4"/>
  <c r="H304" i="4"/>
  <c r="I304" i="4" s="1"/>
  <c r="G304" i="4"/>
  <c r="F304" i="4"/>
  <c r="G303" i="4"/>
  <c r="H303" i="4" s="1"/>
  <c r="I303" i="4" s="1"/>
  <c r="F303" i="4"/>
  <c r="H302" i="4"/>
  <c r="I302" i="4" s="1"/>
  <c r="G302" i="4"/>
  <c r="F302" i="4"/>
  <c r="G301" i="4"/>
  <c r="H301" i="4" s="1"/>
  <c r="I301" i="4" s="1"/>
  <c r="F301" i="4"/>
  <c r="H300" i="4"/>
  <c r="I300" i="4" s="1"/>
  <c r="G300" i="4"/>
  <c r="F300" i="4"/>
  <c r="G299" i="4"/>
  <c r="H299" i="4" s="1"/>
  <c r="I299" i="4" s="1"/>
  <c r="F299" i="4"/>
  <c r="H298" i="4"/>
  <c r="I298" i="4" s="1"/>
  <c r="G298" i="4"/>
  <c r="F298" i="4"/>
  <c r="G297" i="4"/>
  <c r="H297" i="4" s="1"/>
  <c r="I297" i="4" s="1"/>
  <c r="F297" i="4"/>
  <c r="H296" i="4"/>
  <c r="I296" i="4" s="1"/>
  <c r="G296" i="4"/>
  <c r="F296" i="4"/>
  <c r="G295" i="4"/>
  <c r="H295" i="4" s="1"/>
  <c r="I295" i="4" s="1"/>
  <c r="F295" i="4"/>
  <c r="H294" i="4"/>
  <c r="I294" i="4" s="1"/>
  <c r="G294" i="4"/>
  <c r="F294" i="4"/>
  <c r="G293" i="4"/>
  <c r="H293" i="4" s="1"/>
  <c r="I293" i="4" s="1"/>
  <c r="F293" i="4"/>
  <c r="H292" i="4"/>
  <c r="I292" i="4" s="1"/>
  <c r="G292" i="4"/>
  <c r="F292" i="4"/>
  <c r="G291" i="4"/>
  <c r="H291" i="4" s="1"/>
  <c r="I291" i="4" s="1"/>
  <c r="F291" i="4"/>
  <c r="H290" i="4"/>
  <c r="I290" i="4" s="1"/>
  <c r="G290" i="4"/>
  <c r="F290" i="4"/>
  <c r="G289" i="4"/>
  <c r="H289" i="4" s="1"/>
  <c r="I289" i="4" s="1"/>
  <c r="F289" i="4"/>
  <c r="H288" i="4"/>
  <c r="I288" i="4" s="1"/>
  <c r="G288" i="4"/>
  <c r="F288" i="4"/>
  <c r="G287" i="4"/>
  <c r="H287" i="4" s="1"/>
  <c r="I287" i="4" s="1"/>
  <c r="F287" i="4"/>
  <c r="H286" i="4"/>
  <c r="I286" i="4" s="1"/>
  <c r="G286" i="4"/>
  <c r="F286" i="4"/>
  <c r="G285" i="4"/>
  <c r="H285" i="4" s="1"/>
  <c r="I285" i="4" s="1"/>
  <c r="F285" i="4"/>
  <c r="H284" i="4"/>
  <c r="I284" i="4" s="1"/>
  <c r="G284" i="4"/>
  <c r="F284" i="4"/>
  <c r="G283" i="4"/>
  <c r="H283" i="4" s="1"/>
  <c r="I283" i="4" s="1"/>
  <c r="F283" i="4"/>
  <c r="H282" i="4"/>
  <c r="I282" i="4" s="1"/>
  <c r="G282" i="4"/>
  <c r="F282" i="4"/>
  <c r="G281" i="4"/>
  <c r="H281" i="4" s="1"/>
  <c r="I281" i="4" s="1"/>
  <c r="F281" i="4"/>
  <c r="H280" i="4"/>
  <c r="I280" i="4" s="1"/>
  <c r="G280" i="4"/>
  <c r="F280" i="4"/>
  <c r="G279" i="4"/>
  <c r="H279" i="4" s="1"/>
  <c r="I279" i="4" s="1"/>
  <c r="F279" i="4"/>
  <c r="H278" i="4"/>
  <c r="I278" i="4" s="1"/>
  <c r="G278" i="4"/>
  <c r="F278" i="4"/>
  <c r="G277" i="4"/>
  <c r="H277" i="4" s="1"/>
  <c r="I277" i="4" s="1"/>
  <c r="F277" i="4"/>
  <c r="H276" i="4"/>
  <c r="I276" i="4" s="1"/>
  <c r="G276" i="4"/>
  <c r="F276" i="4"/>
  <c r="G275" i="4"/>
  <c r="H275" i="4" s="1"/>
  <c r="I275" i="4" s="1"/>
  <c r="F275" i="4"/>
  <c r="H274" i="4"/>
  <c r="I274" i="4" s="1"/>
  <c r="G274" i="4"/>
  <c r="F274" i="4"/>
  <c r="G273" i="4"/>
  <c r="H273" i="4" s="1"/>
  <c r="I273" i="4" s="1"/>
  <c r="F273" i="4"/>
  <c r="H272" i="4"/>
  <c r="I272" i="4" s="1"/>
  <c r="G272" i="4"/>
  <c r="F272" i="4"/>
  <c r="G271" i="4"/>
  <c r="H271" i="4" s="1"/>
  <c r="I271" i="4" s="1"/>
  <c r="F271" i="4"/>
  <c r="H270" i="4"/>
  <c r="I270" i="4" s="1"/>
  <c r="G270" i="4"/>
  <c r="F270" i="4"/>
  <c r="G269" i="4"/>
  <c r="H269" i="4" s="1"/>
  <c r="I269" i="4" s="1"/>
  <c r="F269" i="4"/>
  <c r="H268" i="4"/>
  <c r="I268" i="4" s="1"/>
  <c r="G268" i="4"/>
  <c r="F268" i="4"/>
  <c r="G267" i="4"/>
  <c r="H267" i="4" s="1"/>
  <c r="I267" i="4" s="1"/>
  <c r="F267" i="4"/>
  <c r="H266" i="4"/>
  <c r="I266" i="4" s="1"/>
  <c r="G266" i="4"/>
  <c r="F266" i="4"/>
  <c r="G265" i="4"/>
  <c r="H265" i="4" s="1"/>
  <c r="I265" i="4" s="1"/>
  <c r="F265" i="4"/>
  <c r="H264" i="4"/>
  <c r="I264" i="4" s="1"/>
  <c r="G264" i="4"/>
  <c r="F264" i="4"/>
  <c r="G263" i="4"/>
  <c r="H263" i="4" s="1"/>
  <c r="I263" i="4" s="1"/>
  <c r="F263" i="4"/>
  <c r="H262" i="4"/>
  <c r="I262" i="4" s="1"/>
  <c r="G262" i="4"/>
  <c r="F262" i="4"/>
  <c r="G261" i="4"/>
  <c r="H261" i="4" s="1"/>
  <c r="I261" i="4" s="1"/>
  <c r="F261" i="4"/>
  <c r="H260" i="4"/>
  <c r="I260" i="4" s="1"/>
  <c r="G260" i="4"/>
  <c r="F260" i="4"/>
  <c r="G259" i="4"/>
  <c r="H259" i="4" s="1"/>
  <c r="I259" i="4" s="1"/>
  <c r="F259" i="4"/>
  <c r="H258" i="4"/>
  <c r="I258" i="4" s="1"/>
  <c r="G258" i="4"/>
  <c r="F258" i="4"/>
  <c r="G257" i="4"/>
  <c r="H257" i="4" s="1"/>
  <c r="I257" i="4" s="1"/>
  <c r="F257" i="4"/>
  <c r="H256" i="4"/>
  <c r="I256" i="4" s="1"/>
  <c r="G256" i="4"/>
  <c r="F256" i="4"/>
  <c r="G255" i="4"/>
  <c r="H255" i="4" s="1"/>
  <c r="I255" i="4" s="1"/>
  <c r="F255" i="4"/>
  <c r="H254" i="4"/>
  <c r="I254" i="4" s="1"/>
  <c r="G254" i="4"/>
  <c r="F254" i="4"/>
  <c r="G253" i="4"/>
  <c r="H253" i="4" s="1"/>
  <c r="I253" i="4" s="1"/>
  <c r="F253" i="4"/>
  <c r="H252" i="4"/>
  <c r="I252" i="4" s="1"/>
  <c r="G252" i="4"/>
  <c r="F252" i="4"/>
  <c r="G251" i="4"/>
  <c r="H251" i="4" s="1"/>
  <c r="I251" i="4" s="1"/>
  <c r="F251" i="4"/>
  <c r="H250" i="4"/>
  <c r="I250" i="4" s="1"/>
  <c r="G250" i="4"/>
  <c r="F250" i="4"/>
  <c r="G249" i="4"/>
  <c r="H249" i="4" s="1"/>
  <c r="I249" i="4" s="1"/>
  <c r="F249" i="4"/>
  <c r="H248" i="4"/>
  <c r="I248" i="4" s="1"/>
  <c r="G248" i="4"/>
  <c r="F248" i="4"/>
  <c r="G247" i="4"/>
  <c r="H247" i="4" s="1"/>
  <c r="I247" i="4" s="1"/>
  <c r="F247" i="4"/>
  <c r="H246" i="4"/>
  <c r="I246" i="4" s="1"/>
  <c r="G246" i="4"/>
  <c r="F246" i="4"/>
  <c r="G245" i="4"/>
  <c r="H245" i="4" s="1"/>
  <c r="I245" i="4" s="1"/>
  <c r="F245" i="4"/>
  <c r="H244" i="4"/>
  <c r="I244" i="4" s="1"/>
  <c r="G244" i="4"/>
  <c r="F244" i="4"/>
  <c r="G243" i="4"/>
  <c r="H243" i="4" s="1"/>
  <c r="I243" i="4" s="1"/>
  <c r="F243" i="4"/>
  <c r="H242" i="4"/>
  <c r="I242" i="4" s="1"/>
  <c r="G242" i="4"/>
  <c r="F242" i="4"/>
  <c r="G241" i="4"/>
  <c r="H241" i="4" s="1"/>
  <c r="I241" i="4" s="1"/>
  <c r="F241" i="4"/>
  <c r="H240" i="4"/>
  <c r="I240" i="4" s="1"/>
  <c r="G240" i="4"/>
  <c r="F240" i="4"/>
  <c r="G239" i="4"/>
  <c r="H239" i="4" s="1"/>
  <c r="I239" i="4" s="1"/>
  <c r="F239" i="4"/>
  <c r="H238" i="4"/>
  <c r="I238" i="4" s="1"/>
  <c r="G238" i="4"/>
  <c r="F238" i="4"/>
  <c r="G237" i="4"/>
  <c r="H237" i="4" s="1"/>
  <c r="I237" i="4" s="1"/>
  <c r="F237" i="4"/>
  <c r="H236" i="4"/>
  <c r="I236" i="4" s="1"/>
  <c r="G236" i="4"/>
  <c r="F236" i="4"/>
  <c r="G235" i="4"/>
  <c r="H235" i="4" s="1"/>
  <c r="I235" i="4" s="1"/>
  <c r="F235" i="4"/>
  <c r="H234" i="4"/>
  <c r="I234" i="4" s="1"/>
  <c r="G234" i="4"/>
  <c r="F234" i="4"/>
  <c r="G233" i="4"/>
  <c r="H233" i="4" s="1"/>
  <c r="I233" i="4" s="1"/>
  <c r="F233" i="4"/>
  <c r="H232" i="4"/>
  <c r="I232" i="4" s="1"/>
  <c r="G232" i="4"/>
  <c r="F232" i="4"/>
  <c r="G231" i="4"/>
  <c r="H231" i="4" s="1"/>
  <c r="I231" i="4" s="1"/>
  <c r="F231" i="4"/>
  <c r="H230" i="4"/>
  <c r="I230" i="4" s="1"/>
  <c r="G230" i="4"/>
  <c r="F230" i="4"/>
  <c r="G229" i="4"/>
  <c r="H229" i="4" s="1"/>
  <c r="I229" i="4" s="1"/>
  <c r="F229" i="4"/>
  <c r="H228" i="4"/>
  <c r="I228" i="4" s="1"/>
  <c r="G228" i="4"/>
  <c r="F228" i="4"/>
  <c r="G227" i="4"/>
  <c r="H227" i="4" s="1"/>
  <c r="I227" i="4" s="1"/>
  <c r="F227" i="4"/>
  <c r="H226" i="4"/>
  <c r="I226" i="4" s="1"/>
  <c r="G226" i="4"/>
  <c r="F226" i="4"/>
  <c r="G225" i="4"/>
  <c r="H225" i="4" s="1"/>
  <c r="I225" i="4" s="1"/>
  <c r="F225" i="4"/>
  <c r="H224" i="4"/>
  <c r="I224" i="4" s="1"/>
  <c r="G224" i="4"/>
  <c r="F224" i="4"/>
  <c r="G223" i="4"/>
  <c r="H223" i="4" s="1"/>
  <c r="I223" i="4" s="1"/>
  <c r="F223" i="4"/>
  <c r="H222" i="4"/>
  <c r="I222" i="4" s="1"/>
  <c r="G222" i="4"/>
  <c r="F222" i="4"/>
  <c r="G221" i="4"/>
  <c r="H221" i="4" s="1"/>
  <c r="I221" i="4" s="1"/>
  <c r="F221" i="4"/>
  <c r="H220" i="4"/>
  <c r="I220" i="4" s="1"/>
  <c r="G220" i="4"/>
  <c r="F220" i="4"/>
  <c r="G219" i="4"/>
  <c r="H219" i="4" s="1"/>
  <c r="I219" i="4" s="1"/>
  <c r="F219" i="4"/>
  <c r="H218" i="4"/>
  <c r="I218" i="4" s="1"/>
  <c r="G218" i="4"/>
  <c r="F218" i="4"/>
  <c r="G217" i="4"/>
  <c r="H217" i="4" s="1"/>
  <c r="I217" i="4" s="1"/>
  <c r="F217" i="4"/>
  <c r="H216" i="4"/>
  <c r="I216" i="4" s="1"/>
  <c r="G216" i="4"/>
  <c r="F216" i="4"/>
  <c r="G215" i="4"/>
  <c r="H215" i="4" s="1"/>
  <c r="I215" i="4" s="1"/>
  <c r="F215" i="4"/>
  <c r="H214" i="4"/>
  <c r="I214" i="4" s="1"/>
  <c r="G214" i="4"/>
  <c r="F214" i="4"/>
  <c r="G213" i="4"/>
  <c r="H213" i="4" s="1"/>
  <c r="I213" i="4" s="1"/>
  <c r="F213" i="4"/>
  <c r="H212" i="4"/>
  <c r="I212" i="4" s="1"/>
  <c r="G212" i="4"/>
  <c r="F212" i="4"/>
  <c r="G211" i="4"/>
  <c r="H211" i="4" s="1"/>
  <c r="I211" i="4" s="1"/>
  <c r="F211" i="4"/>
  <c r="H210" i="4"/>
  <c r="I210" i="4" s="1"/>
  <c r="G210" i="4"/>
  <c r="F210" i="4"/>
  <c r="G209" i="4"/>
  <c r="H209" i="4" s="1"/>
  <c r="I209" i="4" s="1"/>
  <c r="F209" i="4"/>
  <c r="H208" i="4"/>
  <c r="I208" i="4" s="1"/>
  <c r="G208" i="4"/>
  <c r="F208" i="4"/>
  <c r="G207" i="4"/>
  <c r="H207" i="4" s="1"/>
  <c r="I207" i="4" s="1"/>
  <c r="F207" i="4"/>
  <c r="H206" i="4"/>
  <c r="I206" i="4" s="1"/>
  <c r="G206" i="4"/>
  <c r="F206" i="4"/>
  <c r="G205" i="4"/>
  <c r="H205" i="4" s="1"/>
  <c r="I205" i="4" s="1"/>
  <c r="F205" i="4"/>
  <c r="H204" i="4"/>
  <c r="I204" i="4" s="1"/>
  <c r="G204" i="4"/>
  <c r="F204" i="4"/>
  <c r="G203" i="4"/>
  <c r="H203" i="4" s="1"/>
  <c r="I203" i="4" s="1"/>
  <c r="F203" i="4"/>
  <c r="H202" i="4"/>
  <c r="I202" i="4" s="1"/>
  <c r="G202" i="4"/>
  <c r="F202" i="4"/>
  <c r="G201" i="4"/>
  <c r="H201" i="4" s="1"/>
  <c r="I201" i="4" s="1"/>
  <c r="F201" i="4"/>
  <c r="H200" i="4"/>
  <c r="I200" i="4" s="1"/>
  <c r="G200" i="4"/>
  <c r="F200" i="4"/>
  <c r="G199" i="4"/>
  <c r="H199" i="4" s="1"/>
  <c r="I199" i="4" s="1"/>
  <c r="F199" i="4"/>
  <c r="H198" i="4"/>
  <c r="I198" i="4" s="1"/>
  <c r="G198" i="4"/>
  <c r="F198" i="4"/>
  <c r="G197" i="4"/>
  <c r="H197" i="4" s="1"/>
  <c r="I197" i="4" s="1"/>
  <c r="F197" i="4"/>
  <c r="H196" i="4"/>
  <c r="I196" i="4" s="1"/>
  <c r="G196" i="4"/>
  <c r="F196" i="4"/>
  <c r="G195" i="4"/>
  <c r="H195" i="4" s="1"/>
  <c r="I195" i="4" s="1"/>
  <c r="F195" i="4"/>
  <c r="H194" i="4"/>
  <c r="I194" i="4" s="1"/>
  <c r="G194" i="4"/>
  <c r="F194" i="4"/>
  <c r="G193" i="4"/>
  <c r="H193" i="4" s="1"/>
  <c r="I193" i="4" s="1"/>
  <c r="F193" i="4"/>
  <c r="H192" i="4"/>
  <c r="I192" i="4" s="1"/>
  <c r="G192" i="4"/>
  <c r="F192" i="4"/>
  <c r="G191" i="4"/>
  <c r="H191" i="4" s="1"/>
  <c r="I191" i="4" s="1"/>
  <c r="F191" i="4"/>
  <c r="H190" i="4"/>
  <c r="I190" i="4" s="1"/>
  <c r="G190" i="4"/>
  <c r="F190" i="4"/>
  <c r="G189" i="4"/>
  <c r="H189" i="4" s="1"/>
  <c r="I189" i="4" s="1"/>
  <c r="F189" i="4"/>
  <c r="H188" i="4"/>
  <c r="I188" i="4" s="1"/>
  <c r="G188" i="4"/>
  <c r="F188" i="4"/>
  <c r="G187" i="4"/>
  <c r="H187" i="4" s="1"/>
  <c r="I187" i="4" s="1"/>
  <c r="F187" i="4"/>
  <c r="H186" i="4"/>
  <c r="I186" i="4" s="1"/>
  <c r="G186" i="4"/>
  <c r="F186" i="4"/>
  <c r="G185" i="4"/>
  <c r="H185" i="4" s="1"/>
  <c r="I185" i="4" s="1"/>
  <c r="F185" i="4"/>
  <c r="G184" i="4"/>
  <c r="H184" i="4" s="1"/>
  <c r="I184" i="4" s="1"/>
  <c r="F184" i="4"/>
  <c r="G183" i="4"/>
  <c r="H183" i="4" s="1"/>
  <c r="I183" i="4" s="1"/>
  <c r="F183" i="4"/>
  <c r="G182" i="4"/>
  <c r="H182" i="4" s="1"/>
  <c r="I182" i="4" s="1"/>
  <c r="F182" i="4"/>
  <c r="G181" i="4"/>
  <c r="H181" i="4" s="1"/>
  <c r="I181" i="4" s="1"/>
  <c r="F181" i="4"/>
  <c r="G180" i="4"/>
  <c r="H180" i="4" s="1"/>
  <c r="I180" i="4" s="1"/>
  <c r="F180" i="4"/>
  <c r="G179" i="4"/>
  <c r="H179" i="4" s="1"/>
  <c r="I179" i="4" s="1"/>
  <c r="F179" i="4"/>
  <c r="G178" i="4"/>
  <c r="H178" i="4" s="1"/>
  <c r="I178" i="4" s="1"/>
  <c r="F178" i="4"/>
  <c r="G177" i="4"/>
  <c r="H177" i="4" s="1"/>
  <c r="I177" i="4" s="1"/>
  <c r="F177" i="4"/>
  <c r="G176" i="4"/>
  <c r="H176" i="4" s="1"/>
  <c r="I176" i="4" s="1"/>
  <c r="F176" i="4"/>
  <c r="G175" i="4"/>
  <c r="H175" i="4" s="1"/>
  <c r="I175" i="4" s="1"/>
  <c r="F175" i="4"/>
  <c r="G174" i="4"/>
  <c r="H174" i="4" s="1"/>
  <c r="I174" i="4" s="1"/>
  <c r="F174" i="4"/>
  <c r="G173" i="4"/>
  <c r="H173" i="4" s="1"/>
  <c r="I173" i="4" s="1"/>
  <c r="F173" i="4"/>
  <c r="G172" i="4"/>
  <c r="H172" i="4" s="1"/>
  <c r="I172" i="4" s="1"/>
  <c r="F172" i="4"/>
  <c r="G171" i="4"/>
  <c r="H171" i="4" s="1"/>
  <c r="I171" i="4" s="1"/>
  <c r="F171" i="4"/>
  <c r="G170" i="4"/>
  <c r="H170" i="4" s="1"/>
  <c r="I170" i="4" s="1"/>
  <c r="F170" i="4"/>
  <c r="G169" i="4"/>
  <c r="H169" i="4" s="1"/>
  <c r="I169" i="4" s="1"/>
  <c r="F169" i="4"/>
  <c r="G168" i="4"/>
  <c r="H168" i="4" s="1"/>
  <c r="I168" i="4" s="1"/>
  <c r="F168" i="4"/>
  <c r="G167" i="4"/>
  <c r="H167" i="4" s="1"/>
  <c r="I167" i="4" s="1"/>
  <c r="F167" i="4"/>
  <c r="G166" i="4"/>
  <c r="H166" i="4" s="1"/>
  <c r="I166" i="4" s="1"/>
  <c r="F166" i="4"/>
  <c r="G165" i="4"/>
  <c r="H165" i="4" s="1"/>
  <c r="I165" i="4" s="1"/>
  <c r="F165" i="4"/>
  <c r="G164" i="4"/>
  <c r="H164" i="4" s="1"/>
  <c r="I164" i="4" s="1"/>
  <c r="F164" i="4"/>
  <c r="G163" i="4"/>
  <c r="H163" i="4" s="1"/>
  <c r="I163" i="4" s="1"/>
  <c r="F163" i="4"/>
  <c r="G162" i="4"/>
  <c r="H162" i="4" s="1"/>
  <c r="I162" i="4" s="1"/>
  <c r="F162" i="4"/>
  <c r="G161" i="4"/>
  <c r="H161" i="4" s="1"/>
  <c r="I161" i="4" s="1"/>
  <c r="F161" i="4"/>
  <c r="G160" i="4"/>
  <c r="H160" i="4" s="1"/>
  <c r="I160" i="4" s="1"/>
  <c r="F160" i="4"/>
  <c r="G159" i="4"/>
  <c r="H159" i="4" s="1"/>
  <c r="I159" i="4" s="1"/>
  <c r="F159" i="4"/>
  <c r="G158" i="4"/>
  <c r="H158" i="4" s="1"/>
  <c r="I158" i="4" s="1"/>
  <c r="F158" i="4"/>
  <c r="G157" i="4"/>
  <c r="H157" i="4" s="1"/>
  <c r="I157" i="4" s="1"/>
  <c r="F157" i="4"/>
  <c r="G156" i="4"/>
  <c r="H156" i="4" s="1"/>
  <c r="I156" i="4" s="1"/>
  <c r="F156" i="4"/>
  <c r="G155" i="4"/>
  <c r="H155" i="4" s="1"/>
  <c r="I155" i="4" s="1"/>
  <c r="F155" i="4"/>
  <c r="G154" i="4"/>
  <c r="H154" i="4" s="1"/>
  <c r="I154" i="4" s="1"/>
  <c r="F154" i="4"/>
  <c r="G153" i="4"/>
  <c r="H153" i="4" s="1"/>
  <c r="I153" i="4" s="1"/>
  <c r="F153" i="4"/>
  <c r="G152" i="4"/>
  <c r="H152" i="4" s="1"/>
  <c r="I152" i="4" s="1"/>
  <c r="F152" i="4"/>
  <c r="G151" i="4"/>
  <c r="H151" i="4" s="1"/>
  <c r="I151" i="4" s="1"/>
  <c r="F151" i="4"/>
  <c r="G150" i="4"/>
  <c r="H150" i="4" s="1"/>
  <c r="I150" i="4" s="1"/>
  <c r="F150" i="4"/>
  <c r="G149" i="4"/>
  <c r="H149" i="4" s="1"/>
  <c r="I149" i="4" s="1"/>
  <c r="F149" i="4"/>
  <c r="G148" i="4"/>
  <c r="H148" i="4" s="1"/>
  <c r="I148" i="4" s="1"/>
  <c r="F148" i="4"/>
  <c r="G147" i="4"/>
  <c r="H147" i="4" s="1"/>
  <c r="I147" i="4" s="1"/>
  <c r="F147" i="4"/>
  <c r="G146" i="4"/>
  <c r="H146" i="4" s="1"/>
  <c r="I146" i="4" s="1"/>
  <c r="F146" i="4"/>
  <c r="G145" i="4"/>
  <c r="H145" i="4" s="1"/>
  <c r="I145" i="4" s="1"/>
  <c r="F145" i="4"/>
  <c r="G144" i="4"/>
  <c r="H144" i="4" s="1"/>
  <c r="I144" i="4" s="1"/>
  <c r="F144" i="4"/>
  <c r="G143" i="4"/>
  <c r="H143" i="4" s="1"/>
  <c r="I143" i="4" s="1"/>
  <c r="F143" i="4"/>
  <c r="G142" i="4"/>
  <c r="H142" i="4" s="1"/>
  <c r="I142" i="4" s="1"/>
  <c r="F142" i="4"/>
  <c r="G141" i="4"/>
  <c r="H141" i="4" s="1"/>
  <c r="I141" i="4" s="1"/>
  <c r="F141" i="4"/>
  <c r="G140" i="4"/>
  <c r="H140" i="4" s="1"/>
  <c r="I140" i="4" s="1"/>
  <c r="F140" i="4"/>
  <c r="G139" i="4"/>
  <c r="H139" i="4" s="1"/>
  <c r="I139" i="4" s="1"/>
  <c r="F139" i="4"/>
  <c r="G138" i="4"/>
  <c r="H138" i="4" s="1"/>
  <c r="I138" i="4" s="1"/>
  <c r="F138" i="4"/>
  <c r="G137" i="4"/>
  <c r="H137" i="4" s="1"/>
  <c r="I137" i="4" s="1"/>
  <c r="F137" i="4"/>
  <c r="G136" i="4"/>
  <c r="H136" i="4" s="1"/>
  <c r="I136" i="4" s="1"/>
  <c r="F136" i="4"/>
  <c r="G135" i="4"/>
  <c r="H135" i="4" s="1"/>
  <c r="I135" i="4" s="1"/>
  <c r="F135" i="4"/>
  <c r="G134" i="4"/>
  <c r="H134" i="4" s="1"/>
  <c r="I134" i="4" s="1"/>
  <c r="F134" i="4"/>
  <c r="G133" i="4"/>
  <c r="H133" i="4" s="1"/>
  <c r="I133" i="4" s="1"/>
  <c r="F133" i="4"/>
  <c r="G132" i="4"/>
  <c r="H132" i="4" s="1"/>
  <c r="I132" i="4" s="1"/>
  <c r="F132" i="4"/>
  <c r="G131" i="4"/>
  <c r="H131" i="4" s="1"/>
  <c r="I131" i="4" s="1"/>
  <c r="F131" i="4"/>
  <c r="G130" i="4"/>
  <c r="H130" i="4" s="1"/>
  <c r="I130" i="4" s="1"/>
  <c r="F130" i="4"/>
  <c r="G129" i="4"/>
  <c r="H129" i="4" s="1"/>
  <c r="I129" i="4" s="1"/>
  <c r="F129" i="4"/>
  <c r="G128" i="4"/>
  <c r="H128" i="4" s="1"/>
  <c r="I128" i="4" s="1"/>
  <c r="F128" i="4"/>
  <c r="G127" i="4"/>
  <c r="H127" i="4" s="1"/>
  <c r="I127" i="4" s="1"/>
  <c r="F127" i="4"/>
  <c r="G126" i="4"/>
  <c r="H126" i="4" s="1"/>
  <c r="I126" i="4" s="1"/>
  <c r="F126" i="4"/>
  <c r="G125" i="4"/>
  <c r="H125" i="4" s="1"/>
  <c r="I125" i="4" s="1"/>
  <c r="F125" i="4"/>
  <c r="G124" i="4"/>
  <c r="H124" i="4" s="1"/>
  <c r="I124" i="4" s="1"/>
  <c r="F124" i="4"/>
  <c r="G123" i="4"/>
  <c r="H123" i="4" s="1"/>
  <c r="I123" i="4" s="1"/>
  <c r="F123" i="4"/>
  <c r="G122" i="4"/>
  <c r="H122" i="4" s="1"/>
  <c r="I122" i="4" s="1"/>
  <c r="F122" i="4"/>
  <c r="G121" i="4"/>
  <c r="H121" i="4" s="1"/>
  <c r="I121" i="4" s="1"/>
  <c r="F121" i="4"/>
  <c r="G120" i="4"/>
  <c r="H120" i="4" s="1"/>
  <c r="I120" i="4" s="1"/>
  <c r="F120" i="4"/>
  <c r="G119" i="4"/>
  <c r="H119" i="4" s="1"/>
  <c r="I119" i="4" s="1"/>
  <c r="F119" i="4"/>
  <c r="G118" i="4"/>
  <c r="H118" i="4" s="1"/>
  <c r="I118" i="4" s="1"/>
  <c r="F118" i="4"/>
  <c r="G117" i="4"/>
  <c r="H117" i="4" s="1"/>
  <c r="I117" i="4" s="1"/>
  <c r="F117" i="4"/>
  <c r="G116" i="4"/>
  <c r="H116" i="4" s="1"/>
  <c r="I116" i="4" s="1"/>
  <c r="F116" i="4"/>
  <c r="G115" i="4"/>
  <c r="H115" i="4" s="1"/>
  <c r="I115" i="4" s="1"/>
  <c r="F115" i="4"/>
  <c r="G114" i="4"/>
  <c r="H114" i="4" s="1"/>
  <c r="I114" i="4" s="1"/>
  <c r="F114" i="4"/>
  <c r="G113" i="4"/>
  <c r="H113" i="4" s="1"/>
  <c r="I113" i="4" s="1"/>
  <c r="F113" i="4"/>
  <c r="G112" i="4"/>
  <c r="H112" i="4" s="1"/>
  <c r="I112" i="4" s="1"/>
  <c r="F112" i="4"/>
  <c r="G111" i="4"/>
  <c r="H111" i="4" s="1"/>
  <c r="I111" i="4" s="1"/>
  <c r="F111" i="4"/>
  <c r="G110" i="4"/>
  <c r="H110" i="4" s="1"/>
  <c r="I110" i="4" s="1"/>
  <c r="F110" i="4"/>
  <c r="G109" i="4"/>
  <c r="H109" i="4" s="1"/>
  <c r="I109" i="4" s="1"/>
  <c r="F109" i="4"/>
  <c r="G108" i="4"/>
  <c r="H108" i="4" s="1"/>
  <c r="I108" i="4" s="1"/>
  <c r="F108" i="4"/>
  <c r="G107" i="4"/>
  <c r="H107" i="4" s="1"/>
  <c r="I107" i="4" s="1"/>
  <c r="F107" i="4"/>
  <c r="G106" i="4"/>
  <c r="H106" i="4" s="1"/>
  <c r="I106" i="4" s="1"/>
  <c r="F106" i="4"/>
  <c r="G105" i="4"/>
  <c r="H105" i="4" s="1"/>
  <c r="I105" i="4" s="1"/>
  <c r="F105" i="4"/>
  <c r="G104" i="4"/>
  <c r="H104" i="4" s="1"/>
  <c r="I104" i="4" s="1"/>
  <c r="F104" i="4"/>
  <c r="G103" i="4"/>
  <c r="H103" i="4" s="1"/>
  <c r="I103" i="4" s="1"/>
  <c r="F103" i="4"/>
  <c r="G102" i="4"/>
  <c r="H102" i="4" s="1"/>
  <c r="I102" i="4" s="1"/>
  <c r="F102" i="4"/>
  <c r="G101" i="4"/>
  <c r="H101" i="4" s="1"/>
  <c r="I101" i="4" s="1"/>
  <c r="F101" i="4"/>
  <c r="G100" i="4"/>
  <c r="H100" i="4" s="1"/>
  <c r="I100" i="4" s="1"/>
  <c r="F100" i="4"/>
  <c r="G99" i="4"/>
  <c r="H99" i="4" s="1"/>
  <c r="I99" i="4" s="1"/>
  <c r="F99" i="4"/>
  <c r="G98" i="4"/>
  <c r="H98" i="4" s="1"/>
  <c r="I98" i="4" s="1"/>
  <c r="F98" i="4"/>
  <c r="G97" i="4"/>
  <c r="H97" i="4" s="1"/>
  <c r="I97" i="4" s="1"/>
  <c r="F97" i="4"/>
  <c r="G96" i="4"/>
  <c r="H96" i="4" s="1"/>
  <c r="I96" i="4" s="1"/>
  <c r="F96" i="4"/>
  <c r="G95" i="4"/>
  <c r="H95" i="4" s="1"/>
  <c r="I95" i="4" s="1"/>
  <c r="F95" i="4"/>
  <c r="G94" i="4"/>
  <c r="H94" i="4" s="1"/>
  <c r="I94" i="4" s="1"/>
  <c r="F94" i="4"/>
  <c r="G93" i="4"/>
  <c r="H93" i="4" s="1"/>
  <c r="I93" i="4" s="1"/>
  <c r="F93" i="4"/>
  <c r="G92" i="4"/>
  <c r="H92" i="4" s="1"/>
  <c r="I92" i="4" s="1"/>
  <c r="F92" i="4"/>
  <c r="G91" i="4"/>
  <c r="H91" i="4" s="1"/>
  <c r="I91" i="4" s="1"/>
  <c r="F91" i="4"/>
  <c r="G90" i="4"/>
  <c r="H90" i="4" s="1"/>
  <c r="I90" i="4" s="1"/>
  <c r="F90" i="4"/>
  <c r="G89" i="4"/>
  <c r="H89" i="4" s="1"/>
  <c r="I89" i="4" s="1"/>
  <c r="F89" i="4"/>
  <c r="G88" i="4"/>
  <c r="H88" i="4" s="1"/>
  <c r="I88" i="4" s="1"/>
  <c r="F88" i="4"/>
  <c r="G87" i="4"/>
  <c r="H87" i="4" s="1"/>
  <c r="I87" i="4" s="1"/>
  <c r="F87" i="4"/>
  <c r="G86" i="4"/>
  <c r="H86" i="4" s="1"/>
  <c r="I86" i="4" s="1"/>
  <c r="F86" i="4"/>
  <c r="G85" i="4"/>
  <c r="H85" i="4" s="1"/>
  <c r="I85" i="4" s="1"/>
  <c r="F85" i="4"/>
  <c r="G84" i="4"/>
  <c r="H84" i="4" s="1"/>
  <c r="I84" i="4" s="1"/>
  <c r="F84" i="4"/>
  <c r="G83" i="4"/>
  <c r="H83" i="4" s="1"/>
  <c r="I83" i="4" s="1"/>
  <c r="F83" i="4"/>
  <c r="G82" i="4"/>
  <c r="H82" i="4" s="1"/>
  <c r="I82" i="4" s="1"/>
  <c r="F82" i="4"/>
  <c r="G81" i="4"/>
  <c r="H81" i="4" s="1"/>
  <c r="I81" i="4" s="1"/>
  <c r="F81" i="4"/>
  <c r="G80" i="4"/>
  <c r="H80" i="4" s="1"/>
  <c r="I80" i="4" s="1"/>
  <c r="F80" i="4"/>
  <c r="G79" i="4"/>
  <c r="H79" i="4" s="1"/>
  <c r="I79" i="4" s="1"/>
  <c r="F79" i="4"/>
  <c r="G78" i="4"/>
  <c r="H78" i="4" s="1"/>
  <c r="I78" i="4" s="1"/>
  <c r="F78" i="4"/>
  <c r="G77" i="4"/>
  <c r="H77" i="4" s="1"/>
  <c r="I77" i="4" s="1"/>
  <c r="F77" i="4"/>
  <c r="G76" i="4"/>
  <c r="H76" i="4" s="1"/>
  <c r="I76" i="4" s="1"/>
  <c r="F76" i="4"/>
  <c r="G75" i="4"/>
  <c r="H75" i="4" s="1"/>
  <c r="I75" i="4" s="1"/>
  <c r="F75" i="4"/>
  <c r="G74" i="4"/>
  <c r="H74" i="4" s="1"/>
  <c r="I74" i="4" s="1"/>
  <c r="F74" i="4"/>
  <c r="G73" i="4"/>
  <c r="H73" i="4" s="1"/>
  <c r="I73" i="4" s="1"/>
  <c r="F73" i="4"/>
  <c r="G72" i="4"/>
  <c r="H72" i="4" s="1"/>
  <c r="I72" i="4" s="1"/>
  <c r="F72" i="4"/>
  <c r="G71" i="4"/>
  <c r="H71" i="4" s="1"/>
  <c r="I71" i="4" s="1"/>
  <c r="F71" i="4"/>
  <c r="G70" i="4"/>
  <c r="H70" i="4" s="1"/>
  <c r="I70" i="4" s="1"/>
  <c r="F70" i="4"/>
  <c r="G69" i="4"/>
  <c r="H69" i="4" s="1"/>
  <c r="I69" i="4" s="1"/>
  <c r="F69" i="4"/>
  <c r="G68" i="4"/>
  <c r="H68" i="4" s="1"/>
  <c r="I68" i="4" s="1"/>
  <c r="F68" i="4"/>
  <c r="G67" i="4"/>
  <c r="H67" i="4" s="1"/>
  <c r="I67" i="4" s="1"/>
  <c r="F67" i="4"/>
  <c r="G66" i="4"/>
  <c r="H66" i="4" s="1"/>
  <c r="I66" i="4" s="1"/>
  <c r="F66" i="4"/>
  <c r="G65" i="4"/>
  <c r="H65" i="4" s="1"/>
  <c r="I65" i="4" s="1"/>
  <c r="F65" i="4"/>
  <c r="G64" i="4"/>
  <c r="H64" i="4" s="1"/>
  <c r="I64" i="4" s="1"/>
  <c r="F64" i="4"/>
  <c r="G63" i="4"/>
  <c r="H63" i="4" s="1"/>
  <c r="I63" i="4" s="1"/>
  <c r="F63" i="4"/>
  <c r="G62" i="4"/>
  <c r="H62" i="4" s="1"/>
  <c r="I62" i="4" s="1"/>
  <c r="F62" i="4"/>
  <c r="G61" i="4"/>
  <c r="H61" i="4" s="1"/>
  <c r="I61" i="4" s="1"/>
  <c r="F61" i="4"/>
  <c r="G60" i="4"/>
  <c r="H60" i="4" s="1"/>
  <c r="I60" i="4" s="1"/>
  <c r="F60" i="4"/>
  <c r="G59" i="4"/>
  <c r="H59" i="4" s="1"/>
  <c r="I59" i="4" s="1"/>
  <c r="F59" i="4"/>
  <c r="G58" i="4"/>
  <c r="H58" i="4" s="1"/>
  <c r="I58" i="4" s="1"/>
  <c r="F58" i="4"/>
  <c r="G57" i="4"/>
  <c r="H57" i="4" s="1"/>
  <c r="I57" i="4" s="1"/>
  <c r="F57" i="4"/>
  <c r="G56" i="4"/>
  <c r="H56" i="4" s="1"/>
  <c r="I56" i="4" s="1"/>
  <c r="F56" i="4"/>
  <c r="G55" i="4"/>
  <c r="H55" i="4" s="1"/>
  <c r="I55" i="4" s="1"/>
  <c r="F55" i="4"/>
  <c r="G54" i="4"/>
  <c r="H54" i="4" s="1"/>
  <c r="I54" i="4" s="1"/>
  <c r="F54" i="4"/>
  <c r="G53" i="4"/>
  <c r="H53" i="4" s="1"/>
  <c r="I53" i="4" s="1"/>
  <c r="F53" i="4"/>
  <c r="G52" i="4"/>
  <c r="H52" i="4" s="1"/>
  <c r="I52" i="4" s="1"/>
  <c r="F52" i="4"/>
  <c r="G51" i="4"/>
  <c r="H51" i="4" s="1"/>
  <c r="I51" i="4" s="1"/>
  <c r="F51" i="4"/>
  <c r="G50" i="4"/>
  <c r="H50" i="4" s="1"/>
  <c r="I50" i="4" s="1"/>
  <c r="F50" i="4"/>
  <c r="G49" i="4"/>
  <c r="H49" i="4" s="1"/>
  <c r="I49" i="4" s="1"/>
  <c r="F49" i="4"/>
  <c r="G48" i="4"/>
  <c r="H48" i="4" s="1"/>
  <c r="I48" i="4" s="1"/>
  <c r="F48" i="4"/>
  <c r="G47" i="4"/>
  <c r="H47" i="4" s="1"/>
  <c r="I47" i="4" s="1"/>
  <c r="F47" i="4"/>
  <c r="G46" i="4"/>
  <c r="H46" i="4" s="1"/>
  <c r="I46" i="4" s="1"/>
  <c r="F46" i="4"/>
  <c r="G45" i="4"/>
  <c r="H45" i="4" s="1"/>
  <c r="I45" i="4" s="1"/>
  <c r="F45" i="4"/>
  <c r="G44" i="4"/>
  <c r="H44" i="4" s="1"/>
  <c r="I44" i="4" s="1"/>
  <c r="F44" i="4"/>
  <c r="G43" i="4"/>
  <c r="H43" i="4" s="1"/>
  <c r="I43" i="4" s="1"/>
  <c r="F43" i="4"/>
  <c r="G42" i="4"/>
  <c r="H42" i="4" s="1"/>
  <c r="I42" i="4" s="1"/>
  <c r="F42" i="4"/>
  <c r="G41" i="4"/>
  <c r="H41" i="4" s="1"/>
  <c r="I41" i="4" s="1"/>
  <c r="F41" i="4"/>
  <c r="G40" i="4"/>
  <c r="H40" i="4" s="1"/>
  <c r="I40" i="4" s="1"/>
  <c r="F40" i="4"/>
  <c r="G39" i="4"/>
  <c r="H39" i="4" s="1"/>
  <c r="I39" i="4" s="1"/>
  <c r="F39" i="4"/>
  <c r="G38" i="4"/>
  <c r="H38" i="4" s="1"/>
  <c r="I38" i="4" s="1"/>
  <c r="F38" i="4"/>
  <c r="G37" i="4"/>
  <c r="H37" i="4" s="1"/>
  <c r="I37" i="4" s="1"/>
  <c r="F37" i="4"/>
  <c r="G36" i="4"/>
  <c r="H36" i="4" s="1"/>
  <c r="I36" i="4" s="1"/>
  <c r="F36" i="4"/>
  <c r="G35" i="4"/>
  <c r="H35" i="4" s="1"/>
  <c r="I35" i="4" s="1"/>
  <c r="F35" i="4"/>
  <c r="G34" i="4"/>
  <c r="H34" i="4" s="1"/>
  <c r="I34" i="4" s="1"/>
  <c r="F34" i="4"/>
  <c r="G33" i="4"/>
  <c r="H33" i="4" s="1"/>
  <c r="I33" i="4" s="1"/>
  <c r="F33" i="4"/>
  <c r="G32" i="4"/>
  <c r="H32" i="4" s="1"/>
  <c r="I32" i="4" s="1"/>
  <c r="F32" i="4"/>
  <c r="G31" i="4"/>
  <c r="H31" i="4" s="1"/>
  <c r="I31" i="4" s="1"/>
  <c r="F31" i="4"/>
  <c r="G30" i="4"/>
  <c r="H30" i="4" s="1"/>
  <c r="I30" i="4" s="1"/>
  <c r="F30" i="4"/>
  <c r="G29" i="4"/>
  <c r="H29" i="4" s="1"/>
  <c r="I29" i="4" s="1"/>
  <c r="F29" i="4"/>
  <c r="G28" i="4"/>
  <c r="H28" i="4" s="1"/>
  <c r="I28" i="4" s="1"/>
  <c r="F28" i="4"/>
  <c r="G27" i="4"/>
  <c r="H27" i="4" s="1"/>
  <c r="I27" i="4" s="1"/>
  <c r="F27" i="4"/>
  <c r="G26" i="4"/>
  <c r="H26" i="4" s="1"/>
  <c r="I26" i="4" s="1"/>
  <c r="F26" i="4"/>
  <c r="G25" i="4"/>
  <c r="H25" i="4" s="1"/>
  <c r="I25" i="4" s="1"/>
  <c r="F25" i="4"/>
  <c r="G24" i="4"/>
  <c r="H24" i="4" s="1"/>
  <c r="I24" i="4" s="1"/>
  <c r="F24" i="4"/>
  <c r="G23" i="4"/>
  <c r="H23" i="4" s="1"/>
  <c r="I23" i="4" s="1"/>
  <c r="F23" i="4"/>
  <c r="G22" i="4"/>
  <c r="H22" i="4" s="1"/>
  <c r="I22" i="4" s="1"/>
  <c r="F22" i="4"/>
  <c r="G21" i="4"/>
  <c r="H21" i="4" s="1"/>
  <c r="I21" i="4" s="1"/>
  <c r="F21" i="4"/>
  <c r="L20" i="4"/>
  <c r="H20" i="4"/>
  <c r="I20" i="4" s="1"/>
  <c r="G20" i="4"/>
  <c r="F20" i="4"/>
  <c r="L19" i="4"/>
  <c r="G19" i="4"/>
  <c r="H19" i="4" s="1"/>
  <c r="I19" i="4" s="1"/>
  <c r="F19" i="4"/>
  <c r="L18" i="4"/>
  <c r="G18" i="4"/>
  <c r="H18" i="4" s="1"/>
  <c r="I18" i="4" s="1"/>
  <c r="F18" i="4"/>
  <c r="L17" i="4"/>
  <c r="G17" i="4"/>
  <c r="H17" i="4" s="1"/>
  <c r="I17" i="4" s="1"/>
  <c r="F17" i="4"/>
  <c r="L16" i="4"/>
  <c r="H16" i="4"/>
  <c r="I16" i="4" s="1"/>
  <c r="G16" i="4"/>
  <c r="F16" i="4"/>
  <c r="L15" i="4"/>
  <c r="L21" i="4" s="1"/>
  <c r="I15" i="4"/>
  <c r="H15" i="4"/>
  <c r="G15" i="4"/>
  <c r="F15" i="4"/>
  <c r="G14" i="4"/>
  <c r="H14" i="4" s="1"/>
  <c r="I14" i="4" s="1"/>
  <c r="F14" i="4"/>
  <c r="I13" i="4"/>
  <c r="H13" i="4"/>
  <c r="G13" i="4"/>
  <c r="F13" i="4"/>
  <c r="G12" i="4"/>
  <c r="H12" i="4" s="1"/>
  <c r="I12" i="4" s="1"/>
  <c r="F12" i="4"/>
  <c r="I11" i="4"/>
  <c r="H11" i="4"/>
  <c r="G11" i="4"/>
  <c r="F11" i="4"/>
  <c r="G10" i="4"/>
  <c r="H10" i="4" s="1"/>
  <c r="I10" i="4" s="1"/>
  <c r="F10" i="4"/>
  <c r="L9" i="4"/>
  <c r="G9" i="4"/>
  <c r="H9" i="4" s="1"/>
  <c r="I9" i="4" s="1"/>
  <c r="F9" i="4"/>
  <c r="G8" i="4"/>
  <c r="H8" i="4" s="1"/>
  <c r="I8" i="4" s="1"/>
  <c r="F8" i="4"/>
  <c r="G7" i="4"/>
  <c r="H7" i="4" s="1"/>
  <c r="I7" i="4" s="1"/>
  <c r="F7" i="4"/>
  <c r="G6" i="4"/>
  <c r="H6" i="4" s="1"/>
  <c r="I6" i="4" s="1"/>
  <c r="F6" i="4"/>
  <c r="G5" i="4"/>
  <c r="H5" i="4" s="1"/>
  <c r="I5" i="4" s="1"/>
  <c r="F5" i="4"/>
  <c r="G4" i="4"/>
  <c r="H4" i="4" s="1"/>
  <c r="I4" i="4" s="1"/>
  <c r="F4" i="4"/>
  <c r="G3" i="4"/>
  <c r="H3" i="4" s="1"/>
  <c r="I3" i="4" s="1"/>
  <c r="F3" i="4"/>
  <c r="P189" i="18"/>
  <c r="P181" i="18"/>
  <c r="P173" i="18"/>
  <c r="P165" i="18"/>
  <c r="P159" i="18"/>
  <c r="P188" i="18"/>
  <c r="P180" i="18"/>
  <c r="P172" i="18"/>
  <c r="P164" i="18"/>
  <c r="P157" i="18"/>
  <c r="P187" i="18"/>
  <c r="P179" i="18"/>
  <c r="P171" i="18"/>
  <c r="P163" i="18"/>
  <c r="P158" i="18"/>
  <c r="P186" i="18"/>
  <c r="P185" i="18"/>
  <c r="P177" i="18"/>
  <c r="P169" i="18"/>
  <c r="P184" i="18"/>
  <c r="P176" i="18"/>
  <c r="P168" i="18"/>
  <c r="P161" i="18"/>
  <c r="P191" i="18"/>
  <c r="P183" i="18"/>
  <c r="P175" i="18"/>
  <c r="P167" i="18"/>
  <c r="P178" i="18"/>
  <c r="P156" i="18"/>
  <c r="P174" i="18"/>
  <c r="P170" i="18"/>
  <c r="P166" i="18"/>
  <c r="P162" i="18"/>
  <c r="P182" i="18"/>
  <c r="P184" i="17"/>
  <c r="P176" i="17"/>
  <c r="P168" i="17"/>
  <c r="P161" i="17"/>
  <c r="P191" i="17"/>
  <c r="P183" i="17"/>
  <c r="P175" i="17"/>
  <c r="P167" i="17"/>
  <c r="P160" i="18"/>
  <c r="P188" i="17"/>
  <c r="P180" i="17"/>
  <c r="P172" i="17"/>
  <c r="P164" i="17"/>
  <c r="P157" i="17"/>
  <c r="P156" i="17"/>
  <c r="P187" i="17"/>
  <c r="P179" i="17"/>
  <c r="P171" i="17"/>
  <c r="P163" i="17"/>
  <c r="P158" i="17"/>
  <c r="P190" i="18"/>
  <c r="P185" i="17"/>
  <c r="P169" i="17"/>
  <c r="P182" i="17"/>
  <c r="P166" i="17"/>
  <c r="P181" i="17"/>
  <c r="P165" i="17"/>
  <c r="P178" i="17"/>
  <c r="P162" i="17"/>
  <c r="P177" i="17"/>
  <c r="P190" i="17"/>
  <c r="P174" i="17"/>
  <c r="P186" i="17"/>
  <c r="P170" i="17"/>
  <c r="P159" i="17"/>
  <c r="P189" i="17"/>
  <c r="P173" i="17"/>
  <c r="P160" i="17"/>
  <c r="P185" i="16"/>
  <c r="P177" i="16"/>
  <c r="P169" i="16"/>
  <c r="P191" i="16"/>
  <c r="P183" i="16"/>
  <c r="P175" i="16"/>
  <c r="P167" i="16"/>
  <c r="P190" i="16"/>
  <c r="P182" i="16"/>
  <c r="P174" i="16"/>
  <c r="P166" i="16"/>
  <c r="P160" i="16"/>
  <c r="P189" i="16"/>
  <c r="P181" i="16"/>
  <c r="P173" i="16"/>
  <c r="P165" i="16"/>
  <c r="P159" i="16"/>
  <c r="P188" i="16"/>
  <c r="P180" i="16"/>
  <c r="P172" i="16"/>
  <c r="P164" i="16"/>
  <c r="P157" i="16"/>
  <c r="P156" i="16"/>
  <c r="P171" i="16"/>
  <c r="P158" i="16"/>
  <c r="P170" i="16"/>
  <c r="P187" i="16"/>
  <c r="P168" i="16"/>
  <c r="P186" i="16"/>
  <c r="P163" i="16"/>
  <c r="P184" i="16"/>
  <c r="P162" i="16"/>
  <c r="P179" i="16"/>
  <c r="P176" i="16"/>
  <c r="P161" i="16"/>
  <c r="P189" i="15"/>
  <c r="P185" i="15"/>
  <c r="P181" i="15"/>
  <c r="P177" i="15"/>
  <c r="P173" i="15"/>
  <c r="P169" i="15"/>
  <c r="P165" i="15"/>
  <c r="P161" i="15"/>
  <c r="P158" i="15"/>
  <c r="P157" i="15"/>
  <c r="P188" i="15"/>
  <c r="P184" i="15"/>
  <c r="P180" i="15"/>
  <c r="P176" i="15"/>
  <c r="P172" i="15"/>
  <c r="P168" i="15"/>
  <c r="P164" i="15"/>
  <c r="P156" i="15"/>
  <c r="P191" i="15"/>
  <c r="P187" i="15"/>
  <c r="P183" i="15"/>
  <c r="P179" i="15"/>
  <c r="P175" i="15"/>
  <c r="P171" i="15"/>
  <c r="P167" i="15"/>
  <c r="P163" i="15"/>
  <c r="P160" i="15"/>
  <c r="P178" i="15"/>
  <c r="P174" i="15"/>
  <c r="P170" i="15"/>
  <c r="P186" i="14"/>
  <c r="P178" i="14"/>
  <c r="P170" i="14"/>
  <c r="P162" i="14"/>
  <c r="P166" i="15"/>
  <c r="P178" i="16"/>
  <c r="P162" i="15"/>
  <c r="P190" i="15"/>
  <c r="P182" i="15"/>
  <c r="P159" i="15"/>
  <c r="P189" i="14"/>
  <c r="P181" i="14"/>
  <c r="P173" i="14"/>
  <c r="P165" i="14"/>
  <c r="P159" i="14"/>
  <c r="P188" i="14"/>
  <c r="P177" i="14"/>
  <c r="P167" i="14"/>
  <c r="P187" i="14"/>
  <c r="P176" i="14"/>
  <c r="P166" i="14"/>
  <c r="P158" i="14"/>
  <c r="P185" i="14"/>
  <c r="P175" i="14"/>
  <c r="P164" i="14"/>
  <c r="P186" i="15"/>
  <c r="P184" i="14"/>
  <c r="P174" i="14"/>
  <c r="P163" i="14"/>
  <c r="P183" i="14"/>
  <c r="P172" i="14"/>
  <c r="P156" i="14"/>
  <c r="P182" i="14"/>
  <c r="P171" i="14"/>
  <c r="P161" i="14"/>
  <c r="P190" i="14"/>
  <c r="P179" i="14"/>
  <c r="P168" i="14"/>
  <c r="P160" i="14"/>
  <c r="P191" i="14"/>
  <c r="I190" i="12"/>
  <c r="I186" i="12"/>
  <c r="I182" i="12"/>
  <c r="I178" i="12"/>
  <c r="I174" i="12"/>
  <c r="I170" i="12"/>
  <c r="I166" i="12"/>
  <c r="I162" i="12"/>
  <c r="I158" i="12"/>
  <c r="P180" i="14"/>
  <c r="P169" i="14"/>
  <c r="I189" i="12"/>
  <c r="I185" i="12"/>
  <c r="I181" i="12"/>
  <c r="I177" i="12"/>
  <c r="I173" i="12"/>
  <c r="I169" i="12"/>
  <c r="I165" i="12"/>
  <c r="I161" i="12"/>
  <c r="I157" i="12"/>
  <c r="P157" i="14"/>
  <c r="I191" i="12"/>
  <c r="I187" i="12"/>
  <c r="I183" i="12"/>
  <c r="I179" i="12"/>
  <c r="I175" i="12"/>
  <c r="I171" i="12"/>
  <c r="I167" i="12"/>
  <c r="I163" i="12"/>
  <c r="I159" i="12"/>
  <c r="I188" i="12"/>
  <c r="I156" i="12"/>
  <c r="T191" i="11"/>
  <c r="T186" i="11"/>
  <c r="T177" i="11"/>
  <c r="T161" i="11"/>
  <c r="T158" i="11"/>
  <c r="I176" i="12"/>
  <c r="T190" i="11"/>
  <c r="T181" i="11"/>
  <c r="T172" i="11"/>
  <c r="T168" i="11"/>
  <c r="T164" i="11"/>
  <c r="I164" i="12"/>
  <c r="T185" i="11"/>
  <c r="T176" i="11"/>
  <c r="T157" i="11"/>
  <c r="I184" i="12"/>
  <c r="T189" i="11"/>
  <c r="T180" i="11"/>
  <c r="T171" i="11"/>
  <c r="T167" i="11"/>
  <c r="T163" i="11"/>
  <c r="T160" i="11"/>
  <c r="I172" i="12"/>
  <c r="T184" i="11"/>
  <c r="T175" i="11"/>
  <c r="T156" i="11"/>
  <c r="I160" i="12"/>
  <c r="T188" i="11"/>
  <c r="T179" i="11"/>
  <c r="T174" i="11"/>
  <c r="T170" i="11"/>
  <c r="T166" i="11"/>
  <c r="T162" i="11"/>
  <c r="T159" i="11"/>
  <c r="I168" i="12"/>
  <c r="T187" i="11"/>
  <c r="T182" i="11"/>
  <c r="T173" i="11"/>
  <c r="T169" i="11"/>
  <c r="T165" i="11"/>
  <c r="I180" i="12"/>
  <c r="T183" i="11"/>
  <c r="T178" i="11"/>
  <c r="M158" i="11" l="1"/>
  <c r="M157" i="11"/>
  <c r="O158" i="11"/>
  <c r="O157" i="11"/>
  <c r="I338" i="4"/>
  <c r="E158" i="11"/>
  <c r="E157" i="11"/>
  <c r="G158" i="11"/>
  <c r="G157" i="11"/>
  <c r="S4" i="11"/>
  <c r="R5" i="11"/>
  <c r="P108" i="11"/>
  <c r="Q108" i="11" s="1"/>
  <c r="P110" i="11"/>
  <c r="Q110" i="11" s="1"/>
  <c r="K158" i="11"/>
  <c r="K157" i="11"/>
  <c r="P85" i="11"/>
  <c r="Q85" i="11" s="1"/>
  <c r="P89" i="11"/>
  <c r="Q89" i="11" s="1"/>
  <c r="P93" i="11"/>
  <c r="Q93" i="11" s="1"/>
  <c r="P97" i="11"/>
  <c r="Q97" i="11" s="1"/>
  <c r="P101" i="11"/>
  <c r="Q101" i="11" s="1"/>
  <c r="P146" i="11"/>
  <c r="Q146" i="11" s="1"/>
  <c r="P145" i="11"/>
  <c r="Q145" i="11" s="1"/>
  <c r="P115" i="11"/>
  <c r="Q115" i="11" s="1"/>
  <c r="P111" i="11"/>
  <c r="Q111" i="11" s="1"/>
  <c r="P143" i="11"/>
  <c r="Q143" i="11" s="1"/>
  <c r="P141" i="11"/>
  <c r="Q141" i="11" s="1"/>
  <c r="P139" i="11"/>
  <c r="Q139" i="11" s="1"/>
  <c r="P137" i="11"/>
  <c r="Q137" i="11" s="1"/>
  <c r="P135" i="11"/>
  <c r="Q135" i="11" s="1"/>
  <c r="P133" i="11"/>
  <c r="Q133" i="11" s="1"/>
  <c r="P131" i="11"/>
  <c r="Q131" i="11" s="1"/>
  <c r="P129" i="11"/>
  <c r="Q129" i="11" s="1"/>
  <c r="P127" i="11"/>
  <c r="Q127" i="11" s="1"/>
  <c r="P125" i="11"/>
  <c r="Q125" i="11" s="1"/>
  <c r="P123" i="11"/>
  <c r="Q123" i="11" s="1"/>
  <c r="P121" i="11"/>
  <c r="Q121" i="11" s="1"/>
  <c r="P119" i="11"/>
  <c r="Q119" i="11" s="1"/>
  <c r="P116" i="11"/>
  <c r="Q116" i="11" s="1"/>
  <c r="P112" i="11"/>
  <c r="Q112" i="11" s="1"/>
  <c r="P156" i="11"/>
  <c r="P117" i="11"/>
  <c r="Q117" i="11" s="1"/>
  <c r="P113" i="11"/>
  <c r="Q113" i="11" s="1"/>
  <c r="P144" i="11"/>
  <c r="Q144" i="11" s="1"/>
  <c r="P142" i="11"/>
  <c r="Q142" i="11" s="1"/>
  <c r="P140" i="11"/>
  <c r="Q140" i="11" s="1"/>
  <c r="P138" i="11"/>
  <c r="Q138" i="11" s="1"/>
  <c r="P136" i="11"/>
  <c r="Q136" i="11" s="1"/>
  <c r="P134" i="11"/>
  <c r="Q134" i="11" s="1"/>
  <c r="P132" i="11"/>
  <c r="Q132" i="11" s="1"/>
  <c r="P130" i="11"/>
  <c r="Q130" i="11" s="1"/>
  <c r="P128" i="11"/>
  <c r="Q128" i="11" s="1"/>
  <c r="P126" i="11"/>
  <c r="Q126" i="11" s="1"/>
  <c r="P124" i="11"/>
  <c r="Q124" i="11" s="1"/>
  <c r="P122" i="11"/>
  <c r="Q122" i="11" s="1"/>
  <c r="P120" i="11"/>
  <c r="Q120" i="11" s="1"/>
  <c r="P62" i="11"/>
  <c r="Q62" i="11" s="1"/>
  <c r="Q158" i="11" s="1"/>
  <c r="P70" i="11"/>
  <c r="Q70" i="11" s="1"/>
  <c r="P74" i="11"/>
  <c r="Q74" i="11" s="1"/>
  <c r="P78" i="11"/>
  <c r="Q78" i="11" s="1"/>
  <c r="P82" i="11"/>
  <c r="Q82" i="11" s="1"/>
  <c r="P86" i="11"/>
  <c r="Q86" i="11" s="1"/>
  <c r="P90" i="11"/>
  <c r="Q90" i="11" s="1"/>
  <c r="P94" i="11"/>
  <c r="Q94" i="11" s="1"/>
  <c r="P98" i="11"/>
  <c r="Q98" i="11" s="1"/>
  <c r="P102" i="11"/>
  <c r="Q102" i="11" s="1"/>
  <c r="P106" i="11"/>
  <c r="Q106" i="11" s="1"/>
  <c r="P114" i="11"/>
  <c r="Q114" i="11" s="1"/>
  <c r="P109" i="11"/>
  <c r="Q109" i="11" s="1"/>
  <c r="C15" i="12"/>
  <c r="P68" i="11"/>
  <c r="Q68" i="11" s="1"/>
  <c r="Q157" i="11" s="1"/>
  <c r="P71" i="11"/>
  <c r="Q71" i="11" s="1"/>
  <c r="P75" i="11"/>
  <c r="Q75" i="11" s="1"/>
  <c r="P79" i="11"/>
  <c r="Q79" i="11" s="1"/>
  <c r="P83" i="11"/>
  <c r="Q83" i="11" s="1"/>
  <c r="P87" i="11"/>
  <c r="Q87" i="11" s="1"/>
  <c r="P91" i="11"/>
  <c r="Q91" i="11" s="1"/>
  <c r="P95" i="11"/>
  <c r="Q95" i="11" s="1"/>
  <c r="P99" i="11"/>
  <c r="Q99" i="11" s="1"/>
  <c r="P103" i="11"/>
  <c r="Q103" i="11" s="1"/>
  <c r="P107" i="11"/>
  <c r="Q107" i="11" s="1"/>
  <c r="P118" i="11"/>
  <c r="Q118" i="11" s="1"/>
  <c r="H161" i="11"/>
  <c r="P155" i="11"/>
  <c r="Q155" i="11" s="1"/>
  <c r="I154" i="11"/>
  <c r="I157" i="11" s="1"/>
  <c r="I155" i="11"/>
  <c r="E158" i="14"/>
  <c r="E157" i="14"/>
  <c r="N5" i="14"/>
  <c r="O4" i="14"/>
  <c r="G157" i="14"/>
  <c r="G158" i="14"/>
  <c r="D14" i="12"/>
  <c r="I157" i="14"/>
  <c r="I158" i="14"/>
  <c r="P147" i="11"/>
  <c r="Q147" i="11" s="1"/>
  <c r="P148" i="11"/>
  <c r="Q148" i="11" s="1"/>
  <c r="P149" i="11"/>
  <c r="Q149" i="11" s="1"/>
  <c r="P150" i="11"/>
  <c r="Q150" i="11" s="1"/>
  <c r="P151" i="11"/>
  <c r="Q151" i="11" s="1"/>
  <c r="P152" i="11"/>
  <c r="Q152" i="11" s="1"/>
  <c r="P153" i="11"/>
  <c r="Q153" i="11" s="1"/>
  <c r="P154" i="11"/>
  <c r="Q154" i="11" s="1"/>
  <c r="K157" i="14"/>
  <c r="K158" i="14"/>
  <c r="G157" i="15"/>
  <c r="G158" i="15"/>
  <c r="L156" i="14"/>
  <c r="L155" i="14"/>
  <c r="M155" i="14" s="1"/>
  <c r="L153" i="14"/>
  <c r="M153" i="14" s="1"/>
  <c r="L151" i="14"/>
  <c r="M151" i="14" s="1"/>
  <c r="L149" i="14"/>
  <c r="M149" i="14" s="1"/>
  <c r="L147" i="14"/>
  <c r="M147" i="14" s="1"/>
  <c r="L145" i="14"/>
  <c r="M145" i="14" s="1"/>
  <c r="L143" i="14"/>
  <c r="M143" i="14" s="1"/>
  <c r="L141" i="14"/>
  <c r="M141" i="14" s="1"/>
  <c r="L139" i="14"/>
  <c r="M139" i="14" s="1"/>
  <c r="L137" i="14"/>
  <c r="M137" i="14" s="1"/>
  <c r="L135" i="14"/>
  <c r="M135" i="14" s="1"/>
  <c r="L133" i="14"/>
  <c r="M133" i="14" s="1"/>
  <c r="L131" i="14"/>
  <c r="M131" i="14" s="1"/>
  <c r="L129" i="14"/>
  <c r="M129" i="14" s="1"/>
  <c r="L127" i="14"/>
  <c r="M127" i="14" s="1"/>
  <c r="L125" i="14"/>
  <c r="M125" i="14" s="1"/>
  <c r="L123" i="14"/>
  <c r="M123" i="14" s="1"/>
  <c r="L136" i="14"/>
  <c r="M136" i="14" s="1"/>
  <c r="L138" i="14"/>
  <c r="M138" i="14" s="1"/>
  <c r="L122" i="14"/>
  <c r="M122" i="14" s="1"/>
  <c r="L120" i="14"/>
  <c r="M120" i="14" s="1"/>
  <c r="L118" i="14"/>
  <c r="M118" i="14" s="1"/>
  <c r="L116" i="14"/>
  <c r="M116" i="14" s="1"/>
  <c r="L114" i="14"/>
  <c r="M114" i="14" s="1"/>
  <c r="L112" i="14"/>
  <c r="M112" i="14" s="1"/>
  <c r="L110" i="14"/>
  <c r="M110" i="14" s="1"/>
  <c r="L108" i="14"/>
  <c r="M108" i="14" s="1"/>
  <c r="L106" i="14"/>
  <c r="M106" i="14" s="1"/>
  <c r="L104" i="14"/>
  <c r="M104" i="14" s="1"/>
  <c r="L102" i="14"/>
  <c r="M102" i="14" s="1"/>
  <c r="L100" i="14"/>
  <c r="M100" i="14" s="1"/>
  <c r="L98" i="14"/>
  <c r="M98" i="14" s="1"/>
  <c r="L96" i="14"/>
  <c r="M96" i="14" s="1"/>
  <c r="L94" i="14"/>
  <c r="M94" i="14" s="1"/>
  <c r="L92" i="14"/>
  <c r="M92" i="14" s="1"/>
  <c r="L90" i="14"/>
  <c r="M90" i="14" s="1"/>
  <c r="L88" i="14"/>
  <c r="M88" i="14" s="1"/>
  <c r="L86" i="14"/>
  <c r="M86" i="14" s="1"/>
  <c r="M157" i="14" s="1"/>
  <c r="L152" i="14"/>
  <c r="M152" i="14" s="1"/>
  <c r="L140" i="14"/>
  <c r="M140" i="14" s="1"/>
  <c r="L124" i="14"/>
  <c r="M124" i="14" s="1"/>
  <c r="L142" i="14"/>
  <c r="M142" i="14" s="1"/>
  <c r="L144" i="14"/>
  <c r="M144" i="14" s="1"/>
  <c r="L146" i="14"/>
  <c r="M146" i="14" s="1"/>
  <c r="L130" i="14"/>
  <c r="M130" i="14" s="1"/>
  <c r="L121" i="14"/>
  <c r="M121" i="14" s="1"/>
  <c r="L119" i="14"/>
  <c r="M119" i="14" s="1"/>
  <c r="L117" i="14"/>
  <c r="M117" i="14" s="1"/>
  <c r="L115" i="14"/>
  <c r="M115" i="14" s="1"/>
  <c r="L113" i="14"/>
  <c r="M113" i="14" s="1"/>
  <c r="L111" i="14"/>
  <c r="M111" i="14" s="1"/>
  <c r="L109" i="14"/>
  <c r="M109" i="14" s="1"/>
  <c r="L107" i="14"/>
  <c r="M107" i="14" s="1"/>
  <c r="L105" i="14"/>
  <c r="M105" i="14" s="1"/>
  <c r="L150" i="14"/>
  <c r="M150" i="14" s="1"/>
  <c r="L134" i="14"/>
  <c r="M134" i="14" s="1"/>
  <c r="L154" i="14"/>
  <c r="M154" i="14" s="1"/>
  <c r="K158" i="15"/>
  <c r="K157" i="15"/>
  <c r="L126" i="14"/>
  <c r="M126" i="14" s="1"/>
  <c r="L128" i="14"/>
  <c r="M128" i="14" s="1"/>
  <c r="L132" i="14"/>
  <c r="M132" i="14" s="1"/>
  <c r="E158" i="15"/>
  <c r="E157" i="15"/>
  <c r="N4" i="15"/>
  <c r="I158" i="15"/>
  <c r="I157" i="15"/>
  <c r="I158" i="16"/>
  <c r="I157" i="16"/>
  <c r="H159" i="15"/>
  <c r="H158" i="15"/>
  <c r="O5" i="16"/>
  <c r="N6" i="16"/>
  <c r="G158" i="16"/>
  <c r="G157" i="16"/>
  <c r="L91" i="15"/>
  <c r="M91" i="15" s="1"/>
  <c r="M158" i="15" s="1"/>
  <c r="L93" i="15"/>
  <c r="M93" i="15" s="1"/>
  <c r="L95" i="15"/>
  <c r="M95" i="15" s="1"/>
  <c r="L97" i="15"/>
  <c r="M97" i="15" s="1"/>
  <c r="L99" i="15"/>
  <c r="M99" i="15" s="1"/>
  <c r="L101" i="15"/>
  <c r="M101" i="15" s="1"/>
  <c r="L103" i="15"/>
  <c r="M103" i="15" s="1"/>
  <c r="L105" i="15"/>
  <c r="M105" i="15" s="1"/>
  <c r="L107" i="15"/>
  <c r="M107" i="15" s="1"/>
  <c r="L109" i="15"/>
  <c r="M109" i="15" s="1"/>
  <c r="L111" i="15"/>
  <c r="M111" i="15" s="1"/>
  <c r="L113" i="15"/>
  <c r="M113" i="15" s="1"/>
  <c r="L115" i="15"/>
  <c r="M115" i="15" s="1"/>
  <c r="L117" i="15"/>
  <c r="M117" i="15" s="1"/>
  <c r="L119" i="15"/>
  <c r="M119" i="15" s="1"/>
  <c r="L121" i="15"/>
  <c r="M121" i="15" s="1"/>
  <c r="L123" i="15"/>
  <c r="M123" i="15" s="1"/>
  <c r="L125" i="15"/>
  <c r="M125" i="15" s="1"/>
  <c r="L127" i="15"/>
  <c r="M127" i="15" s="1"/>
  <c r="L129" i="15"/>
  <c r="M129" i="15" s="1"/>
  <c r="L131" i="15"/>
  <c r="M131" i="15" s="1"/>
  <c r="L133" i="15"/>
  <c r="M133" i="15" s="1"/>
  <c r="L135" i="15"/>
  <c r="M135" i="15" s="1"/>
  <c r="L137" i="15"/>
  <c r="M137" i="15" s="1"/>
  <c r="L139" i="15"/>
  <c r="M139" i="15" s="1"/>
  <c r="L141" i="15"/>
  <c r="M141" i="15" s="1"/>
  <c r="L143" i="15"/>
  <c r="M143" i="15" s="1"/>
  <c r="L145" i="15"/>
  <c r="M145" i="15" s="1"/>
  <c r="L147" i="15"/>
  <c r="M147" i="15" s="1"/>
  <c r="L149" i="15"/>
  <c r="M149" i="15" s="1"/>
  <c r="L151" i="15"/>
  <c r="M151" i="15" s="1"/>
  <c r="L153" i="15"/>
  <c r="M153" i="15" s="1"/>
  <c r="L155" i="15"/>
  <c r="M155" i="15" s="1"/>
  <c r="L156" i="15"/>
  <c r="O4" i="16"/>
  <c r="M159" i="16"/>
  <c r="K158" i="16"/>
  <c r="K157" i="16"/>
  <c r="G157" i="17"/>
  <c r="G158" i="17"/>
  <c r="E158" i="16"/>
  <c r="E157" i="16"/>
  <c r="M158" i="16"/>
  <c r="M157" i="16"/>
  <c r="L92" i="15"/>
  <c r="M92" i="15" s="1"/>
  <c r="L94" i="15"/>
  <c r="M94" i="15" s="1"/>
  <c r="L96" i="15"/>
  <c r="M96" i="15" s="1"/>
  <c r="L98" i="15"/>
  <c r="M98" i="15" s="1"/>
  <c r="L100" i="15"/>
  <c r="M100" i="15" s="1"/>
  <c r="L102" i="15"/>
  <c r="M102" i="15" s="1"/>
  <c r="L104" i="15"/>
  <c r="M104" i="15" s="1"/>
  <c r="L108" i="15"/>
  <c r="M108" i="15" s="1"/>
  <c r="L110" i="15"/>
  <c r="M110" i="15" s="1"/>
  <c r="L112" i="15"/>
  <c r="M112" i="15" s="1"/>
  <c r="L114" i="15"/>
  <c r="M114" i="15" s="1"/>
  <c r="L116" i="15"/>
  <c r="M116" i="15" s="1"/>
  <c r="L118" i="15"/>
  <c r="M118" i="15" s="1"/>
  <c r="L120" i="15"/>
  <c r="M120" i="15" s="1"/>
  <c r="L122" i="15"/>
  <c r="M122" i="15" s="1"/>
  <c r="L124" i="15"/>
  <c r="M124" i="15" s="1"/>
  <c r="L126" i="15"/>
  <c r="M126" i="15" s="1"/>
  <c r="L128" i="15"/>
  <c r="M128" i="15" s="1"/>
  <c r="L130" i="15"/>
  <c r="M130" i="15" s="1"/>
  <c r="L132" i="15"/>
  <c r="M132" i="15" s="1"/>
  <c r="L134" i="15"/>
  <c r="M134" i="15" s="1"/>
  <c r="L136" i="15"/>
  <c r="M136" i="15" s="1"/>
  <c r="L138" i="15"/>
  <c r="M138" i="15" s="1"/>
  <c r="L140" i="15"/>
  <c r="M140" i="15" s="1"/>
  <c r="L142" i="15"/>
  <c r="M142" i="15" s="1"/>
  <c r="L144" i="15"/>
  <c r="M144" i="15" s="1"/>
  <c r="L146" i="15"/>
  <c r="M146" i="15" s="1"/>
  <c r="L148" i="15"/>
  <c r="M148" i="15" s="1"/>
  <c r="L150" i="15"/>
  <c r="M150" i="15" s="1"/>
  <c r="L152" i="15"/>
  <c r="M152" i="15" s="1"/>
  <c r="E157" i="17"/>
  <c r="E158" i="17"/>
  <c r="N4" i="17"/>
  <c r="O3" i="17"/>
  <c r="I158" i="17"/>
  <c r="I157" i="17"/>
  <c r="K158" i="17"/>
  <c r="K157" i="17"/>
  <c r="O4" i="18"/>
  <c r="N5" i="18"/>
  <c r="I158" i="18"/>
  <c r="I157" i="18"/>
  <c r="M158" i="18"/>
  <c r="M157" i="18"/>
  <c r="E158" i="18"/>
  <c r="E157" i="18"/>
  <c r="L136" i="17"/>
  <c r="M136" i="17" s="1"/>
  <c r="L139" i="17"/>
  <c r="M139" i="17" s="1"/>
  <c r="L152" i="17"/>
  <c r="M152" i="17" s="1"/>
  <c r="L124" i="17"/>
  <c r="M124" i="17" s="1"/>
  <c r="L127" i="17"/>
  <c r="M127" i="17" s="1"/>
  <c r="L140" i="17"/>
  <c r="M140" i="17" s="1"/>
  <c r="L143" i="17"/>
  <c r="M143" i="17" s="1"/>
  <c r="L128" i="17"/>
  <c r="M128" i="17" s="1"/>
  <c r="L131" i="17"/>
  <c r="M131" i="17" s="1"/>
  <c r="L144" i="17"/>
  <c r="M144" i="17" s="1"/>
  <c r="L147" i="17"/>
  <c r="M147" i="17" s="1"/>
  <c r="L122" i="17"/>
  <c r="M122" i="17" s="1"/>
  <c r="M157" i="17" s="1"/>
  <c r="L125" i="17"/>
  <c r="M125" i="17" s="1"/>
  <c r="L138" i="17"/>
  <c r="M138" i="17" s="1"/>
  <c r="L141" i="17"/>
  <c r="M141" i="17" s="1"/>
  <c r="L154" i="17"/>
  <c r="M154" i="17" s="1"/>
  <c r="L156" i="17"/>
  <c r="L132" i="17"/>
  <c r="M132" i="17" s="1"/>
  <c r="L135" i="17"/>
  <c r="M135" i="17" s="1"/>
  <c r="L148" i="17"/>
  <c r="M148" i="17" s="1"/>
  <c r="L151" i="17"/>
  <c r="M151" i="17" s="1"/>
  <c r="L126" i="17"/>
  <c r="M126" i="17" s="1"/>
  <c r="L129" i="17"/>
  <c r="M129" i="17" s="1"/>
  <c r="L142" i="17"/>
  <c r="M142" i="17" s="1"/>
  <c r="L145" i="17"/>
  <c r="M145" i="17" s="1"/>
  <c r="G158" i="18"/>
  <c r="G157" i="18"/>
  <c r="M159" i="18"/>
  <c r="K158" i="18"/>
  <c r="K157" i="18"/>
  <c r="E339" i="20"/>
  <c r="I339" i="20"/>
  <c r="J339" i="20"/>
  <c r="G339" i="20"/>
  <c r="F339" i="20"/>
  <c r="O5" i="18" l="1"/>
  <c r="N6" i="18"/>
  <c r="M158" i="17"/>
  <c r="M157" i="15"/>
  <c r="M158" i="14"/>
  <c r="O4" i="17"/>
  <c r="N5" i="17"/>
  <c r="L339" i="20"/>
  <c r="M159" i="15"/>
  <c r="I158" i="11"/>
  <c r="Q159" i="11"/>
  <c r="N7" i="16"/>
  <c r="O6" i="16"/>
  <c r="O4" i="15"/>
  <c r="N5" i="15"/>
  <c r="C16" i="12"/>
  <c r="F15" i="12"/>
  <c r="D15" i="12"/>
  <c r="E15" i="12"/>
  <c r="M159" i="17"/>
  <c r="H160" i="15"/>
  <c r="H161" i="15" s="1"/>
  <c r="O5" i="14"/>
  <c r="N6" i="14"/>
  <c r="H162" i="11"/>
  <c r="S5" i="11"/>
  <c r="R6" i="11"/>
  <c r="M159" i="14"/>
  <c r="H163" i="15" l="1"/>
  <c r="O7" i="16"/>
  <c r="N8" i="16"/>
  <c r="N6" i="17"/>
  <c r="O5" i="17"/>
  <c r="S6" i="11"/>
  <c r="R7" i="11"/>
  <c r="H15" i="12"/>
  <c r="G15" i="12"/>
  <c r="O5" i="15"/>
  <c r="N6" i="15"/>
  <c r="F16" i="12"/>
  <c r="E16" i="12"/>
  <c r="D16" i="12"/>
  <c r="C17" i="12" s="1"/>
  <c r="N7" i="14"/>
  <c r="O6" i="14"/>
  <c r="O6" i="18"/>
  <c r="N7" i="18"/>
  <c r="H162" i="15"/>
  <c r="H163" i="11"/>
  <c r="D17" i="12" l="1"/>
  <c r="F17" i="12" s="1"/>
  <c r="C18" i="12"/>
  <c r="E17" i="12"/>
  <c r="O7" i="14"/>
  <c r="N8" i="14"/>
  <c r="O7" i="18"/>
  <c r="N8" i="18"/>
  <c r="N9" i="16"/>
  <c r="O8" i="16"/>
  <c r="H164" i="15"/>
  <c r="H165" i="15" s="1"/>
  <c r="G16" i="12"/>
  <c r="H16" i="12"/>
  <c r="S7" i="11"/>
  <c r="R8" i="11"/>
  <c r="O6" i="15"/>
  <c r="N7" i="15"/>
  <c r="H165" i="11"/>
  <c r="O6" i="17"/>
  <c r="N7" i="17"/>
  <c r="H164" i="11"/>
  <c r="H17" i="12" l="1"/>
  <c r="G17" i="12"/>
  <c r="H166" i="11"/>
  <c r="N8" i="17"/>
  <c r="O7" i="17"/>
  <c r="N8" i="15"/>
  <c r="O7" i="15"/>
  <c r="S8" i="11"/>
  <c r="R9" i="11"/>
  <c r="F18" i="12"/>
  <c r="C19" i="12"/>
  <c r="D18" i="12"/>
  <c r="E18" i="12"/>
  <c r="O9" i="16"/>
  <c r="N10" i="16"/>
  <c r="H167" i="11"/>
  <c r="O8" i="18"/>
  <c r="N9" i="18"/>
  <c r="H166" i="15"/>
  <c r="N9" i="14"/>
  <c r="O8" i="14"/>
  <c r="O9" i="18" l="1"/>
  <c r="N10" i="18"/>
  <c r="O9" i="14"/>
  <c r="N10" i="14"/>
  <c r="O8" i="17"/>
  <c r="N9" i="17"/>
  <c r="H168" i="15"/>
  <c r="H167" i="15"/>
  <c r="E19" i="12"/>
  <c r="D19" i="12"/>
  <c r="F19" i="12" s="1"/>
  <c r="C20" i="12"/>
  <c r="N11" i="16"/>
  <c r="O10" i="16"/>
  <c r="S9" i="11"/>
  <c r="R10" i="11"/>
  <c r="H168" i="11"/>
  <c r="H18" i="12"/>
  <c r="G18" i="12"/>
  <c r="O8" i="15"/>
  <c r="N9" i="15"/>
  <c r="H169" i="11"/>
  <c r="H19" i="12" l="1"/>
  <c r="G19" i="12"/>
  <c r="S10" i="11"/>
  <c r="R11" i="11"/>
  <c r="O11" i="16"/>
  <c r="N12" i="16"/>
  <c r="N10" i="17"/>
  <c r="O9" i="17"/>
  <c r="N11" i="14"/>
  <c r="O10" i="14"/>
  <c r="N10" i="15"/>
  <c r="O9" i="15"/>
  <c r="O10" i="18"/>
  <c r="N11" i="18"/>
  <c r="C21" i="12"/>
  <c r="F20" i="12"/>
  <c r="E20" i="12"/>
  <c r="D20" i="12"/>
  <c r="H170" i="11"/>
  <c r="H169" i="15"/>
  <c r="H170" i="15"/>
  <c r="H20" i="12" l="1"/>
  <c r="G20" i="12"/>
  <c r="H172" i="15"/>
  <c r="H171" i="15"/>
  <c r="H171" i="11"/>
  <c r="O10" i="15"/>
  <c r="N11" i="15"/>
  <c r="S11" i="11"/>
  <c r="R12" i="11"/>
  <c r="O11" i="18"/>
  <c r="N12" i="18"/>
  <c r="O10" i="17"/>
  <c r="N11" i="17"/>
  <c r="N13" i="16"/>
  <c r="O12" i="16"/>
  <c r="O11" i="14"/>
  <c r="N12" i="14"/>
  <c r="D21" i="12"/>
  <c r="C22" i="12" s="1"/>
  <c r="E21" i="12"/>
  <c r="F21" i="12"/>
  <c r="F22" i="12" l="1"/>
  <c r="E22" i="12"/>
  <c r="D22" i="12"/>
  <c r="C23" i="12"/>
  <c r="S12" i="11"/>
  <c r="R13" i="11"/>
  <c r="O13" i="16"/>
  <c r="N14" i="16"/>
  <c r="N12" i="15"/>
  <c r="O11" i="15"/>
  <c r="H21" i="12"/>
  <c r="G21" i="12"/>
  <c r="H172" i="11"/>
  <c r="H173" i="11" s="1"/>
  <c r="O12" i="18"/>
  <c r="N13" i="18"/>
  <c r="N12" i="17"/>
  <c r="O11" i="17"/>
  <c r="N13" i="14"/>
  <c r="O12" i="14"/>
  <c r="H173" i="15"/>
  <c r="N15" i="16" l="1"/>
  <c r="O14" i="16"/>
  <c r="S13" i="11"/>
  <c r="R14" i="11"/>
  <c r="N14" i="14"/>
  <c r="O13" i="14"/>
  <c r="O12" i="17"/>
  <c r="N13" i="17"/>
  <c r="H174" i="15"/>
  <c r="H174" i="11"/>
  <c r="E23" i="12"/>
  <c r="D23" i="12"/>
  <c r="C24" i="12" s="1"/>
  <c r="G22" i="12"/>
  <c r="H22" i="12"/>
  <c r="O13" i="18"/>
  <c r="N14" i="18"/>
  <c r="O12" i="15"/>
  <c r="N13" i="15"/>
  <c r="D24" i="12" l="1"/>
  <c r="F24" i="12" s="1"/>
  <c r="E24" i="12"/>
  <c r="N14" i="15"/>
  <c r="O13" i="15"/>
  <c r="N15" i="14"/>
  <c r="O14" i="14"/>
  <c r="F23" i="12"/>
  <c r="S14" i="11"/>
  <c r="R15" i="11"/>
  <c r="H175" i="11"/>
  <c r="O14" i="18"/>
  <c r="N15" i="18"/>
  <c r="N14" i="17"/>
  <c r="O13" i="17"/>
  <c r="H175" i="15"/>
  <c r="H176" i="15" s="1"/>
  <c r="O15" i="16"/>
  <c r="N16" i="16"/>
  <c r="H24" i="12" l="1"/>
  <c r="G24" i="12"/>
  <c r="N16" i="14"/>
  <c r="O15" i="14"/>
  <c r="O14" i="15"/>
  <c r="N15" i="15"/>
  <c r="H176" i="11"/>
  <c r="C25" i="12"/>
  <c r="N17" i="16"/>
  <c r="O16" i="16"/>
  <c r="S15" i="11"/>
  <c r="R16" i="11"/>
  <c r="H23" i="12"/>
  <c r="G23" i="12"/>
  <c r="O15" i="18"/>
  <c r="N16" i="18"/>
  <c r="H177" i="15"/>
  <c r="O14" i="17"/>
  <c r="N15" i="17"/>
  <c r="S16" i="11" l="1"/>
  <c r="R17" i="11"/>
  <c r="N16" i="17"/>
  <c r="O15" i="17"/>
  <c r="N17" i="14"/>
  <c r="O16" i="14"/>
  <c r="O16" i="18"/>
  <c r="N17" i="18"/>
  <c r="O17" i="16"/>
  <c r="N18" i="16"/>
  <c r="D25" i="12"/>
  <c r="F25" i="12" s="1"/>
  <c r="E25" i="12"/>
  <c r="H177" i="11"/>
  <c r="O15" i="15"/>
  <c r="N16" i="15"/>
  <c r="H178" i="15"/>
  <c r="G25" i="12" l="1"/>
  <c r="H25" i="12"/>
  <c r="H179" i="11"/>
  <c r="H178" i="11"/>
  <c r="O17" i="18"/>
  <c r="N18" i="18"/>
  <c r="C26" i="12"/>
  <c r="N18" i="14"/>
  <c r="O17" i="14"/>
  <c r="O16" i="15"/>
  <c r="N17" i="15"/>
  <c r="H179" i="15"/>
  <c r="O16" i="17"/>
  <c r="N17" i="17"/>
  <c r="N19" i="16"/>
  <c r="O18" i="16"/>
  <c r="S17" i="11"/>
  <c r="R18" i="11"/>
  <c r="N18" i="15" l="1"/>
  <c r="O17" i="15"/>
  <c r="O18" i="18"/>
  <c r="N19" i="18"/>
  <c r="S18" i="11"/>
  <c r="R19" i="11"/>
  <c r="H180" i="15"/>
  <c r="N19" i="14"/>
  <c r="O18" i="14"/>
  <c r="N18" i="17"/>
  <c r="O17" i="17"/>
  <c r="F26" i="12"/>
  <c r="E26" i="12"/>
  <c r="D26" i="12"/>
  <c r="C27" i="12"/>
  <c r="O19" i="16"/>
  <c r="N20" i="16"/>
  <c r="H180" i="11"/>
  <c r="S19" i="11" l="1"/>
  <c r="R20" i="11"/>
  <c r="H26" i="12"/>
  <c r="G26" i="12"/>
  <c r="H181" i="11"/>
  <c r="O18" i="17"/>
  <c r="N19" i="17"/>
  <c r="O19" i="18"/>
  <c r="N20" i="18"/>
  <c r="N20" i="14"/>
  <c r="O19" i="14"/>
  <c r="D27" i="12"/>
  <c r="F27" i="12" s="1"/>
  <c r="E27" i="12"/>
  <c r="C28" i="12"/>
  <c r="O18" i="15"/>
  <c r="N19" i="15"/>
  <c r="N21" i="16"/>
  <c r="O20" i="16"/>
  <c r="H182" i="11"/>
  <c r="H181" i="15"/>
  <c r="H182" i="15" s="1"/>
  <c r="H27" i="12" l="1"/>
  <c r="G27" i="12"/>
  <c r="O21" i="16"/>
  <c r="N22" i="16"/>
  <c r="N20" i="15"/>
  <c r="O19" i="15"/>
  <c r="N21" i="14"/>
  <c r="O20" i="14"/>
  <c r="O20" i="18"/>
  <c r="N21" i="18"/>
  <c r="R21" i="11"/>
  <c r="S20" i="11"/>
  <c r="H183" i="11"/>
  <c r="E28" i="12"/>
  <c r="D28" i="12"/>
  <c r="F28" i="12" s="1"/>
  <c r="C29" i="12"/>
  <c r="N20" i="17"/>
  <c r="O19" i="17"/>
  <c r="H183" i="15"/>
  <c r="G28" i="12" l="1"/>
  <c r="H28" i="12"/>
  <c r="N23" i="16"/>
  <c r="O22" i="16"/>
  <c r="S21" i="11"/>
  <c r="R22" i="11"/>
  <c r="O21" i="18"/>
  <c r="N22" i="18"/>
  <c r="H184" i="11"/>
  <c r="O20" i="17"/>
  <c r="N21" i="17"/>
  <c r="N22" i="14"/>
  <c r="O21" i="14"/>
  <c r="D29" i="12"/>
  <c r="C30" i="12" s="1"/>
  <c r="F29" i="12"/>
  <c r="E29" i="12"/>
  <c r="H185" i="15"/>
  <c r="H187" i="15" s="1"/>
  <c r="H189" i="15" s="1"/>
  <c r="O20" i="15"/>
  <c r="N21" i="15"/>
  <c r="H184" i="15"/>
  <c r="H186" i="15" s="1"/>
  <c r="H188" i="15" s="1"/>
  <c r="H190" i="15" s="1"/>
  <c r="D30" i="12" l="1"/>
  <c r="F30" i="12" s="1"/>
  <c r="E30" i="12"/>
  <c r="C31" i="12"/>
  <c r="S22" i="11"/>
  <c r="R23" i="11"/>
  <c r="N23" i="14"/>
  <c r="O22" i="14"/>
  <c r="H191" i="15"/>
  <c r="N22" i="17"/>
  <c r="O21" i="17"/>
  <c r="O23" i="16"/>
  <c r="N24" i="16"/>
  <c r="O21" i="15"/>
  <c r="N22" i="15"/>
  <c r="H185" i="11"/>
  <c r="H186" i="11" s="1"/>
  <c r="H29" i="12"/>
  <c r="G29" i="12"/>
  <c r="O22" i="18"/>
  <c r="N23" i="18"/>
  <c r="H30" i="12" l="1"/>
  <c r="G30" i="12"/>
  <c r="O22" i="15"/>
  <c r="N23" i="15"/>
  <c r="N24" i="14"/>
  <c r="O23" i="14"/>
  <c r="S23" i="11"/>
  <c r="R24" i="11"/>
  <c r="N25" i="16"/>
  <c r="O24" i="16"/>
  <c r="F31" i="12"/>
  <c r="E31" i="12"/>
  <c r="D31" i="12"/>
  <c r="C32" i="12"/>
  <c r="O23" i="18"/>
  <c r="N24" i="18"/>
  <c r="H187" i="11"/>
  <c r="H188" i="11" s="1"/>
  <c r="O22" i="17"/>
  <c r="N23" i="17"/>
  <c r="E32" i="12" l="1"/>
  <c r="D32" i="12"/>
  <c r="F32" i="12" s="1"/>
  <c r="N25" i="14"/>
  <c r="O24" i="14"/>
  <c r="N24" i="17"/>
  <c r="O23" i="17"/>
  <c r="N24" i="15"/>
  <c r="O23" i="15"/>
  <c r="H31" i="12"/>
  <c r="G31" i="12"/>
  <c r="H189" i="11"/>
  <c r="H190" i="11" s="1"/>
  <c r="O25" i="16"/>
  <c r="N26" i="16"/>
  <c r="O24" i="18"/>
  <c r="N25" i="18"/>
  <c r="R25" i="11"/>
  <c r="S24" i="11"/>
  <c r="H32" i="12" l="1"/>
  <c r="G32" i="12"/>
  <c r="O24" i="17"/>
  <c r="N25" i="17"/>
  <c r="H191" i="11"/>
  <c r="N26" i="14"/>
  <c r="O25" i="14"/>
  <c r="R26" i="11"/>
  <c r="S25" i="11"/>
  <c r="C33" i="12"/>
  <c r="O25" i="18"/>
  <c r="N26" i="18"/>
  <c r="O24" i="15"/>
  <c r="N25" i="15"/>
  <c r="N27" i="16"/>
  <c r="O26" i="16"/>
  <c r="S26" i="11" l="1"/>
  <c r="R27" i="11"/>
  <c r="O27" i="16"/>
  <c r="N28" i="16"/>
  <c r="N27" i="14"/>
  <c r="O26" i="14"/>
  <c r="N26" i="17"/>
  <c r="O25" i="17"/>
  <c r="O26" i="18"/>
  <c r="N27" i="18"/>
  <c r="D33" i="12"/>
  <c r="F33" i="12" s="1"/>
  <c r="E33" i="12"/>
  <c r="C34" i="12"/>
  <c r="N26" i="15"/>
  <c r="O25" i="15"/>
  <c r="H33" i="12" l="1"/>
  <c r="G33" i="12"/>
  <c r="O26" i="17"/>
  <c r="N27" i="17"/>
  <c r="O26" i="15"/>
  <c r="N27" i="15"/>
  <c r="F34" i="12"/>
  <c r="E34" i="12"/>
  <c r="D34" i="12"/>
  <c r="C35" i="12"/>
  <c r="N28" i="14"/>
  <c r="O27" i="14"/>
  <c r="N29" i="16"/>
  <c r="O28" i="16"/>
  <c r="O27" i="18"/>
  <c r="N28" i="18"/>
  <c r="S27" i="11"/>
  <c r="R28" i="11"/>
  <c r="H34" i="12" l="1"/>
  <c r="G34" i="12"/>
  <c r="N28" i="15"/>
  <c r="O27" i="15"/>
  <c r="O29" i="16"/>
  <c r="N30" i="16"/>
  <c r="N28" i="17"/>
  <c r="O27" i="17"/>
  <c r="N29" i="14"/>
  <c r="O28" i="14"/>
  <c r="F35" i="12"/>
  <c r="E35" i="12"/>
  <c r="D35" i="12"/>
  <c r="C36" i="12"/>
  <c r="R29" i="11"/>
  <c r="S28" i="11"/>
  <c r="O28" i="18"/>
  <c r="N29" i="18"/>
  <c r="R30" i="11" l="1"/>
  <c r="S29" i="11"/>
  <c r="O28" i="17"/>
  <c r="N29" i="17"/>
  <c r="N31" i="16"/>
  <c r="O30" i="16"/>
  <c r="E36" i="12"/>
  <c r="D36" i="12"/>
  <c r="F36" i="12" s="1"/>
  <c r="H35" i="12"/>
  <c r="G35" i="12"/>
  <c r="O28" i="15"/>
  <c r="N29" i="15"/>
  <c r="N30" i="14"/>
  <c r="O29" i="14"/>
  <c r="O29" i="18"/>
  <c r="N30" i="18"/>
  <c r="H36" i="12" l="1"/>
  <c r="G36" i="12"/>
  <c r="N30" i="15"/>
  <c r="O29" i="15"/>
  <c r="O31" i="16"/>
  <c r="N32" i="16"/>
  <c r="N31" i="14"/>
  <c r="O30" i="14"/>
  <c r="N30" i="17"/>
  <c r="O29" i="17"/>
  <c r="O30" i="18"/>
  <c r="N31" i="18"/>
  <c r="C37" i="12"/>
  <c r="S30" i="11"/>
  <c r="R31" i="11"/>
  <c r="N32" i="14" l="1"/>
  <c r="O31" i="14"/>
  <c r="N33" i="16"/>
  <c r="O32" i="16"/>
  <c r="O31" i="18"/>
  <c r="N32" i="18"/>
  <c r="O30" i="15"/>
  <c r="N31" i="15"/>
  <c r="D37" i="12"/>
  <c r="F37" i="12"/>
  <c r="E37" i="12"/>
  <c r="C38" i="12"/>
  <c r="O30" i="17"/>
  <c r="N31" i="17"/>
  <c r="R32" i="11"/>
  <c r="S31" i="11"/>
  <c r="O31" i="15" l="1"/>
  <c r="N32" i="15"/>
  <c r="N32" i="17"/>
  <c r="O31" i="17"/>
  <c r="O32" i="18"/>
  <c r="N33" i="18"/>
  <c r="O33" i="16"/>
  <c r="N34" i="16"/>
  <c r="H37" i="12"/>
  <c r="G37" i="12"/>
  <c r="S32" i="11"/>
  <c r="R33" i="11"/>
  <c r="E38" i="12"/>
  <c r="D38" i="12"/>
  <c r="C39" i="12" s="1"/>
  <c r="N33" i="14"/>
  <c r="O32" i="14"/>
  <c r="E39" i="12" l="1"/>
  <c r="D39" i="12"/>
  <c r="F39" i="12"/>
  <c r="C40" i="12"/>
  <c r="O33" i="18"/>
  <c r="N34" i="18"/>
  <c r="F38" i="12"/>
  <c r="R34" i="11"/>
  <c r="S33" i="11"/>
  <c r="O32" i="17"/>
  <c r="N33" i="17"/>
  <c r="N34" i="14"/>
  <c r="O33" i="14"/>
  <c r="O32" i="15"/>
  <c r="N33" i="15"/>
  <c r="N35" i="16"/>
  <c r="O34" i="16"/>
  <c r="S34" i="11" l="1"/>
  <c r="R35" i="11"/>
  <c r="H38" i="12"/>
  <c r="G38" i="12"/>
  <c r="O34" i="18"/>
  <c r="N35" i="18"/>
  <c r="N35" i="14"/>
  <c r="O34" i="14"/>
  <c r="F40" i="12"/>
  <c r="E40" i="12"/>
  <c r="D40" i="12"/>
  <c r="C41" i="12" s="1"/>
  <c r="N34" i="15"/>
  <c r="O33" i="15"/>
  <c r="N34" i="17"/>
  <c r="O33" i="17"/>
  <c r="H39" i="12"/>
  <c r="G39" i="12"/>
  <c r="O35" i="16"/>
  <c r="N36" i="16"/>
  <c r="D41" i="12" l="1"/>
  <c r="E41" i="12"/>
  <c r="F41" i="12"/>
  <c r="C42" i="12"/>
  <c r="N36" i="14"/>
  <c r="O35" i="14"/>
  <c r="O35" i="18"/>
  <c r="N36" i="18"/>
  <c r="O34" i="15"/>
  <c r="N35" i="15"/>
  <c r="N35" i="17"/>
  <c r="O34" i="17"/>
  <c r="N37" i="16"/>
  <c r="O36" i="16"/>
  <c r="R36" i="11"/>
  <c r="S35" i="11"/>
  <c r="G40" i="12"/>
  <c r="H40" i="12"/>
  <c r="O36" i="18" l="1"/>
  <c r="N37" i="18"/>
  <c r="S36" i="11"/>
  <c r="R37" i="11"/>
  <c r="O37" i="16"/>
  <c r="N38" i="16"/>
  <c r="N37" i="14"/>
  <c r="O36" i="14"/>
  <c r="E42" i="12"/>
  <c r="D42" i="12"/>
  <c r="F42" i="12" s="1"/>
  <c r="C43" i="12"/>
  <c r="N36" i="17"/>
  <c r="O35" i="17"/>
  <c r="H41" i="12"/>
  <c r="G41" i="12"/>
  <c r="N36" i="15"/>
  <c r="O35" i="15"/>
  <c r="H42" i="12" l="1"/>
  <c r="G42" i="12"/>
  <c r="N38" i="14"/>
  <c r="O37" i="14"/>
  <c r="N39" i="16"/>
  <c r="O38" i="16"/>
  <c r="O36" i="17"/>
  <c r="N37" i="17"/>
  <c r="E43" i="12"/>
  <c r="D43" i="12"/>
  <c r="F43" i="12" s="1"/>
  <c r="R38" i="11"/>
  <c r="S37" i="11"/>
  <c r="O37" i="18"/>
  <c r="N38" i="18"/>
  <c r="O36" i="15"/>
  <c r="N37" i="15"/>
  <c r="H43" i="12" l="1"/>
  <c r="G43" i="12"/>
  <c r="N38" i="17"/>
  <c r="O37" i="17"/>
  <c r="S38" i="11"/>
  <c r="R39" i="11"/>
  <c r="O39" i="16"/>
  <c r="N40" i="16"/>
  <c r="C44" i="12"/>
  <c r="N39" i="14"/>
  <c r="O38" i="14"/>
  <c r="O37" i="15"/>
  <c r="N38" i="15"/>
  <c r="O38" i="18"/>
  <c r="N39" i="18"/>
  <c r="N41" i="16" l="1"/>
  <c r="O40" i="16"/>
  <c r="R40" i="11"/>
  <c r="S39" i="11"/>
  <c r="N40" i="18"/>
  <c r="O39" i="18"/>
  <c r="O38" i="17"/>
  <c r="N39" i="17"/>
  <c r="O38" i="15"/>
  <c r="N39" i="15"/>
  <c r="N40" i="14"/>
  <c r="O39" i="14"/>
  <c r="E44" i="12"/>
  <c r="D44" i="12"/>
  <c r="F44" i="12" s="1"/>
  <c r="G44" i="12" l="1"/>
  <c r="H44" i="12"/>
  <c r="N40" i="17"/>
  <c r="O39" i="17"/>
  <c r="C45" i="12"/>
  <c r="O40" i="18"/>
  <c r="N41" i="18"/>
  <c r="N41" i="14"/>
  <c r="O40" i="14"/>
  <c r="S40" i="11"/>
  <c r="R41" i="11"/>
  <c r="N40" i="15"/>
  <c r="O39" i="15"/>
  <c r="O41" i="16"/>
  <c r="N42" i="16"/>
  <c r="N42" i="18" l="1"/>
  <c r="O41" i="18"/>
  <c r="D45" i="12"/>
  <c r="F45" i="12"/>
  <c r="E45" i="12"/>
  <c r="C46" i="12"/>
  <c r="O40" i="15"/>
  <c r="N41" i="15"/>
  <c r="N43" i="16"/>
  <c r="O42" i="16"/>
  <c r="O40" i="17"/>
  <c r="N41" i="17"/>
  <c r="R42" i="11"/>
  <c r="S41" i="11"/>
  <c r="N42" i="14"/>
  <c r="O41" i="14"/>
  <c r="N42" i="15" l="1"/>
  <c r="O41" i="15"/>
  <c r="E46" i="12"/>
  <c r="D46" i="12"/>
  <c r="F46" i="12" s="1"/>
  <c r="C47" i="12"/>
  <c r="H45" i="12"/>
  <c r="G45" i="12"/>
  <c r="S42" i="11"/>
  <c r="R43" i="11"/>
  <c r="N43" i="14"/>
  <c r="O42" i="14"/>
  <c r="N42" i="17"/>
  <c r="O41" i="17"/>
  <c r="O43" i="16"/>
  <c r="N44" i="16"/>
  <c r="O42" i="18"/>
  <c r="N43" i="18"/>
  <c r="G46" i="12" l="1"/>
  <c r="H46" i="12"/>
  <c r="E47" i="12"/>
  <c r="F47" i="12"/>
  <c r="D47" i="12"/>
  <c r="C48" i="12"/>
  <c r="O42" i="17"/>
  <c r="N43" i="17"/>
  <c r="N44" i="14"/>
  <c r="O43" i="14"/>
  <c r="N44" i="18"/>
  <c r="O43" i="18"/>
  <c r="R44" i="11"/>
  <c r="S43" i="11"/>
  <c r="N45" i="16"/>
  <c r="O44" i="16"/>
  <c r="O42" i="15"/>
  <c r="N43" i="15"/>
  <c r="O45" i="16" l="1"/>
  <c r="N46" i="16"/>
  <c r="N44" i="17"/>
  <c r="O43" i="17"/>
  <c r="S44" i="11"/>
  <c r="R45" i="11"/>
  <c r="D48" i="12"/>
  <c r="F48" i="12" s="1"/>
  <c r="E48" i="12"/>
  <c r="O44" i="18"/>
  <c r="N45" i="18"/>
  <c r="H47" i="12"/>
  <c r="G47" i="12"/>
  <c r="N44" i="15"/>
  <c r="O43" i="15"/>
  <c r="N45" i="14"/>
  <c r="O44" i="14"/>
  <c r="G48" i="12" l="1"/>
  <c r="H48" i="12"/>
  <c r="R46" i="11"/>
  <c r="S45" i="11"/>
  <c r="N46" i="18"/>
  <c r="O45" i="18"/>
  <c r="O44" i="15"/>
  <c r="N45" i="15"/>
  <c r="O44" i="17"/>
  <c r="N45" i="17"/>
  <c r="N46" i="14"/>
  <c r="O45" i="14"/>
  <c r="C49" i="12"/>
  <c r="N47" i="16"/>
  <c r="O46" i="16"/>
  <c r="O46" i="18" l="1"/>
  <c r="N47" i="18"/>
  <c r="O47" i="16"/>
  <c r="N48" i="16"/>
  <c r="R47" i="11"/>
  <c r="S46" i="11"/>
  <c r="N46" i="17"/>
  <c r="O45" i="17"/>
  <c r="D49" i="12"/>
  <c r="F49" i="12"/>
  <c r="E49" i="12"/>
  <c r="C50" i="12"/>
  <c r="N47" i="14"/>
  <c r="O46" i="14"/>
  <c r="N46" i="15"/>
  <c r="O45" i="15"/>
  <c r="O46" i="17" l="1"/>
  <c r="N47" i="17"/>
  <c r="N48" i="14"/>
  <c r="O47" i="14"/>
  <c r="R48" i="11"/>
  <c r="S47" i="11"/>
  <c r="D50" i="12"/>
  <c r="C51" i="12" s="1"/>
  <c r="E50" i="12"/>
  <c r="N49" i="16"/>
  <c r="O48" i="16"/>
  <c r="O46" i="15"/>
  <c r="N47" i="15"/>
  <c r="H49" i="12"/>
  <c r="G49" i="12"/>
  <c r="N48" i="18"/>
  <c r="O47" i="18"/>
  <c r="E51" i="12" l="1"/>
  <c r="F51" i="12"/>
  <c r="D51" i="12"/>
  <c r="C52" i="12"/>
  <c r="F50" i="12"/>
  <c r="O47" i="15"/>
  <c r="N48" i="15"/>
  <c r="O48" i="18"/>
  <c r="N49" i="18"/>
  <c r="R49" i="11"/>
  <c r="S48" i="11"/>
  <c r="O49" i="16"/>
  <c r="N50" i="16"/>
  <c r="O48" i="14"/>
  <c r="N49" i="14"/>
  <c r="N48" i="17"/>
  <c r="O47" i="17"/>
  <c r="O48" i="15" l="1"/>
  <c r="N49" i="15"/>
  <c r="N51" i="16"/>
  <c r="O50" i="16"/>
  <c r="H50" i="12"/>
  <c r="G50" i="12"/>
  <c r="F52" i="12"/>
  <c r="E52" i="12"/>
  <c r="D52" i="12"/>
  <c r="C53" i="12"/>
  <c r="O49" i="14"/>
  <c r="N50" i="14"/>
  <c r="R50" i="11"/>
  <c r="S49" i="11"/>
  <c r="H51" i="12"/>
  <c r="G51" i="12"/>
  <c r="O48" i="17"/>
  <c r="N49" i="17"/>
  <c r="N50" i="18"/>
  <c r="O49" i="18"/>
  <c r="G52" i="12" l="1"/>
  <c r="H52" i="12"/>
  <c r="R51" i="11"/>
  <c r="S50" i="11"/>
  <c r="N51" i="14"/>
  <c r="O50" i="14"/>
  <c r="O51" i="16"/>
  <c r="N52" i="16"/>
  <c r="N50" i="17"/>
  <c r="O49" i="17"/>
  <c r="D53" i="12"/>
  <c r="F53" i="12" s="1"/>
  <c r="E53" i="12"/>
  <c r="C54" i="12"/>
  <c r="N50" i="15"/>
  <c r="O49" i="15"/>
  <c r="O50" i="18"/>
  <c r="N51" i="18"/>
  <c r="G53" i="12" l="1"/>
  <c r="H53" i="12"/>
  <c r="E54" i="12"/>
  <c r="D54" i="12"/>
  <c r="F54" i="12" s="1"/>
  <c r="C55" i="12"/>
  <c r="N52" i="18"/>
  <c r="O51" i="18"/>
  <c r="O51" i="14"/>
  <c r="N52" i="14"/>
  <c r="O50" i="15"/>
  <c r="N51" i="15"/>
  <c r="R52" i="11"/>
  <c r="S51" i="11"/>
  <c r="O50" i="17"/>
  <c r="N51" i="17"/>
  <c r="N53" i="16"/>
  <c r="O52" i="16"/>
  <c r="H54" i="12" l="1"/>
  <c r="G54" i="12"/>
  <c r="O52" i="18"/>
  <c r="N53" i="18"/>
  <c r="R53" i="11"/>
  <c r="S52" i="11"/>
  <c r="E55" i="12"/>
  <c r="D55" i="12"/>
  <c r="F55" i="12" s="1"/>
  <c r="N52" i="15"/>
  <c r="O51" i="15"/>
  <c r="N53" i="14"/>
  <c r="O52" i="14"/>
  <c r="O53" i="16"/>
  <c r="N54" i="16"/>
  <c r="N52" i="17"/>
  <c r="O51" i="17"/>
  <c r="H55" i="12" l="1"/>
  <c r="G55" i="12"/>
  <c r="O53" i="14"/>
  <c r="N54" i="14"/>
  <c r="R54" i="11"/>
  <c r="S53" i="11"/>
  <c r="N54" i="18"/>
  <c r="O53" i="18"/>
  <c r="O52" i="15"/>
  <c r="N53" i="15"/>
  <c r="O52" i="17"/>
  <c r="N53" i="17"/>
  <c r="C56" i="12"/>
  <c r="N55" i="16"/>
  <c r="O54" i="16"/>
  <c r="O54" i="18" l="1"/>
  <c r="N55" i="18"/>
  <c r="E56" i="12"/>
  <c r="D56" i="12"/>
  <c r="F56" i="12" s="1"/>
  <c r="R55" i="11"/>
  <c r="S54" i="11"/>
  <c r="N54" i="17"/>
  <c r="O53" i="17"/>
  <c r="O54" i="14"/>
  <c r="N55" i="14"/>
  <c r="O55" i="16"/>
  <c r="N56" i="16"/>
  <c r="O53" i="15"/>
  <c r="N54" i="15"/>
  <c r="G56" i="12" l="1"/>
  <c r="H56" i="12"/>
  <c r="R56" i="11"/>
  <c r="S55" i="11"/>
  <c r="N57" i="16"/>
  <c r="O56" i="16"/>
  <c r="C57" i="12"/>
  <c r="O55" i="14"/>
  <c r="N56" i="14"/>
  <c r="N56" i="18"/>
  <c r="O55" i="18"/>
  <c r="O54" i="15"/>
  <c r="N55" i="15"/>
  <c r="O54" i="17"/>
  <c r="N55" i="17"/>
  <c r="D57" i="12" l="1"/>
  <c r="F57" i="12" s="1"/>
  <c r="E57" i="12"/>
  <c r="C58" i="12"/>
  <c r="N56" i="15"/>
  <c r="O55" i="15"/>
  <c r="O57" i="16"/>
  <c r="N58" i="16"/>
  <c r="O56" i="18"/>
  <c r="N57" i="18"/>
  <c r="R57" i="11"/>
  <c r="S56" i="11"/>
  <c r="N56" i="17"/>
  <c r="O55" i="17"/>
  <c r="N57" i="14"/>
  <c r="O56" i="14"/>
  <c r="H57" i="12" l="1"/>
  <c r="G57" i="12"/>
  <c r="N59" i="16"/>
  <c r="O58" i="16"/>
  <c r="O56" i="17"/>
  <c r="N57" i="17"/>
  <c r="O56" i="15"/>
  <c r="N57" i="15"/>
  <c r="O57" i="14"/>
  <c r="N58" i="14"/>
  <c r="F58" i="12"/>
  <c r="E58" i="12"/>
  <c r="D58" i="12"/>
  <c r="C59" i="12"/>
  <c r="R58" i="11"/>
  <c r="S57" i="11"/>
  <c r="N58" i="18"/>
  <c r="O57" i="18"/>
  <c r="N58" i="15" l="1"/>
  <c r="O57" i="15"/>
  <c r="E59" i="12"/>
  <c r="D59" i="12"/>
  <c r="F59" i="12" s="1"/>
  <c r="N58" i="17"/>
  <c r="O57" i="17"/>
  <c r="R59" i="11"/>
  <c r="S58" i="11"/>
  <c r="H58" i="12"/>
  <c r="G58" i="12"/>
  <c r="O59" i="16"/>
  <c r="N60" i="16"/>
  <c r="N59" i="14"/>
  <c r="O58" i="14"/>
  <c r="O58" i="18"/>
  <c r="N59" i="18"/>
  <c r="H59" i="12" l="1"/>
  <c r="G59" i="12"/>
  <c r="O59" i="14"/>
  <c r="N60" i="14"/>
  <c r="C60" i="12"/>
  <c r="O58" i="17"/>
  <c r="N59" i="17"/>
  <c r="N61" i="16"/>
  <c r="O60" i="16"/>
  <c r="N60" i="18"/>
  <c r="O59" i="18"/>
  <c r="R60" i="11"/>
  <c r="S59" i="11"/>
  <c r="O58" i="15"/>
  <c r="N59" i="15"/>
  <c r="N60" i="15" l="1"/>
  <c r="O59" i="15"/>
  <c r="O61" i="16"/>
  <c r="N62" i="16"/>
  <c r="N60" i="17"/>
  <c r="O59" i="17"/>
  <c r="F60" i="12"/>
  <c r="E60" i="12"/>
  <c r="D60" i="12"/>
  <c r="C61" i="12"/>
  <c r="N61" i="14"/>
  <c r="O60" i="14"/>
  <c r="O60" i="18"/>
  <c r="N61" i="18"/>
  <c r="R61" i="11"/>
  <c r="S60" i="11"/>
  <c r="G60" i="12" l="1"/>
  <c r="H60" i="12"/>
  <c r="N62" i="18"/>
  <c r="O61" i="18"/>
  <c r="O60" i="17"/>
  <c r="N61" i="17"/>
  <c r="R62" i="11"/>
  <c r="S61" i="11"/>
  <c r="N63" i="16"/>
  <c r="O62" i="16"/>
  <c r="O61" i="14"/>
  <c r="N62" i="14"/>
  <c r="D61" i="12"/>
  <c r="C62" i="12" s="1"/>
  <c r="E61" i="12"/>
  <c r="O60" i="15"/>
  <c r="N61" i="15"/>
  <c r="E62" i="12" l="1"/>
  <c r="D62" i="12"/>
  <c r="F62" i="12" s="1"/>
  <c r="C63" i="12"/>
  <c r="R63" i="11"/>
  <c r="S62" i="11"/>
  <c r="N62" i="17"/>
  <c r="O61" i="17"/>
  <c r="N63" i="14"/>
  <c r="O62" i="14"/>
  <c r="O62" i="18"/>
  <c r="N63" i="18"/>
  <c r="N62" i="15"/>
  <c r="O61" i="15"/>
  <c r="O63" i="16"/>
  <c r="N64" i="16"/>
  <c r="F61" i="12"/>
  <c r="G62" i="12" l="1"/>
  <c r="H62" i="12"/>
  <c r="O62" i="17"/>
  <c r="N63" i="17"/>
  <c r="O62" i="15"/>
  <c r="N63" i="15"/>
  <c r="R64" i="11"/>
  <c r="S63" i="11"/>
  <c r="N64" i="18"/>
  <c r="O63" i="18"/>
  <c r="E63" i="12"/>
  <c r="F63" i="12"/>
  <c r="D63" i="12"/>
  <c r="C64" i="12"/>
  <c r="H61" i="12"/>
  <c r="G61" i="12"/>
  <c r="O63" i="14"/>
  <c r="N64" i="14"/>
  <c r="N65" i="16"/>
  <c r="O64" i="16"/>
  <c r="R65" i="11" l="1"/>
  <c r="S64" i="11"/>
  <c r="D64" i="12"/>
  <c r="E64" i="12"/>
  <c r="F64" i="12"/>
  <c r="C65" i="12"/>
  <c r="O63" i="15"/>
  <c r="N64" i="15"/>
  <c r="O65" i="16"/>
  <c r="N66" i="16"/>
  <c r="H63" i="12"/>
  <c r="G63" i="12"/>
  <c r="N64" i="17"/>
  <c r="O63" i="17"/>
  <c r="O64" i="14"/>
  <c r="N65" i="14"/>
  <c r="O64" i="18"/>
  <c r="N65" i="18"/>
  <c r="O64" i="15" l="1"/>
  <c r="N65" i="15"/>
  <c r="D65" i="12"/>
  <c r="F65" i="12"/>
  <c r="E65" i="12"/>
  <c r="C66" i="12"/>
  <c r="O64" i="17"/>
  <c r="N65" i="17"/>
  <c r="G64" i="12"/>
  <c r="H64" i="12"/>
  <c r="N66" i="18"/>
  <c r="O65" i="18"/>
  <c r="N67" i="16"/>
  <c r="O66" i="16"/>
  <c r="O65" i="14"/>
  <c r="N66" i="14"/>
  <c r="R66" i="11"/>
  <c r="S65" i="11"/>
  <c r="N66" i="17" l="1"/>
  <c r="O65" i="17"/>
  <c r="O67" i="16"/>
  <c r="N68" i="16"/>
  <c r="D66" i="12"/>
  <c r="F66" i="12" s="1"/>
  <c r="E66" i="12"/>
  <c r="C67" i="12"/>
  <c r="O66" i="18"/>
  <c r="N67" i="18"/>
  <c r="H65" i="12"/>
  <c r="G65" i="12"/>
  <c r="R67" i="11"/>
  <c r="S66" i="11"/>
  <c r="N66" i="15"/>
  <c r="O65" i="15"/>
  <c r="N67" i="14"/>
  <c r="O66" i="14"/>
  <c r="H66" i="12" l="1"/>
  <c r="G66" i="12"/>
  <c r="E67" i="12"/>
  <c r="D67" i="12"/>
  <c r="F67" i="12" s="1"/>
  <c r="C68" i="12"/>
  <c r="R68" i="11"/>
  <c r="S67" i="11"/>
  <c r="N69" i="16"/>
  <c r="O68" i="16"/>
  <c r="N68" i="18"/>
  <c r="O67" i="18"/>
  <c r="O67" i="14"/>
  <c r="N68" i="14"/>
  <c r="O66" i="15"/>
  <c r="N67" i="15"/>
  <c r="O66" i="17"/>
  <c r="N67" i="17"/>
  <c r="H67" i="12" l="1"/>
  <c r="G67" i="12"/>
  <c r="R69" i="11"/>
  <c r="S68" i="11"/>
  <c r="N69" i="14"/>
  <c r="O68" i="14"/>
  <c r="F68" i="12"/>
  <c r="E68" i="12"/>
  <c r="D68" i="12"/>
  <c r="C69" i="12"/>
  <c r="O68" i="18"/>
  <c r="N69" i="18"/>
  <c r="N68" i="17"/>
  <c r="O67" i="17"/>
  <c r="O69" i="16"/>
  <c r="N70" i="16"/>
  <c r="N68" i="15"/>
  <c r="O67" i="15"/>
  <c r="G68" i="12" l="1"/>
  <c r="H68" i="12"/>
  <c r="O68" i="17"/>
  <c r="N69" i="17"/>
  <c r="O69" i="14"/>
  <c r="N70" i="14"/>
  <c r="N70" i="18"/>
  <c r="O69" i="18"/>
  <c r="R70" i="11"/>
  <c r="S69" i="11"/>
  <c r="O68" i="15"/>
  <c r="N69" i="15"/>
  <c r="D69" i="12"/>
  <c r="C70" i="12" s="1"/>
  <c r="E69" i="12"/>
  <c r="N71" i="16"/>
  <c r="O70" i="16"/>
  <c r="E70" i="12" l="1"/>
  <c r="D70" i="12"/>
  <c r="F70" i="12" s="1"/>
  <c r="C71" i="12"/>
  <c r="N71" i="18"/>
  <c r="O70" i="18"/>
  <c r="O70" i="14"/>
  <c r="N71" i="14"/>
  <c r="F69" i="12"/>
  <c r="O69" i="15"/>
  <c r="N70" i="15"/>
  <c r="O69" i="17"/>
  <c r="N70" i="17"/>
  <c r="O71" i="16"/>
  <c r="N72" i="16"/>
  <c r="S70" i="11"/>
  <c r="R71" i="11"/>
  <c r="H70" i="12" l="1"/>
  <c r="G70" i="12"/>
  <c r="O71" i="14"/>
  <c r="N72" i="14"/>
  <c r="O70" i="17"/>
  <c r="N71" i="17"/>
  <c r="O71" i="18"/>
  <c r="N72" i="18"/>
  <c r="E71" i="12"/>
  <c r="D71" i="12"/>
  <c r="F71" i="12"/>
  <c r="C72" i="12"/>
  <c r="O70" i="15"/>
  <c r="N71" i="15"/>
  <c r="N73" i="16"/>
  <c r="O72" i="16"/>
  <c r="S71" i="11"/>
  <c r="R72" i="11"/>
  <c r="G69" i="12"/>
  <c r="H69" i="12"/>
  <c r="O73" i="16" l="1"/>
  <c r="N74" i="16"/>
  <c r="O72" i="18"/>
  <c r="N73" i="18"/>
  <c r="N72" i="15"/>
  <c r="O71" i="15"/>
  <c r="O71" i="17"/>
  <c r="N72" i="17"/>
  <c r="F72" i="12"/>
  <c r="E72" i="12"/>
  <c r="D72" i="12"/>
  <c r="C73" i="12"/>
  <c r="N73" i="14"/>
  <c r="O72" i="14"/>
  <c r="H71" i="12"/>
  <c r="G71" i="12"/>
  <c r="S72" i="11"/>
  <c r="R73" i="11"/>
  <c r="O72" i="17" l="1"/>
  <c r="N73" i="17"/>
  <c r="O73" i="14"/>
  <c r="N74" i="14"/>
  <c r="O72" i="15"/>
  <c r="N73" i="15"/>
  <c r="D73" i="12"/>
  <c r="F73" i="12" s="1"/>
  <c r="E73" i="12"/>
  <c r="O73" i="18"/>
  <c r="N74" i="18"/>
  <c r="S73" i="11"/>
  <c r="R74" i="11"/>
  <c r="N75" i="16"/>
  <c r="O74" i="16"/>
  <c r="G72" i="12"/>
  <c r="H72" i="12"/>
  <c r="H73" i="12" l="1"/>
  <c r="G73" i="12"/>
  <c r="S74" i="11"/>
  <c r="R75" i="11"/>
  <c r="N74" i="15"/>
  <c r="O73" i="15"/>
  <c r="O75" i="16"/>
  <c r="N76" i="16"/>
  <c r="O74" i="18"/>
  <c r="N75" i="18"/>
  <c r="N75" i="14"/>
  <c r="O74" i="14"/>
  <c r="O73" i="17"/>
  <c r="N74" i="17"/>
  <c r="C74" i="12"/>
  <c r="E74" i="12" l="1"/>
  <c r="D74" i="12"/>
  <c r="F74" i="12" s="1"/>
  <c r="C75" i="12"/>
  <c r="O74" i="15"/>
  <c r="N75" i="15"/>
  <c r="S75" i="11"/>
  <c r="R76" i="11"/>
  <c r="O74" i="17"/>
  <c r="N75" i="17"/>
  <c r="O75" i="18"/>
  <c r="N76" i="18"/>
  <c r="O75" i="14"/>
  <c r="N76" i="14"/>
  <c r="N77" i="16"/>
  <c r="O76" i="16"/>
  <c r="H74" i="12" l="1"/>
  <c r="G74" i="12"/>
  <c r="S76" i="11"/>
  <c r="R77" i="11"/>
  <c r="N76" i="15"/>
  <c r="O75" i="15"/>
  <c r="E75" i="12"/>
  <c r="D75" i="12"/>
  <c r="F75" i="12" s="1"/>
  <c r="N77" i="14"/>
  <c r="O76" i="14"/>
  <c r="O75" i="17"/>
  <c r="N76" i="17"/>
  <c r="N78" i="16"/>
  <c r="O77" i="16"/>
  <c r="O76" i="18"/>
  <c r="N77" i="18"/>
  <c r="H75" i="12" l="1"/>
  <c r="G75" i="12"/>
  <c r="O76" i="17"/>
  <c r="N77" i="17"/>
  <c r="N79" i="16"/>
  <c r="O78" i="16"/>
  <c r="O76" i="15"/>
  <c r="N77" i="15"/>
  <c r="S77" i="11"/>
  <c r="R78" i="11"/>
  <c r="O77" i="14"/>
  <c r="N78" i="14"/>
  <c r="C76" i="12"/>
  <c r="O77" i="18"/>
  <c r="N78" i="18"/>
  <c r="O79" i="16" l="1"/>
  <c r="N80" i="16"/>
  <c r="N79" i="14"/>
  <c r="O78" i="14"/>
  <c r="O77" i="17"/>
  <c r="N78" i="17"/>
  <c r="O78" i="18"/>
  <c r="N79" i="18"/>
  <c r="S78" i="11"/>
  <c r="R79" i="11"/>
  <c r="E76" i="12"/>
  <c r="D76" i="12"/>
  <c r="F76" i="12" s="1"/>
  <c r="C77" i="12"/>
  <c r="N78" i="15"/>
  <c r="O77" i="15"/>
  <c r="G76" i="12" l="1"/>
  <c r="H76" i="12"/>
  <c r="O79" i="18"/>
  <c r="N80" i="18"/>
  <c r="D77" i="12"/>
  <c r="E77" i="12"/>
  <c r="F77" i="12"/>
  <c r="C78" i="12"/>
  <c r="O78" i="17"/>
  <c r="N79" i="17"/>
  <c r="N79" i="15"/>
  <c r="O78" i="15"/>
  <c r="O79" i="14"/>
  <c r="N80" i="14"/>
  <c r="S79" i="11"/>
  <c r="R80" i="11"/>
  <c r="N81" i="16"/>
  <c r="O80" i="16"/>
  <c r="F78" i="12" l="1"/>
  <c r="E78" i="12"/>
  <c r="D78" i="12"/>
  <c r="C79" i="12"/>
  <c r="H77" i="12"/>
  <c r="G77" i="12"/>
  <c r="O80" i="14"/>
  <c r="N81" i="14"/>
  <c r="O80" i="18"/>
  <c r="N81" i="18"/>
  <c r="N80" i="15"/>
  <c r="O79" i="15"/>
  <c r="S80" i="11"/>
  <c r="R81" i="11"/>
  <c r="O79" i="17"/>
  <c r="N80" i="17"/>
  <c r="N82" i="16"/>
  <c r="O81" i="16"/>
  <c r="O81" i="14" l="1"/>
  <c r="N82" i="14"/>
  <c r="S81" i="11"/>
  <c r="R82" i="11"/>
  <c r="N81" i="15"/>
  <c r="O80" i="15"/>
  <c r="E79" i="12"/>
  <c r="D79" i="12"/>
  <c r="F79" i="12" s="1"/>
  <c r="O81" i="18"/>
  <c r="N82" i="18"/>
  <c r="N83" i="16"/>
  <c r="O82" i="16"/>
  <c r="O80" i="17"/>
  <c r="N81" i="17"/>
  <c r="H78" i="12"/>
  <c r="G78" i="12"/>
  <c r="H79" i="12" l="1"/>
  <c r="G79" i="12"/>
  <c r="N84" i="16"/>
  <c r="O83" i="16"/>
  <c r="N82" i="15"/>
  <c r="O81" i="15"/>
  <c r="O82" i="18"/>
  <c r="N83" i="18"/>
  <c r="S82" i="11"/>
  <c r="R83" i="11"/>
  <c r="C80" i="12"/>
  <c r="N83" i="14"/>
  <c r="O82" i="14"/>
  <c r="O81" i="17"/>
  <c r="N82" i="17"/>
  <c r="N83" i="15" l="1"/>
  <c r="O82" i="15"/>
  <c r="O82" i="17"/>
  <c r="N83" i="17"/>
  <c r="O83" i="14"/>
  <c r="N84" i="14"/>
  <c r="N85" i="16"/>
  <c r="O84" i="16"/>
  <c r="S83" i="11"/>
  <c r="R84" i="11"/>
  <c r="E80" i="12"/>
  <c r="D80" i="12"/>
  <c r="F80" i="12" s="1"/>
  <c r="C81" i="12"/>
  <c r="O83" i="18"/>
  <c r="N84" i="18"/>
  <c r="G80" i="12" l="1"/>
  <c r="H80" i="12"/>
  <c r="N86" i="16"/>
  <c r="O85" i="16"/>
  <c r="O84" i="18"/>
  <c r="N85" i="18"/>
  <c r="N85" i="14"/>
  <c r="O84" i="14"/>
  <c r="O83" i="17"/>
  <c r="N84" i="17"/>
  <c r="S84" i="11"/>
  <c r="R85" i="11"/>
  <c r="D81" i="12"/>
  <c r="C82" i="12" s="1"/>
  <c r="E81" i="12"/>
  <c r="N84" i="15"/>
  <c r="O83" i="15"/>
  <c r="E82" i="12" l="1"/>
  <c r="D82" i="12"/>
  <c r="F82" i="12" s="1"/>
  <c r="C83" i="12"/>
  <c r="O85" i="14"/>
  <c r="N86" i="14"/>
  <c r="O85" i="18"/>
  <c r="N86" i="18"/>
  <c r="F81" i="12"/>
  <c r="S85" i="11"/>
  <c r="R86" i="11"/>
  <c r="O84" i="17"/>
  <c r="N85" i="17"/>
  <c r="N87" i="16"/>
  <c r="O86" i="16"/>
  <c r="N85" i="15"/>
  <c r="O84" i="15"/>
  <c r="H82" i="12" l="1"/>
  <c r="G82" i="12"/>
  <c r="O86" i="18"/>
  <c r="N87" i="18"/>
  <c r="O87" i="16"/>
  <c r="N88" i="16"/>
  <c r="N87" i="14"/>
  <c r="O86" i="14"/>
  <c r="O85" i="17"/>
  <c r="N86" i="17"/>
  <c r="E83" i="12"/>
  <c r="D83" i="12"/>
  <c r="F83" i="12" s="1"/>
  <c r="C84" i="12"/>
  <c r="S86" i="11"/>
  <c r="R87" i="11"/>
  <c r="N86" i="15"/>
  <c r="O85" i="15"/>
  <c r="H81" i="12"/>
  <c r="G81" i="12"/>
  <c r="H83" i="12" l="1"/>
  <c r="G83" i="12"/>
  <c r="O87" i="14"/>
  <c r="N88" i="14"/>
  <c r="E84" i="12"/>
  <c r="D84" i="12"/>
  <c r="F84" i="12" s="1"/>
  <c r="N89" i="16"/>
  <c r="O88" i="16"/>
  <c r="O87" i="18"/>
  <c r="N88" i="18"/>
  <c r="S87" i="11"/>
  <c r="R88" i="11"/>
  <c r="N87" i="15"/>
  <c r="O86" i="15"/>
  <c r="O86" i="17"/>
  <c r="N87" i="17"/>
  <c r="G84" i="12" l="1"/>
  <c r="H84" i="12"/>
  <c r="C85" i="12"/>
  <c r="S88" i="11"/>
  <c r="R89" i="11"/>
  <c r="O88" i="18"/>
  <c r="N89" i="18"/>
  <c r="N89" i="14"/>
  <c r="O88" i="14"/>
  <c r="N88" i="15"/>
  <c r="O87" i="15"/>
  <c r="N88" i="17"/>
  <c r="O87" i="17"/>
  <c r="N90" i="16"/>
  <c r="O89" i="16"/>
  <c r="O89" i="18" l="1"/>
  <c r="N90" i="18"/>
  <c r="N91" i="16"/>
  <c r="O90" i="16"/>
  <c r="S89" i="11"/>
  <c r="R90" i="11"/>
  <c r="O88" i="17"/>
  <c r="N89" i="17"/>
  <c r="N89" i="15"/>
  <c r="O88" i="15"/>
  <c r="D85" i="12"/>
  <c r="F85" i="12" s="1"/>
  <c r="E85" i="12"/>
  <c r="C86" i="12"/>
  <c r="O89" i="14"/>
  <c r="N90" i="14"/>
  <c r="H85" i="12" l="1"/>
  <c r="G85" i="12"/>
  <c r="N90" i="17"/>
  <c r="O89" i="17"/>
  <c r="S90" i="11"/>
  <c r="R91" i="11"/>
  <c r="O91" i="16"/>
  <c r="N92" i="16"/>
  <c r="O90" i="18"/>
  <c r="N91" i="18"/>
  <c r="N91" i="14"/>
  <c r="O90" i="14"/>
  <c r="E86" i="12"/>
  <c r="D86" i="12"/>
  <c r="C87" i="12" s="1"/>
  <c r="N90" i="15"/>
  <c r="O89" i="15"/>
  <c r="E87" i="12" l="1"/>
  <c r="D87" i="12"/>
  <c r="F87" i="12" s="1"/>
  <c r="C88" i="12"/>
  <c r="F86" i="12"/>
  <c r="S91" i="11"/>
  <c r="R92" i="11"/>
  <c r="O91" i="14"/>
  <c r="N92" i="14"/>
  <c r="O91" i="18"/>
  <c r="N92" i="18"/>
  <c r="O90" i="17"/>
  <c r="N91" i="17"/>
  <c r="O90" i="15"/>
  <c r="N91" i="15"/>
  <c r="O92" i="16"/>
  <c r="N93" i="16"/>
  <c r="H87" i="12" l="1"/>
  <c r="G87" i="12"/>
  <c r="S92" i="11"/>
  <c r="R93" i="11"/>
  <c r="H86" i="12"/>
  <c r="G86" i="12"/>
  <c r="O92" i="18"/>
  <c r="N93" i="18"/>
  <c r="E88" i="12"/>
  <c r="D88" i="12"/>
  <c r="F88" i="12" s="1"/>
  <c r="C89" i="12"/>
  <c r="N92" i="17"/>
  <c r="O91" i="17"/>
  <c r="N92" i="15"/>
  <c r="O91" i="15"/>
  <c r="O93" i="16"/>
  <c r="N94" i="16"/>
  <c r="N93" i="14"/>
  <c r="O92" i="14"/>
  <c r="G88" i="12" l="1"/>
  <c r="H88" i="12"/>
  <c r="O93" i="18"/>
  <c r="N94" i="18"/>
  <c r="N93" i="15"/>
  <c r="O92" i="15"/>
  <c r="O92" i="17"/>
  <c r="N93" i="17"/>
  <c r="D89" i="12"/>
  <c r="F89" i="12"/>
  <c r="E89" i="12"/>
  <c r="C90" i="12"/>
  <c r="S93" i="11"/>
  <c r="R94" i="11"/>
  <c r="O94" i="16"/>
  <c r="N95" i="16"/>
  <c r="O93" i="14"/>
  <c r="N94" i="14"/>
  <c r="N94" i="17" l="1"/>
  <c r="O93" i="17"/>
  <c r="S94" i="11"/>
  <c r="R95" i="11"/>
  <c r="O93" i="15"/>
  <c r="N94" i="15"/>
  <c r="F90" i="12"/>
  <c r="D90" i="12"/>
  <c r="E90" i="12"/>
  <c r="C91" i="12"/>
  <c r="O94" i="18"/>
  <c r="N95" i="18"/>
  <c r="O95" i="16"/>
  <c r="N96" i="16"/>
  <c r="N95" i="14"/>
  <c r="O94" i="14"/>
  <c r="H89" i="12"/>
  <c r="G89" i="12"/>
  <c r="O95" i="14" l="1"/>
  <c r="N96" i="14"/>
  <c r="H90" i="12"/>
  <c r="G90" i="12"/>
  <c r="N95" i="15"/>
  <c r="O94" i="15"/>
  <c r="O96" i="16"/>
  <c r="N97" i="16"/>
  <c r="O95" i="18"/>
  <c r="N96" i="18"/>
  <c r="S95" i="11"/>
  <c r="R96" i="11"/>
  <c r="E91" i="12"/>
  <c r="D91" i="12"/>
  <c r="F91" i="12"/>
  <c r="C92" i="12"/>
  <c r="O94" i="17"/>
  <c r="N95" i="17"/>
  <c r="O97" i="16" l="1"/>
  <c r="N98" i="16"/>
  <c r="E92" i="12"/>
  <c r="D92" i="12"/>
  <c r="F92" i="12" s="1"/>
  <c r="C93" i="12"/>
  <c r="N96" i="15"/>
  <c r="O95" i="15"/>
  <c r="S96" i="11"/>
  <c r="R97" i="11"/>
  <c r="H91" i="12"/>
  <c r="G91" i="12"/>
  <c r="O96" i="18"/>
  <c r="N97" i="18"/>
  <c r="N97" i="14"/>
  <c r="O96" i="14"/>
  <c r="N96" i="17"/>
  <c r="O95" i="17"/>
  <c r="G92" i="12" l="1"/>
  <c r="H92" i="12"/>
  <c r="O96" i="15"/>
  <c r="N97" i="15"/>
  <c r="O97" i="18"/>
  <c r="N98" i="18"/>
  <c r="O97" i="14"/>
  <c r="N98" i="14"/>
  <c r="D93" i="12"/>
  <c r="F93" i="12"/>
  <c r="E93" i="12"/>
  <c r="C94" i="12"/>
  <c r="S97" i="11"/>
  <c r="R98" i="11"/>
  <c r="O96" i="17"/>
  <c r="N97" i="17"/>
  <c r="O98" i="16"/>
  <c r="N99" i="16"/>
  <c r="N99" i="14" l="1"/>
  <c r="O98" i="14"/>
  <c r="O98" i="18"/>
  <c r="N99" i="18"/>
  <c r="E94" i="12"/>
  <c r="D94" i="12"/>
  <c r="F94" i="12" s="1"/>
  <c r="N98" i="15"/>
  <c r="O97" i="15"/>
  <c r="S98" i="11"/>
  <c r="R99" i="11"/>
  <c r="H93" i="12"/>
  <c r="G93" i="12"/>
  <c r="N100" i="16"/>
  <c r="O99" i="16"/>
  <c r="O97" i="17"/>
  <c r="N98" i="17"/>
  <c r="H94" i="12" l="1"/>
  <c r="G94" i="12"/>
  <c r="O100" i="16"/>
  <c r="N101" i="16"/>
  <c r="C95" i="12"/>
  <c r="S99" i="11"/>
  <c r="R100" i="11"/>
  <c r="O99" i="18"/>
  <c r="N100" i="18"/>
  <c r="O98" i="17"/>
  <c r="N99" i="17"/>
  <c r="N99" i="15"/>
  <c r="O98" i="15"/>
  <c r="O99" i="14"/>
  <c r="N100" i="14"/>
  <c r="S100" i="11" l="1"/>
  <c r="R101" i="11"/>
  <c r="O99" i="15"/>
  <c r="N100" i="15"/>
  <c r="E95" i="12"/>
  <c r="D95" i="12"/>
  <c r="F95" i="12"/>
  <c r="C96" i="12"/>
  <c r="N102" i="16"/>
  <c r="O101" i="16"/>
  <c r="N101" i="14"/>
  <c r="O100" i="14"/>
  <c r="O100" i="18"/>
  <c r="N101" i="18"/>
  <c r="O99" i="17"/>
  <c r="N100" i="17"/>
  <c r="E96" i="12" l="1"/>
  <c r="D96" i="12"/>
  <c r="F96" i="12" s="1"/>
  <c r="C97" i="12"/>
  <c r="H95" i="12"/>
  <c r="G95" i="12"/>
  <c r="O101" i="18"/>
  <c r="N102" i="18"/>
  <c r="O100" i="17"/>
  <c r="N101" i="17"/>
  <c r="N101" i="15"/>
  <c r="O100" i="15"/>
  <c r="O101" i="14"/>
  <c r="N102" i="14"/>
  <c r="S101" i="11"/>
  <c r="R102" i="11"/>
  <c r="O102" i="16"/>
  <c r="N103" i="16"/>
  <c r="G96" i="12" l="1"/>
  <c r="H96" i="12"/>
  <c r="N103" i="18"/>
  <c r="O102" i="18"/>
  <c r="N103" i="14"/>
  <c r="O102" i="14"/>
  <c r="N102" i="15"/>
  <c r="O101" i="15"/>
  <c r="D97" i="12"/>
  <c r="F97" i="12"/>
  <c r="E97" i="12"/>
  <c r="C98" i="12"/>
  <c r="O103" i="16"/>
  <c r="N104" i="16"/>
  <c r="O101" i="17"/>
  <c r="N102" i="17"/>
  <c r="S102" i="11"/>
  <c r="R103" i="11"/>
  <c r="N103" i="15" l="1"/>
  <c r="O102" i="15"/>
  <c r="O104" i="16"/>
  <c r="N105" i="16"/>
  <c r="O103" i="14"/>
  <c r="N104" i="14"/>
  <c r="D98" i="12"/>
  <c r="C99" i="12" s="1"/>
  <c r="E98" i="12"/>
  <c r="N104" i="18"/>
  <c r="O103" i="18"/>
  <c r="S103" i="11"/>
  <c r="R104" i="11"/>
  <c r="O102" i="17"/>
  <c r="N103" i="17"/>
  <c r="H97" i="12"/>
  <c r="G97" i="12"/>
  <c r="E99" i="12" l="1"/>
  <c r="D99" i="12"/>
  <c r="F99" i="12" s="1"/>
  <c r="C100" i="12"/>
  <c r="F98" i="12"/>
  <c r="N105" i="14"/>
  <c r="O104" i="14"/>
  <c r="S104" i="11"/>
  <c r="R105" i="11"/>
  <c r="O104" i="18"/>
  <c r="N105" i="18"/>
  <c r="O105" i="16"/>
  <c r="N106" i="16"/>
  <c r="O103" i="17"/>
  <c r="N104" i="17"/>
  <c r="N104" i="15"/>
  <c r="O103" i="15"/>
  <c r="H99" i="12" l="1"/>
  <c r="G99" i="12"/>
  <c r="O105" i="14"/>
  <c r="N106" i="14"/>
  <c r="O106" i="16"/>
  <c r="N107" i="16"/>
  <c r="H98" i="12"/>
  <c r="G98" i="12"/>
  <c r="O104" i="17"/>
  <c r="N105" i="17"/>
  <c r="E100" i="12"/>
  <c r="D100" i="12"/>
  <c r="F100" i="12" s="1"/>
  <c r="N106" i="18"/>
  <c r="O105" i="18"/>
  <c r="N105" i="15"/>
  <c r="O104" i="15"/>
  <c r="S105" i="11"/>
  <c r="R106" i="11"/>
  <c r="G100" i="12" l="1"/>
  <c r="H100" i="12"/>
  <c r="N107" i="18"/>
  <c r="O106" i="18"/>
  <c r="C101" i="12"/>
  <c r="O107" i="16"/>
  <c r="N108" i="16"/>
  <c r="N107" i="14"/>
  <c r="O106" i="14"/>
  <c r="O105" i="17"/>
  <c r="N106" i="17"/>
  <c r="S106" i="11"/>
  <c r="R107" i="11"/>
  <c r="N106" i="15"/>
  <c r="O105" i="15"/>
  <c r="O108" i="16" l="1"/>
  <c r="N109" i="16"/>
  <c r="S107" i="11"/>
  <c r="R108" i="11"/>
  <c r="D101" i="12"/>
  <c r="C102" i="12" s="1"/>
  <c r="F101" i="12"/>
  <c r="E101" i="12"/>
  <c r="O107" i="18"/>
  <c r="N108" i="18"/>
  <c r="O106" i="15"/>
  <c r="N107" i="15"/>
  <c r="O106" i="17"/>
  <c r="N107" i="17"/>
  <c r="O107" i="14"/>
  <c r="N108" i="14"/>
  <c r="E102" i="12" l="1"/>
  <c r="D102" i="12"/>
  <c r="F102" i="12" s="1"/>
  <c r="C103" i="12"/>
  <c r="O108" i="14"/>
  <c r="N109" i="14"/>
  <c r="H101" i="12"/>
  <c r="G101" i="12"/>
  <c r="S108" i="11"/>
  <c r="R109" i="11"/>
  <c r="N108" i="15"/>
  <c r="O107" i="15"/>
  <c r="N109" i="18"/>
  <c r="O108" i="18"/>
  <c r="O109" i="16"/>
  <c r="N110" i="16"/>
  <c r="O107" i="17"/>
  <c r="N108" i="17"/>
  <c r="H102" i="12" l="1"/>
  <c r="G102" i="12"/>
  <c r="N110" i="18"/>
  <c r="O109" i="18"/>
  <c r="O109" i="14"/>
  <c r="N110" i="14"/>
  <c r="N109" i="15"/>
  <c r="O108" i="15"/>
  <c r="E103" i="12"/>
  <c r="D103" i="12"/>
  <c r="F103" i="12"/>
  <c r="C104" i="12"/>
  <c r="O108" i="17"/>
  <c r="N109" i="17"/>
  <c r="S109" i="11"/>
  <c r="R110" i="11"/>
  <c r="O110" i="16"/>
  <c r="N111" i="16"/>
  <c r="O109" i="15" l="1"/>
  <c r="N110" i="15"/>
  <c r="O109" i="17"/>
  <c r="N110" i="17"/>
  <c r="N111" i="14"/>
  <c r="O110" i="14"/>
  <c r="F104" i="12"/>
  <c r="E104" i="12"/>
  <c r="D104" i="12"/>
  <c r="C105" i="12"/>
  <c r="H103" i="12"/>
  <c r="G103" i="12"/>
  <c r="O110" i="18"/>
  <c r="N111" i="18"/>
  <c r="S110" i="11"/>
  <c r="R111" i="11"/>
  <c r="O111" i="16"/>
  <c r="N112" i="16"/>
  <c r="G104" i="12" l="1"/>
  <c r="H104" i="12"/>
  <c r="N112" i="18"/>
  <c r="O111" i="18"/>
  <c r="O111" i="14"/>
  <c r="N112" i="14"/>
  <c r="N111" i="17"/>
  <c r="O110" i="17"/>
  <c r="S111" i="11"/>
  <c r="R112" i="11"/>
  <c r="N113" i="16"/>
  <c r="O112" i="16"/>
  <c r="D105" i="12"/>
  <c r="C106" i="12" s="1"/>
  <c r="F105" i="12"/>
  <c r="E105" i="12"/>
  <c r="N111" i="15"/>
  <c r="O110" i="15"/>
  <c r="D106" i="12" l="1"/>
  <c r="F106" i="12" s="1"/>
  <c r="E106" i="12"/>
  <c r="O111" i="17"/>
  <c r="N112" i="17"/>
  <c r="N113" i="14"/>
  <c r="O112" i="14"/>
  <c r="H105" i="12"/>
  <c r="G105" i="12"/>
  <c r="O113" i="16"/>
  <c r="N114" i="16"/>
  <c r="O112" i="18"/>
  <c r="N113" i="18"/>
  <c r="S112" i="11"/>
  <c r="R113" i="11"/>
  <c r="N112" i="15"/>
  <c r="O111" i="15"/>
  <c r="H106" i="12" l="1"/>
  <c r="G106" i="12"/>
  <c r="O113" i="14"/>
  <c r="N114" i="14"/>
  <c r="N113" i="17"/>
  <c r="O112" i="17"/>
  <c r="O113" i="18"/>
  <c r="N114" i="18"/>
  <c r="N115" i="16"/>
  <c r="O114" i="16"/>
  <c r="C107" i="12"/>
  <c r="O112" i="15"/>
  <c r="N113" i="15"/>
  <c r="S113" i="11"/>
  <c r="R114" i="11"/>
  <c r="N115" i="18" l="1"/>
  <c r="O114" i="18"/>
  <c r="S114" i="11"/>
  <c r="R115" i="11"/>
  <c r="O113" i="17"/>
  <c r="N114" i="17"/>
  <c r="N115" i="14"/>
  <c r="O114" i="14"/>
  <c r="E107" i="12"/>
  <c r="D107" i="12"/>
  <c r="F107" i="12"/>
  <c r="C108" i="12"/>
  <c r="N114" i="15"/>
  <c r="O113" i="15"/>
  <c r="O115" i="16"/>
  <c r="N116" i="16"/>
  <c r="O115" i="14" l="1"/>
  <c r="N116" i="14"/>
  <c r="O116" i="16"/>
  <c r="N117" i="16"/>
  <c r="N115" i="17"/>
  <c r="O114" i="17"/>
  <c r="N115" i="15"/>
  <c r="O114" i="15"/>
  <c r="E108" i="12"/>
  <c r="D108" i="12"/>
  <c r="F108" i="12" s="1"/>
  <c r="C109" i="12"/>
  <c r="S115" i="11"/>
  <c r="R116" i="11"/>
  <c r="H107" i="12"/>
  <c r="G107" i="12"/>
  <c r="O115" i="18"/>
  <c r="N116" i="18"/>
  <c r="G108" i="12" l="1"/>
  <c r="H108" i="12"/>
  <c r="O115" i="15"/>
  <c r="N116" i="15"/>
  <c r="S116" i="11"/>
  <c r="R117" i="11"/>
  <c r="O115" i="17"/>
  <c r="N116" i="17"/>
  <c r="D109" i="12"/>
  <c r="F109" i="12"/>
  <c r="E109" i="12"/>
  <c r="C110" i="12"/>
  <c r="O117" i="16"/>
  <c r="N118" i="16"/>
  <c r="N117" i="18"/>
  <c r="O116" i="18"/>
  <c r="N117" i="14"/>
  <c r="O116" i="14"/>
  <c r="N117" i="17" l="1"/>
  <c r="O116" i="17"/>
  <c r="N119" i="16"/>
  <c r="O118" i="16"/>
  <c r="S117" i="11"/>
  <c r="R118" i="11"/>
  <c r="N118" i="18"/>
  <c r="O117" i="18"/>
  <c r="E110" i="12"/>
  <c r="D110" i="12"/>
  <c r="F110" i="12" s="1"/>
  <c r="C111" i="12"/>
  <c r="N117" i="15"/>
  <c r="O116" i="15"/>
  <c r="O117" i="14"/>
  <c r="N118" i="14"/>
  <c r="H109" i="12"/>
  <c r="G109" i="12"/>
  <c r="H110" i="12" l="1"/>
  <c r="G110" i="12"/>
  <c r="N119" i="18"/>
  <c r="O118" i="18"/>
  <c r="S118" i="11"/>
  <c r="R119" i="11"/>
  <c r="N118" i="15"/>
  <c r="O117" i="15"/>
  <c r="E111" i="12"/>
  <c r="D111" i="12"/>
  <c r="F111" i="12"/>
  <c r="C112" i="12"/>
  <c r="O119" i="16"/>
  <c r="N120" i="16"/>
  <c r="N119" i="14"/>
  <c r="O118" i="14"/>
  <c r="O117" i="17"/>
  <c r="N118" i="17"/>
  <c r="N119" i="15" l="1"/>
  <c r="O118" i="15"/>
  <c r="N121" i="16"/>
  <c r="O120" i="16"/>
  <c r="S119" i="11"/>
  <c r="R120" i="11"/>
  <c r="O119" i="14"/>
  <c r="N120" i="14"/>
  <c r="H111" i="12"/>
  <c r="G111" i="12"/>
  <c r="N120" i="18"/>
  <c r="O119" i="18"/>
  <c r="E112" i="12"/>
  <c r="D112" i="12"/>
  <c r="F112" i="12" s="1"/>
  <c r="N119" i="17"/>
  <c r="O118" i="17"/>
  <c r="G112" i="12" l="1"/>
  <c r="H112" i="12"/>
  <c r="C113" i="12"/>
  <c r="N121" i="14"/>
  <c r="O120" i="14"/>
  <c r="S120" i="11"/>
  <c r="R121" i="11"/>
  <c r="N121" i="18"/>
  <c r="O120" i="18"/>
  <c r="O121" i="16"/>
  <c r="N122" i="16"/>
  <c r="N120" i="17"/>
  <c r="O119" i="17"/>
  <c r="N120" i="15"/>
  <c r="O119" i="15"/>
  <c r="S121" i="11" l="1"/>
  <c r="R122" i="11"/>
  <c r="N121" i="15"/>
  <c r="O120" i="15"/>
  <c r="O121" i="14"/>
  <c r="N122" i="14"/>
  <c r="D113" i="12"/>
  <c r="C114" i="12" s="1"/>
  <c r="E113" i="12"/>
  <c r="N121" i="17"/>
  <c r="O120" i="17"/>
  <c r="N123" i="16"/>
  <c r="O122" i="16"/>
  <c r="N122" i="18"/>
  <c r="O121" i="18"/>
  <c r="D114" i="12" l="1"/>
  <c r="F114" i="12" s="1"/>
  <c r="E114" i="12"/>
  <c r="C115" i="12"/>
  <c r="F113" i="12"/>
  <c r="N123" i="14"/>
  <c r="O122" i="14"/>
  <c r="O123" i="16"/>
  <c r="N124" i="16"/>
  <c r="N123" i="18"/>
  <c r="O122" i="18"/>
  <c r="N122" i="17"/>
  <c r="O121" i="17"/>
  <c r="N122" i="15"/>
  <c r="O121" i="15"/>
  <c r="S122" i="11"/>
  <c r="R123" i="11"/>
  <c r="H114" i="12" l="1"/>
  <c r="G114" i="12"/>
  <c r="O122" i="15"/>
  <c r="N123" i="15"/>
  <c r="N124" i="14"/>
  <c r="O123" i="14"/>
  <c r="H113" i="12"/>
  <c r="G113" i="12"/>
  <c r="O122" i="17"/>
  <c r="N123" i="17"/>
  <c r="E115" i="12"/>
  <c r="D115" i="12"/>
  <c r="F115" i="12" s="1"/>
  <c r="C116" i="12"/>
  <c r="O123" i="18"/>
  <c r="N124" i="18"/>
  <c r="S123" i="11"/>
  <c r="R124" i="11"/>
  <c r="N125" i="16"/>
  <c r="O124" i="16"/>
  <c r="H115" i="12" l="1"/>
  <c r="G115" i="12"/>
  <c r="N125" i="14"/>
  <c r="O124" i="14"/>
  <c r="N124" i="15"/>
  <c r="O123" i="15"/>
  <c r="S124" i="11"/>
  <c r="R125" i="11"/>
  <c r="N124" i="17"/>
  <c r="O123" i="17"/>
  <c r="F116" i="12"/>
  <c r="E116" i="12"/>
  <c r="D116" i="12"/>
  <c r="C117" i="12"/>
  <c r="O125" i="16"/>
  <c r="N126" i="16"/>
  <c r="N125" i="18"/>
  <c r="O124" i="18"/>
  <c r="S125" i="11" l="1"/>
  <c r="R126" i="11"/>
  <c r="N125" i="15"/>
  <c r="O124" i="15"/>
  <c r="D117" i="12"/>
  <c r="E117" i="12"/>
  <c r="F117" i="12"/>
  <c r="C118" i="12"/>
  <c r="N126" i="14"/>
  <c r="O125" i="14"/>
  <c r="N126" i="18"/>
  <c r="O125" i="18"/>
  <c r="N125" i="17"/>
  <c r="O124" i="17"/>
  <c r="H116" i="12"/>
  <c r="G116" i="12"/>
  <c r="O126" i="16"/>
  <c r="N127" i="16"/>
  <c r="H117" i="12" l="1"/>
  <c r="G117" i="12"/>
  <c r="O125" i="17"/>
  <c r="N126" i="17"/>
  <c r="O126" i="18"/>
  <c r="N127" i="18"/>
  <c r="O125" i="15"/>
  <c r="N126" i="15"/>
  <c r="O126" i="14"/>
  <c r="N127" i="14"/>
  <c r="S126" i="11"/>
  <c r="R127" i="11"/>
  <c r="O127" i="16"/>
  <c r="N128" i="16"/>
  <c r="D118" i="12"/>
  <c r="C119" i="12" s="1"/>
  <c r="F118" i="12"/>
  <c r="E118" i="12"/>
  <c r="E119" i="12" l="1"/>
  <c r="D119" i="12"/>
  <c r="F119" i="12" s="1"/>
  <c r="C120" i="12"/>
  <c r="N128" i="18"/>
  <c r="O127" i="18"/>
  <c r="N129" i="16"/>
  <c r="O128" i="16"/>
  <c r="S127" i="11"/>
  <c r="R128" i="11"/>
  <c r="O126" i="17"/>
  <c r="N127" i="17"/>
  <c r="N128" i="14"/>
  <c r="O127" i="14"/>
  <c r="H118" i="12"/>
  <c r="G118" i="12"/>
  <c r="N127" i="15"/>
  <c r="O126" i="15"/>
  <c r="H119" i="12" l="1"/>
  <c r="G119" i="12"/>
  <c r="O129" i="16"/>
  <c r="N130" i="16"/>
  <c r="O128" i="14"/>
  <c r="N129" i="14"/>
  <c r="O128" i="18"/>
  <c r="N129" i="18"/>
  <c r="N128" i="17"/>
  <c r="O127" i="17"/>
  <c r="E120" i="12"/>
  <c r="D120" i="12"/>
  <c r="F120" i="12" s="1"/>
  <c r="C121" i="12"/>
  <c r="N128" i="15"/>
  <c r="O127" i="15"/>
  <c r="S128" i="11"/>
  <c r="R129" i="11"/>
  <c r="H120" i="12" l="1"/>
  <c r="G120" i="12"/>
  <c r="O129" i="18"/>
  <c r="N130" i="18"/>
  <c r="N130" i="14"/>
  <c r="O129" i="14"/>
  <c r="D121" i="12"/>
  <c r="F121" i="12" s="1"/>
  <c r="E121" i="12"/>
  <c r="N131" i="16"/>
  <c r="O130" i="16"/>
  <c r="N129" i="15"/>
  <c r="O128" i="15"/>
  <c r="S129" i="11"/>
  <c r="R130" i="11"/>
  <c r="O128" i="17"/>
  <c r="N129" i="17"/>
  <c r="H121" i="12" l="1"/>
  <c r="G121" i="12"/>
  <c r="N130" i="15"/>
  <c r="O129" i="15"/>
  <c r="N131" i="14"/>
  <c r="O130" i="14"/>
  <c r="O131" i="16"/>
  <c r="N132" i="16"/>
  <c r="N131" i="18"/>
  <c r="O130" i="18"/>
  <c r="N130" i="17"/>
  <c r="O129" i="17"/>
  <c r="C122" i="12"/>
  <c r="S130" i="11"/>
  <c r="R131" i="11"/>
  <c r="O131" i="14" l="1"/>
  <c r="N132" i="14"/>
  <c r="D122" i="12"/>
  <c r="F122" i="12" s="1"/>
  <c r="E122" i="12"/>
  <c r="C123" i="12"/>
  <c r="N131" i="15"/>
  <c r="O130" i="15"/>
  <c r="O131" i="18"/>
  <c r="N132" i="18"/>
  <c r="S131" i="11"/>
  <c r="R132" i="11"/>
  <c r="N131" i="17"/>
  <c r="O130" i="17"/>
  <c r="N133" i="16"/>
  <c r="O132" i="16"/>
  <c r="H122" i="12" l="1"/>
  <c r="G122" i="12"/>
  <c r="N132" i="15"/>
  <c r="O131" i="15"/>
  <c r="E123" i="12"/>
  <c r="D123" i="12"/>
  <c r="F123" i="12" s="1"/>
  <c r="O131" i="17"/>
  <c r="N132" i="17"/>
  <c r="S132" i="11"/>
  <c r="R133" i="11"/>
  <c r="O133" i="16"/>
  <c r="N134" i="16"/>
  <c r="N133" i="18"/>
  <c r="O132" i="18"/>
  <c r="N133" i="14"/>
  <c r="O132" i="14"/>
  <c r="H123" i="12" l="1"/>
  <c r="G123" i="12"/>
  <c r="C124" i="12"/>
  <c r="N134" i="18"/>
  <c r="O133" i="18"/>
  <c r="S133" i="11"/>
  <c r="R134" i="11"/>
  <c r="N135" i="16"/>
  <c r="O134" i="16"/>
  <c r="N133" i="15"/>
  <c r="O132" i="15"/>
  <c r="O133" i="14"/>
  <c r="N134" i="14"/>
  <c r="N133" i="17"/>
  <c r="O132" i="17"/>
  <c r="S134" i="11" l="1"/>
  <c r="R135" i="11"/>
  <c r="N135" i="18"/>
  <c r="O134" i="18"/>
  <c r="N135" i="14"/>
  <c r="O134" i="14"/>
  <c r="N134" i="15"/>
  <c r="O133" i="15"/>
  <c r="E124" i="12"/>
  <c r="D124" i="12"/>
  <c r="F124" i="12" s="1"/>
  <c r="C125" i="12"/>
  <c r="N134" i="17"/>
  <c r="O133" i="17"/>
  <c r="O135" i="16"/>
  <c r="N136" i="16"/>
  <c r="H124" i="12" l="1"/>
  <c r="G124" i="12"/>
  <c r="N135" i="15"/>
  <c r="O134" i="15"/>
  <c r="N135" i="17"/>
  <c r="O134" i="17"/>
  <c r="O135" i="14"/>
  <c r="N136" i="14"/>
  <c r="D125" i="12"/>
  <c r="F125" i="12"/>
  <c r="E125" i="12"/>
  <c r="C126" i="12"/>
  <c r="N136" i="18"/>
  <c r="O135" i="18"/>
  <c r="O136" i="16"/>
  <c r="N137" i="16"/>
  <c r="S135" i="11"/>
  <c r="R136" i="11"/>
  <c r="N137" i="14" l="1"/>
  <c r="O136" i="14"/>
  <c r="N137" i="18"/>
  <c r="O136" i="18"/>
  <c r="N136" i="17"/>
  <c r="O135" i="17"/>
  <c r="D126" i="12"/>
  <c r="C127" i="12" s="1"/>
  <c r="E126" i="12"/>
  <c r="N136" i="15"/>
  <c r="O135" i="15"/>
  <c r="S136" i="11"/>
  <c r="R137" i="11"/>
  <c r="H125" i="12"/>
  <c r="G125" i="12"/>
  <c r="O137" i="16"/>
  <c r="N138" i="16"/>
  <c r="E127" i="12" l="1"/>
  <c r="D127" i="12"/>
  <c r="F127" i="12" s="1"/>
  <c r="C128" i="12"/>
  <c r="F126" i="12"/>
  <c r="S137" i="11"/>
  <c r="R138" i="11"/>
  <c r="N137" i="17"/>
  <c r="O136" i="17"/>
  <c r="N137" i="15"/>
  <c r="O136" i="15"/>
  <c r="N139" i="16"/>
  <c r="O138" i="16"/>
  <c r="N138" i="18"/>
  <c r="O137" i="18"/>
  <c r="O137" i="14"/>
  <c r="N138" i="14"/>
  <c r="H127" i="12" l="1"/>
  <c r="G127" i="12"/>
  <c r="N138" i="17"/>
  <c r="O137" i="17"/>
  <c r="S138" i="11"/>
  <c r="R139" i="11"/>
  <c r="N139" i="18"/>
  <c r="O138" i="18"/>
  <c r="H126" i="12"/>
  <c r="G126" i="12"/>
  <c r="O139" i="16"/>
  <c r="N140" i="16"/>
  <c r="E128" i="12"/>
  <c r="D128" i="12"/>
  <c r="F128" i="12" s="1"/>
  <c r="N138" i="15"/>
  <c r="O137" i="15"/>
  <c r="N139" i="14"/>
  <c r="O138" i="14"/>
  <c r="H128" i="12" l="1"/>
  <c r="G128" i="12"/>
  <c r="C129" i="12"/>
  <c r="O139" i="18"/>
  <c r="N140" i="18"/>
  <c r="S139" i="11"/>
  <c r="R140" i="11"/>
  <c r="N140" i="14"/>
  <c r="O139" i="14"/>
  <c r="O138" i="17"/>
  <c r="N139" i="17"/>
  <c r="N141" i="16"/>
  <c r="O140" i="16"/>
  <c r="N139" i="15"/>
  <c r="O138" i="15"/>
  <c r="S140" i="11" l="1"/>
  <c r="R141" i="11"/>
  <c r="O141" i="16"/>
  <c r="N142" i="16"/>
  <c r="N141" i="18"/>
  <c r="O140" i="18"/>
  <c r="O139" i="15"/>
  <c r="N140" i="15"/>
  <c r="D129" i="12"/>
  <c r="F129" i="12"/>
  <c r="E129" i="12"/>
  <c r="C130" i="12"/>
  <c r="N140" i="17"/>
  <c r="O139" i="17"/>
  <c r="N141" i="14"/>
  <c r="O140" i="14"/>
  <c r="N141" i="15" l="1"/>
  <c r="O140" i="15"/>
  <c r="N141" i="17"/>
  <c r="O140" i="17"/>
  <c r="N142" i="18"/>
  <c r="O141" i="18"/>
  <c r="D130" i="12"/>
  <c r="C131" i="12" s="1"/>
  <c r="E130" i="12"/>
  <c r="O142" i="16"/>
  <c r="N143" i="16"/>
  <c r="N142" i="14"/>
  <c r="O141" i="14"/>
  <c r="H129" i="12"/>
  <c r="G129" i="12"/>
  <c r="S141" i="11"/>
  <c r="R142" i="11"/>
  <c r="E131" i="12" l="1"/>
  <c r="D131" i="12"/>
  <c r="F131" i="12" s="1"/>
  <c r="F130" i="12"/>
  <c r="O142" i="14"/>
  <c r="N143" i="14"/>
  <c r="O142" i="18"/>
  <c r="N143" i="18"/>
  <c r="O143" i="16"/>
  <c r="N144" i="16"/>
  <c r="S142" i="11"/>
  <c r="R143" i="11"/>
  <c r="O141" i="17"/>
  <c r="N142" i="17"/>
  <c r="O141" i="15"/>
  <c r="N142" i="15"/>
  <c r="H131" i="12" l="1"/>
  <c r="G131" i="12"/>
  <c r="N144" i="14"/>
  <c r="O143" i="14"/>
  <c r="N143" i="17"/>
  <c r="O142" i="17"/>
  <c r="S143" i="11"/>
  <c r="R144" i="11"/>
  <c r="H130" i="12"/>
  <c r="G130" i="12"/>
  <c r="C132" i="12"/>
  <c r="O144" i="16"/>
  <c r="N145" i="16"/>
  <c r="N143" i="15"/>
  <c r="O142" i="15"/>
  <c r="N144" i="18"/>
  <c r="O143" i="18"/>
  <c r="S144" i="11" l="1"/>
  <c r="R145" i="11"/>
  <c r="O143" i="15"/>
  <c r="N144" i="15"/>
  <c r="O145" i="16"/>
  <c r="N146" i="16"/>
  <c r="N144" i="17"/>
  <c r="O143" i="17"/>
  <c r="F132" i="12"/>
  <c r="E132" i="12"/>
  <c r="D132" i="12"/>
  <c r="C133" i="12" s="1"/>
  <c r="O144" i="14"/>
  <c r="N145" i="14"/>
  <c r="N145" i="18"/>
  <c r="O144" i="18"/>
  <c r="D133" i="12" l="1"/>
  <c r="F133" i="12"/>
  <c r="E133" i="12"/>
  <c r="C134" i="12"/>
  <c r="O144" i="17"/>
  <c r="N145" i="17"/>
  <c r="N146" i="14"/>
  <c r="O145" i="14"/>
  <c r="O146" i="16"/>
  <c r="N147" i="16"/>
  <c r="O145" i="18"/>
  <c r="N146" i="18"/>
  <c r="N145" i="15"/>
  <c r="O144" i="15"/>
  <c r="S145" i="11"/>
  <c r="R146" i="11"/>
  <c r="H132" i="12"/>
  <c r="G132" i="12"/>
  <c r="N147" i="14" l="1"/>
  <c r="O146" i="14"/>
  <c r="N146" i="17"/>
  <c r="O145" i="17"/>
  <c r="O145" i="15"/>
  <c r="N146" i="15"/>
  <c r="N147" i="18"/>
  <c r="O146" i="18"/>
  <c r="D134" i="12"/>
  <c r="F134" i="12"/>
  <c r="E134" i="12"/>
  <c r="C135" i="12"/>
  <c r="O147" i="16"/>
  <c r="N148" i="16"/>
  <c r="H133" i="12"/>
  <c r="G133" i="12"/>
  <c r="S146" i="11"/>
  <c r="R147" i="11"/>
  <c r="N148" i="18" l="1"/>
  <c r="O147" i="18"/>
  <c r="N147" i="15"/>
  <c r="O146" i="15"/>
  <c r="O148" i="16"/>
  <c r="N149" i="16"/>
  <c r="F135" i="12"/>
  <c r="E135" i="12"/>
  <c r="D135" i="12"/>
  <c r="C136" i="12"/>
  <c r="S147" i="11"/>
  <c r="R148" i="11"/>
  <c r="N147" i="17"/>
  <c r="O146" i="17"/>
  <c r="H134" i="12"/>
  <c r="G134" i="12"/>
  <c r="N148" i="14"/>
  <c r="O147" i="14"/>
  <c r="H135" i="12" l="1"/>
  <c r="G135" i="12"/>
  <c r="O147" i="17"/>
  <c r="N148" i="17"/>
  <c r="O149" i="16"/>
  <c r="N150" i="16"/>
  <c r="S148" i="11"/>
  <c r="R149" i="11"/>
  <c r="O147" i="15"/>
  <c r="N148" i="15"/>
  <c r="F136" i="12"/>
  <c r="E136" i="12"/>
  <c r="D136" i="12"/>
  <c r="C137" i="12" s="1"/>
  <c r="N149" i="14"/>
  <c r="O148" i="14"/>
  <c r="N149" i="18"/>
  <c r="O148" i="18"/>
  <c r="D137" i="12" l="1"/>
  <c r="F137" i="12"/>
  <c r="E137" i="12"/>
  <c r="C138" i="12"/>
  <c r="O150" i="16"/>
  <c r="N151" i="16"/>
  <c r="O149" i="14"/>
  <c r="N150" i="14"/>
  <c r="N149" i="17"/>
  <c r="O148" i="17"/>
  <c r="H136" i="12"/>
  <c r="G136" i="12"/>
  <c r="N149" i="15"/>
  <c r="O148" i="15"/>
  <c r="N150" i="18"/>
  <c r="O149" i="18"/>
  <c r="S149" i="11"/>
  <c r="R150" i="11"/>
  <c r="N151" i="14" l="1"/>
  <c r="O150" i="14"/>
  <c r="N151" i="18"/>
  <c r="O150" i="18"/>
  <c r="O151" i="16"/>
  <c r="N152" i="16"/>
  <c r="O149" i="15"/>
  <c r="N150" i="15"/>
  <c r="D138" i="12"/>
  <c r="F138" i="12"/>
  <c r="E138" i="12"/>
  <c r="C139" i="12"/>
  <c r="N150" i="17"/>
  <c r="O149" i="17"/>
  <c r="H137" i="12"/>
  <c r="G137" i="12"/>
  <c r="S150" i="11"/>
  <c r="R151" i="11"/>
  <c r="N151" i="15" l="1"/>
  <c r="O150" i="15"/>
  <c r="O152" i="16"/>
  <c r="N153" i="16"/>
  <c r="E139" i="12"/>
  <c r="D139" i="12"/>
  <c r="F139" i="12" s="1"/>
  <c r="N151" i="17"/>
  <c r="O150" i="17"/>
  <c r="S151" i="11"/>
  <c r="R152" i="11"/>
  <c r="N152" i="18"/>
  <c r="O151" i="18"/>
  <c r="G138" i="12"/>
  <c r="H138" i="12"/>
  <c r="O151" i="14"/>
  <c r="N152" i="14"/>
  <c r="H139" i="12" l="1"/>
  <c r="G139" i="12"/>
  <c r="O152" i="14"/>
  <c r="N153" i="14"/>
  <c r="C140" i="12"/>
  <c r="O152" i="18"/>
  <c r="N153" i="18"/>
  <c r="S152" i="11"/>
  <c r="R153" i="11"/>
  <c r="O153" i="16"/>
  <c r="N154" i="16"/>
  <c r="N152" i="17"/>
  <c r="O151" i="17"/>
  <c r="O151" i="15"/>
  <c r="N152" i="15"/>
  <c r="O153" i="18" l="1"/>
  <c r="N154" i="18"/>
  <c r="E140" i="12"/>
  <c r="D140" i="12"/>
  <c r="F140" i="12" s="1"/>
  <c r="C141" i="12"/>
  <c r="O153" i="14"/>
  <c r="N154" i="14"/>
  <c r="N153" i="15"/>
  <c r="O152" i="15"/>
  <c r="N153" i="17"/>
  <c r="O152" i="17"/>
  <c r="S153" i="11"/>
  <c r="R154" i="11"/>
  <c r="O154" i="16"/>
  <c r="N155" i="16"/>
  <c r="H140" i="12" l="1"/>
  <c r="G140" i="12"/>
  <c r="N155" i="14"/>
  <c r="O154" i="14"/>
  <c r="D141" i="12"/>
  <c r="F141" i="12" s="1"/>
  <c r="E141" i="12"/>
  <c r="C142" i="12"/>
  <c r="S154" i="11"/>
  <c r="R155" i="11"/>
  <c r="N154" i="17"/>
  <c r="O153" i="17"/>
  <c r="O155" i="16"/>
  <c r="N156" i="16"/>
  <c r="N157" i="16" s="1"/>
  <c r="N155" i="18"/>
  <c r="O154" i="18"/>
  <c r="O153" i="15"/>
  <c r="N154" i="15"/>
  <c r="H141" i="12" l="1"/>
  <c r="G141" i="12"/>
  <c r="D142" i="12"/>
  <c r="F142" i="12"/>
  <c r="E142" i="12"/>
  <c r="C143" i="12"/>
  <c r="O157" i="16"/>
  <c r="O158" i="16"/>
  <c r="N155" i="17"/>
  <c r="O154" i="17"/>
  <c r="O155" i="14"/>
  <c r="N156" i="14"/>
  <c r="N157" i="14" s="1"/>
  <c r="O155" i="18"/>
  <c r="N156" i="18"/>
  <c r="N157" i="18" s="1"/>
  <c r="R156" i="11"/>
  <c r="S155" i="11"/>
  <c r="N155" i="15"/>
  <c r="O154" i="15"/>
  <c r="O158" i="18" l="1"/>
  <c r="O157" i="18"/>
  <c r="E143" i="12"/>
  <c r="D143" i="12"/>
  <c r="F143" i="12" s="1"/>
  <c r="C144" i="12"/>
  <c r="O157" i="14"/>
  <c r="O158" i="14"/>
  <c r="G142" i="12"/>
  <c r="H142" i="12"/>
  <c r="O155" i="15"/>
  <c r="N156" i="15"/>
  <c r="N157" i="15" s="1"/>
  <c r="N156" i="17"/>
  <c r="N157" i="17" s="1"/>
  <c r="O155" i="17"/>
  <c r="S157" i="11"/>
  <c r="S158" i="11"/>
  <c r="H143" i="12" l="1"/>
  <c r="G143" i="12"/>
  <c r="E144" i="12"/>
  <c r="D144" i="12"/>
  <c r="F144" i="12" s="1"/>
  <c r="O158" i="17"/>
  <c r="O157" i="17"/>
  <c r="O158" i="15"/>
  <c r="O157" i="15"/>
  <c r="H144" i="12" l="1"/>
  <c r="G144" i="12"/>
  <c r="C145" i="12"/>
  <c r="D145" i="12" l="1"/>
  <c r="F145" i="12" s="1"/>
  <c r="E145" i="12"/>
  <c r="C146" i="12"/>
  <c r="H145" i="12" l="1"/>
  <c r="G145" i="12"/>
  <c r="D146" i="12"/>
  <c r="F146" i="12" s="1"/>
  <c r="E146" i="12"/>
  <c r="C147" i="12"/>
  <c r="H146" i="12" l="1"/>
  <c r="G146" i="12"/>
  <c r="E147" i="12"/>
  <c r="D147" i="12"/>
  <c r="F147" i="12" s="1"/>
  <c r="C148" i="12"/>
  <c r="H147" i="12" l="1"/>
  <c r="G147" i="12"/>
  <c r="E148" i="12"/>
  <c r="D148" i="12"/>
  <c r="F148" i="12" s="1"/>
  <c r="C149" i="12"/>
  <c r="H148" i="12" l="1"/>
  <c r="G148" i="12"/>
  <c r="D149" i="12"/>
  <c r="E149" i="12"/>
  <c r="F149" i="12"/>
  <c r="C150" i="12"/>
  <c r="H149" i="12" l="1"/>
  <c r="G149" i="12"/>
  <c r="D150" i="12"/>
  <c r="F150" i="12" s="1"/>
  <c r="E150" i="12"/>
  <c r="C151" i="12"/>
  <c r="H150" i="12" l="1"/>
  <c r="G150" i="12"/>
  <c r="E151" i="12"/>
  <c r="D151" i="12"/>
  <c r="F151" i="12" s="1"/>
  <c r="C152" i="12"/>
  <c r="H151" i="12" l="1"/>
  <c r="G151" i="12"/>
  <c r="E152" i="12"/>
  <c r="D152" i="12"/>
  <c r="F152" i="12" s="1"/>
  <c r="C153" i="12"/>
  <c r="H152" i="12" l="1"/>
  <c r="G152" i="12"/>
  <c r="D153" i="12"/>
  <c r="E153" i="12"/>
  <c r="F153" i="12"/>
  <c r="C154" i="12"/>
  <c r="D154" i="12" l="1"/>
  <c r="F154" i="12"/>
  <c r="E154" i="12"/>
  <c r="C155" i="12"/>
  <c r="H153" i="12"/>
  <c r="G153" i="12"/>
  <c r="F170" i="12" l="1"/>
  <c r="F166" i="12"/>
  <c r="E155" i="12"/>
  <c r="D155" i="12"/>
  <c r="F155" i="12" s="1"/>
  <c r="F181" i="12"/>
  <c r="F177" i="12"/>
  <c r="F161" i="12"/>
  <c r="F168" i="12"/>
  <c r="F188" i="12"/>
  <c r="F176" i="12"/>
  <c r="F164" i="12"/>
  <c r="F184" i="12"/>
  <c r="F163" i="12"/>
  <c r="F191" i="12"/>
  <c r="F180" i="12"/>
  <c r="F171" i="12"/>
  <c r="F160" i="12"/>
  <c r="H154" i="12"/>
  <c r="G154" i="12"/>
  <c r="H155" i="12" l="1"/>
  <c r="K8" i="12" s="1"/>
  <c r="G155" i="12"/>
  <c r="K7" i="12" s="1"/>
  <c r="F179" i="12"/>
  <c r="F185" i="12"/>
  <c r="F174" i="12"/>
  <c r="F159" i="12"/>
  <c r="F175" i="12"/>
  <c r="F157" i="12"/>
  <c r="F189" i="12"/>
  <c r="F178" i="12"/>
  <c r="F182" i="12"/>
  <c r="F187" i="12"/>
  <c r="F165" i="12"/>
  <c r="F186" i="12"/>
  <c r="F172" i="12"/>
  <c r="F156" i="12"/>
  <c r="F169" i="12"/>
  <c r="F158" i="12"/>
  <c r="F190" i="12"/>
  <c r="F183" i="12"/>
  <c r="F167" i="12"/>
  <c r="F173" i="12"/>
  <c r="F162" i="12"/>
</calcChain>
</file>

<file path=xl/sharedStrings.xml><?xml version="1.0" encoding="utf-8"?>
<sst xmlns="http://schemas.openxmlformats.org/spreadsheetml/2006/main" count="2927" uniqueCount="446">
  <si>
    <t>Date</t>
  </si>
  <si>
    <t>Demand</t>
  </si>
  <si>
    <t>Level</t>
  </si>
  <si>
    <t xml:space="preserve">Trend </t>
  </si>
  <si>
    <t>Seasonal Index</t>
  </si>
  <si>
    <t>Forecast</t>
  </si>
  <si>
    <t>Error</t>
  </si>
  <si>
    <t>Excel Forecast</t>
  </si>
  <si>
    <t>Parameter</t>
  </si>
  <si>
    <t>Parameter Value</t>
  </si>
  <si>
    <t>alfa</t>
  </si>
  <si>
    <t>beta</t>
  </si>
  <si>
    <t>gamma</t>
  </si>
  <si>
    <t>RMSE</t>
  </si>
  <si>
    <t>Regional DC</t>
  </si>
  <si>
    <t>Retailer</t>
  </si>
  <si>
    <t>Coordinates</t>
  </si>
  <si>
    <t>Present Month Demand</t>
  </si>
  <si>
    <t>No of Truck Trips</t>
  </si>
  <si>
    <t>ID</t>
  </si>
  <si>
    <t>x</t>
  </si>
  <si>
    <t>y</t>
  </si>
  <si>
    <t>%</t>
  </si>
  <si>
    <t>Predicted</t>
  </si>
  <si>
    <t>Predicted rounded</t>
  </si>
  <si>
    <t>Predicted Demand</t>
  </si>
  <si>
    <t>dcv</t>
  </si>
  <si>
    <t>rv01</t>
  </si>
  <si>
    <t>rv02</t>
  </si>
  <si>
    <t>dcb</t>
  </si>
  <si>
    <t>rv03</t>
  </si>
  <si>
    <t>dcs</t>
  </si>
  <si>
    <t>rv04</t>
  </si>
  <si>
    <t>dcw</t>
  </si>
  <si>
    <t>rv05</t>
  </si>
  <si>
    <t>dce</t>
  </si>
  <si>
    <t>rv06</t>
  </si>
  <si>
    <t>dck</t>
  </si>
  <si>
    <t>rv07</t>
  </si>
  <si>
    <t>TOTAL</t>
  </si>
  <si>
    <t>rv08</t>
  </si>
  <si>
    <t>rv09</t>
  </si>
  <si>
    <t>rv10</t>
  </si>
  <si>
    <t>rv11</t>
  </si>
  <si>
    <t>rv12</t>
  </si>
  <si>
    <t>Current Demand</t>
  </si>
  <si>
    <t>rv13</t>
  </si>
  <si>
    <t>rv14</t>
  </si>
  <si>
    <t>rv15</t>
  </si>
  <si>
    <t>rv16</t>
  </si>
  <si>
    <t>rv17</t>
  </si>
  <si>
    <t>rv18</t>
  </si>
  <si>
    <t>rv19</t>
  </si>
  <si>
    <t>rv20</t>
  </si>
  <si>
    <t>rv21</t>
  </si>
  <si>
    <t>rv22</t>
  </si>
  <si>
    <t>rv23</t>
  </si>
  <si>
    <t>rv24</t>
  </si>
  <si>
    <t>rv25</t>
  </si>
  <si>
    <t>rv26</t>
  </si>
  <si>
    <t>rv27</t>
  </si>
  <si>
    <t>rv28</t>
  </si>
  <si>
    <t>rv29</t>
  </si>
  <si>
    <t>rv30</t>
  </si>
  <si>
    <t>rv31</t>
  </si>
  <si>
    <t>rv32</t>
  </si>
  <si>
    <t>rv33</t>
  </si>
  <si>
    <t>rv34</t>
  </si>
  <si>
    <t>rv35</t>
  </si>
  <si>
    <t>rv36</t>
  </si>
  <si>
    <t>rv37</t>
  </si>
  <si>
    <t>rv38</t>
  </si>
  <si>
    <t>rv39</t>
  </si>
  <si>
    <t>rv40</t>
  </si>
  <si>
    <t>rv41</t>
  </si>
  <si>
    <t>rv42</t>
  </si>
  <si>
    <t>rv43</t>
  </si>
  <si>
    <t>rv44</t>
  </si>
  <si>
    <t>rv45</t>
  </si>
  <si>
    <t>rv46</t>
  </si>
  <si>
    <t>rv47</t>
  </si>
  <si>
    <t>rv48</t>
  </si>
  <si>
    <t>rv49</t>
  </si>
  <si>
    <t>rv50</t>
  </si>
  <si>
    <t>rv51</t>
  </si>
  <si>
    <t>rv52</t>
  </si>
  <si>
    <t>rv53</t>
  </si>
  <si>
    <t>rv54</t>
  </si>
  <si>
    <t>rv55</t>
  </si>
  <si>
    <t>rv56</t>
  </si>
  <si>
    <t>rv57</t>
  </si>
  <si>
    <t>rv58</t>
  </si>
  <si>
    <t>rv59</t>
  </si>
  <si>
    <t>rv60</t>
  </si>
  <si>
    <t>rv61</t>
  </si>
  <si>
    <t>rv62</t>
  </si>
  <si>
    <t>rv63</t>
  </si>
  <si>
    <t>rv64</t>
  </si>
  <si>
    <t>rv65</t>
  </si>
  <si>
    <t>rv66</t>
  </si>
  <si>
    <t>rv67</t>
  </si>
  <si>
    <t>rv68</t>
  </si>
  <si>
    <t>rv69</t>
  </si>
  <si>
    <t>rv70</t>
  </si>
  <si>
    <t>rv71</t>
  </si>
  <si>
    <t>rv72</t>
  </si>
  <si>
    <t>rv73</t>
  </si>
  <si>
    <t>rv74</t>
  </si>
  <si>
    <t>rv75</t>
  </si>
  <si>
    <t>rv76</t>
  </si>
  <si>
    <t>rv77</t>
  </si>
  <si>
    <t>rv78</t>
  </si>
  <si>
    <t>rv79</t>
  </si>
  <si>
    <t>rv80</t>
  </si>
  <si>
    <t>rv81</t>
  </si>
  <si>
    <t>rv82</t>
  </si>
  <si>
    <t>rv83</t>
  </si>
  <si>
    <t>rv84</t>
  </si>
  <si>
    <t>rv85</t>
  </si>
  <si>
    <t>rb01</t>
  </si>
  <si>
    <t>rb02</t>
  </si>
  <si>
    <t>rb03</t>
  </si>
  <si>
    <t>rb04</t>
  </si>
  <si>
    <t>rb05</t>
  </si>
  <si>
    <t>rb06</t>
  </si>
  <si>
    <t>rb07</t>
  </si>
  <si>
    <t>rb08</t>
  </si>
  <si>
    <t>rb09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</si>
  <si>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</si>
  <si>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</si>
  <si>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</si>
  <si>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</si>
  <si>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</si>
  <si>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</si>
  <si>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</si>
  <si>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</si>
  <si>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</si>
  <si>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</si>
  <si>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rb20</t>
  </si>
  <si>
    <t>rb21</t>
  </si>
  <si>
    <t>rb22</t>
  </si>
  <si>
    <t>rb23</t>
  </si>
  <si>
    <t>rb24</t>
  </si>
  <si>
    <t>rb25</t>
  </si>
  <si>
    <t>rb26</t>
  </si>
  <si>
    <t>rb27</t>
  </si>
  <si>
    <t>rb28</t>
  </si>
  <si>
    <t>rb29</t>
  </si>
  <si>
    <t>rb30</t>
  </si>
  <si>
    <t>rb31</t>
  </si>
  <si>
    <t>rb32</t>
  </si>
  <si>
    <t>rb33</t>
  </si>
  <si>
    <t>rb34</t>
  </si>
  <si>
    <t>rb35</t>
  </si>
  <si>
    <t>rb36</t>
  </si>
  <si>
    <t>rb37</t>
  </si>
  <si>
    <t>rb38</t>
  </si>
  <si>
    <t>rb39</t>
  </si>
  <si>
    <t>rb40</t>
  </si>
  <si>
    <t>rb41</t>
  </si>
  <si>
    <t>rb42</t>
  </si>
  <si>
    <t>rb43</t>
  </si>
  <si>
    <t>rb44</t>
  </si>
  <si>
    <t>rb45</t>
  </si>
  <si>
    <t>rb46</t>
  </si>
  <si>
    <t>rb47</t>
  </si>
  <si>
    <t>rb48</t>
  </si>
  <si>
    <t>rb49</t>
  </si>
  <si>
    <t>rb50</t>
  </si>
  <si>
    <t>rb51</t>
  </si>
  <si>
    <t>rb52</t>
  </si>
  <si>
    <t>rb53</t>
  </si>
  <si>
    <t>rb54</t>
  </si>
  <si>
    <t>rb55</t>
  </si>
  <si>
    <t>rs01</t>
  </si>
  <si>
    <t>rs02</t>
  </si>
  <si>
    <t>rs03</t>
  </si>
  <si>
    <t>rs04</t>
  </si>
  <si>
    <t>rs05</t>
  </si>
  <si>
    <t>rs06</t>
  </si>
  <si>
    <t>rs07</t>
  </si>
  <si>
    <t>rs08</t>
  </si>
  <si>
    <t>rs09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</si>
  <si>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</si>
  <si>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</si>
  <si>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</si>
  <si>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</si>
  <si>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</si>
  <si>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</si>
  <si>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</si>
  <si>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</si>
  <si>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</si>
  <si>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</si>
  <si>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</si>
  <si>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</si>
  <si>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rs22</t>
  </si>
  <si>
    <t>rs23</t>
  </si>
  <si>
    <t>rs24</t>
  </si>
  <si>
    <t>rs25</t>
  </si>
  <si>
    <t>rs26</t>
  </si>
  <si>
    <t>rs27</t>
  </si>
  <si>
    <t>rs28</t>
  </si>
  <si>
    <t>rs29</t>
  </si>
  <si>
    <t>rs30</t>
  </si>
  <si>
    <t>rs31</t>
  </si>
  <si>
    <t>rs32</t>
  </si>
  <si>
    <t>rs33</t>
  </si>
  <si>
    <t>rs34</t>
  </si>
  <si>
    <t>rs35</t>
  </si>
  <si>
    <t>rs36</t>
  </si>
  <si>
    <t>rs37</t>
  </si>
  <si>
    <t>rs38</t>
  </si>
  <si>
    <t>rs39</t>
  </si>
  <si>
    <t>rs40</t>
  </si>
  <si>
    <t>rs41</t>
  </si>
  <si>
    <t>rs42</t>
  </si>
  <si>
    <t>rs43</t>
  </si>
  <si>
    <t>rs44</t>
  </si>
  <si>
    <t>rs45</t>
  </si>
  <si>
    <t>rs46</t>
  </si>
  <si>
    <t>rs47</t>
  </si>
  <si>
    <t>rs48</t>
  </si>
  <si>
    <t>rs49</t>
  </si>
  <si>
    <t>rs50</t>
  </si>
  <si>
    <t>rw01</t>
  </si>
  <si>
    <t>rw02</t>
  </si>
  <si>
    <t>rw03</t>
  </si>
  <si>
    <t>rw04</t>
  </si>
  <si>
    <t>rw05</t>
  </si>
  <si>
    <t>rw06</t>
  </si>
  <si>
    <t>rw07</t>
  </si>
  <si>
    <t>rw08</t>
  </si>
  <si>
    <t>rw09</t>
  </si>
  <si>
    <t>rw10</t>
  </si>
  <si>
    <t>rw11</t>
  </si>
  <si>
    <t>rw12</t>
  </si>
  <si>
    <t>rw13</t>
  </si>
  <si>
    <t>rw14</t>
  </si>
  <si>
    <t>rw15</t>
  </si>
  <si>
    <t>rw16</t>
  </si>
  <si>
    <t>rw17</t>
  </si>
  <si>
    <t>rw18</t>
  </si>
  <si>
    <t>rw19</t>
  </si>
  <si>
    <t>rw20</t>
  </si>
  <si>
    <t>rw21</t>
  </si>
  <si>
    <t>rw22</t>
  </si>
  <si>
    <t>rw23</t>
  </si>
  <si>
    <t>rw24</t>
  </si>
  <si>
    <t>rw25</t>
  </si>
  <si>
    <t>rw26</t>
  </si>
  <si>
    <t>rw27</t>
  </si>
  <si>
    <t>rw28</t>
  </si>
  <si>
    <t>rw29</t>
  </si>
  <si>
    <t>rw30</t>
  </si>
  <si>
    <t>rw31</t>
  </si>
  <si>
    <t>rw32</t>
  </si>
  <si>
    <t>rw33</t>
  </si>
  <si>
    <t>rw34</t>
  </si>
  <si>
    <t>rw35</t>
  </si>
  <si>
    <t>rw36</t>
  </si>
  <si>
    <t>rw37</t>
  </si>
  <si>
    <t>rw38</t>
  </si>
  <si>
    <t>rw39</t>
  </si>
  <si>
    <t>rw40</t>
  </si>
  <si>
    <t>rw41</t>
  </si>
  <si>
    <t>rw42</t>
  </si>
  <si>
    <t>rw43</t>
  </si>
  <si>
    <t>rw44</t>
  </si>
  <si>
    <t>rw45</t>
  </si>
  <si>
    <t>rw46</t>
  </si>
  <si>
    <t>rw47</t>
  </si>
  <si>
    <t>rw48</t>
  </si>
  <si>
    <t>rw49</t>
  </si>
  <si>
    <t>rw50</t>
  </si>
  <si>
    <t>re01</t>
  </si>
  <si>
    <t>re02</t>
  </si>
  <si>
    <t>re03</t>
  </si>
  <si>
    <t>re04</t>
  </si>
  <si>
    <t>re05</t>
  </si>
  <si>
    <t>re06</t>
  </si>
  <si>
    <t>re07</t>
  </si>
  <si>
    <t>re08</t>
  </si>
  <si>
    <t>re09</t>
  </si>
  <si>
    <t>re10</t>
  </si>
  <si>
    <t>re11</t>
  </si>
  <si>
    <t>re12</t>
  </si>
  <si>
    <t>re13</t>
  </si>
  <si>
    <t>re14</t>
  </si>
  <si>
    <t>re15</t>
  </si>
  <si>
    <t>re16</t>
  </si>
  <si>
    <t>re17</t>
  </si>
  <si>
    <t>re18</t>
  </si>
  <si>
    <t>re19</t>
  </si>
  <si>
    <t>re20</t>
  </si>
  <si>
    <t>re21</t>
  </si>
  <si>
    <t>re22</t>
  </si>
  <si>
    <t>re23</t>
  </si>
  <si>
    <t>re24</t>
  </si>
  <si>
    <t>re25</t>
  </si>
  <si>
    <t>re26</t>
  </si>
  <si>
    <t>re27</t>
  </si>
  <si>
    <t>re28</t>
  </si>
  <si>
    <t>re29</t>
  </si>
  <si>
    <t>re30</t>
  </si>
  <si>
    <t>re31</t>
  </si>
  <si>
    <t>re32</t>
  </si>
  <si>
    <t>re33</t>
  </si>
  <si>
    <t>re34</t>
  </si>
  <si>
    <t>re35</t>
  </si>
  <si>
    <t>re36</t>
  </si>
  <si>
    <t>re37</t>
  </si>
  <si>
    <t>re38</t>
  </si>
  <si>
    <t>re39</t>
  </si>
  <si>
    <t>re40</t>
  </si>
  <si>
    <t>re41</t>
  </si>
  <si>
    <t>re42</t>
  </si>
  <si>
    <t>re43</t>
  </si>
  <si>
    <t>re44</t>
  </si>
  <si>
    <t>re45</t>
  </si>
  <si>
    <t>re46</t>
  </si>
  <si>
    <t>re47</t>
  </si>
  <si>
    <t>re48</t>
  </si>
  <si>
    <t>re49</t>
  </si>
  <si>
    <t>re50</t>
  </si>
  <si>
    <t>re51</t>
  </si>
  <si>
    <t>re52</t>
  </si>
  <si>
    <t>re53</t>
  </si>
  <si>
    <t>re54</t>
  </si>
  <si>
    <t>re55</t>
  </si>
  <si>
    <t>re56</t>
  </si>
  <si>
    <t>re57</t>
  </si>
  <si>
    <t>re58</t>
  </si>
  <si>
    <t>re59</t>
  </si>
  <si>
    <t>re60</t>
  </si>
  <si>
    <t>re61</t>
  </si>
  <si>
    <t>re62</t>
  </si>
  <si>
    <t>re63</t>
  </si>
  <si>
    <t>re64</t>
  </si>
  <si>
    <t>re65</t>
  </si>
  <si>
    <t>rk01</t>
  </si>
  <si>
    <t>rk02</t>
  </si>
  <si>
    <t>rk03</t>
  </si>
  <si>
    <t>rk04</t>
  </si>
  <si>
    <t>rk05</t>
  </si>
  <si>
    <t>rk06</t>
  </si>
  <si>
    <t>rk07</t>
  </si>
  <si>
    <t>rk08</t>
  </si>
  <si>
    <t>rk09</t>
  </si>
  <si>
    <t>rk10</t>
  </si>
  <si>
    <t>rk11</t>
  </si>
  <si>
    <t>rk12</t>
  </si>
  <si>
    <t>rk13</t>
  </si>
  <si>
    <t>rk14</t>
  </si>
  <si>
    <t>rk15</t>
  </si>
  <si>
    <t>rk16</t>
  </si>
  <si>
    <t>rk17</t>
  </si>
  <si>
    <t>rk18</t>
  </si>
  <si>
    <t>rk19</t>
  </si>
  <si>
    <t>rk20</t>
  </si>
  <si>
    <t>rk21</t>
  </si>
  <si>
    <t>rk22</t>
  </si>
  <si>
    <t>rk23</t>
  </si>
  <si>
    <t>rk24</t>
  </si>
  <si>
    <t>rk25</t>
  </si>
  <si>
    <t>rk26</t>
  </si>
  <si>
    <t>rk27</t>
  </si>
  <si>
    <t>rk28</t>
  </si>
  <si>
    <t>rk29</t>
  </si>
  <si>
    <t>rk30</t>
  </si>
  <si>
    <t>Name</t>
  </si>
  <si>
    <t>Capacity</t>
  </si>
  <si>
    <t>Difference</t>
  </si>
  <si>
    <t>Predicted demand</t>
  </si>
  <si>
    <t>Vojvodina</t>
  </si>
  <si>
    <t>Belgrade</t>
  </si>
  <si>
    <t>Sumadia</t>
  </si>
  <si>
    <t>West Serbia</t>
  </si>
  <si>
    <t>East and South Serbia</t>
  </si>
  <si>
    <t>Kosovo &amp; Metohia</t>
  </si>
  <si>
    <t>ndcs1</t>
  </si>
  <si>
    <t>ndcw1</t>
  </si>
  <si>
    <t>ndcw2</t>
  </si>
  <si>
    <t>Total in 3 years</t>
  </si>
  <si>
    <t>New DCs location</t>
  </si>
  <si>
    <t>Rent cost per month</t>
  </si>
  <si>
    <t>Rent per pallet</t>
  </si>
  <si>
    <t>Potential</t>
  </si>
  <si>
    <t>ndcv1</t>
  </si>
  <si>
    <t>ndcv2</t>
  </si>
  <si>
    <t>ndcb1</t>
  </si>
  <si>
    <t>ndcb2</t>
  </si>
  <si>
    <t>ndce1</t>
  </si>
  <si>
    <t>ndce2</t>
  </si>
  <si>
    <t>ndck1</t>
  </si>
  <si>
    <t>Month - Year</t>
  </si>
  <si>
    <t>Region ID</t>
  </si>
  <si>
    <t>Sum of Demand</t>
  </si>
  <si>
    <t>Column Labels</t>
  </si>
  <si>
    <t>Row Labels</t>
  </si>
  <si>
    <t>Grand Total</t>
  </si>
  <si>
    <t>187-&gt;1087</t>
  </si>
  <si>
    <t>5164-&gt;1164</t>
  </si>
  <si>
    <t>28-&gt;2800</t>
  </si>
  <si>
    <t>29481-&gt;2948</t>
  </si>
  <si>
    <t>3949-&gt;2949</t>
  </si>
  <si>
    <t>4043-&gt;3043</t>
  </si>
  <si>
    <t>Median</t>
  </si>
  <si>
    <t>N</t>
  </si>
  <si>
    <t>Last period</t>
  </si>
  <si>
    <t>Absolute Percentage Error</t>
  </si>
  <si>
    <t>Arithmetic mean</t>
  </si>
  <si>
    <t>Absolute persetage Error</t>
  </si>
  <si>
    <t>Moving average (4 months)</t>
  </si>
  <si>
    <t>Moving average (5 months)</t>
  </si>
  <si>
    <t>Moving average (6 months)</t>
  </si>
  <si>
    <t>Weighted moving average (4 months)</t>
  </si>
  <si>
    <t>Absolute  Percentage Error</t>
  </si>
  <si>
    <t>Trend</t>
  </si>
  <si>
    <t>Absolute Persentage Error</t>
  </si>
  <si>
    <t>Exponential Smoothing</t>
  </si>
  <si>
    <t>Forecast - Excel</t>
  </si>
  <si>
    <t>Weights</t>
  </si>
  <si>
    <t>a</t>
  </si>
  <si>
    <t>Total Error</t>
  </si>
  <si>
    <t>MAPE</t>
  </si>
  <si>
    <t>R-squared</t>
  </si>
  <si>
    <t>Trend parameters</t>
  </si>
  <si>
    <t>a=</t>
  </si>
  <si>
    <t xml:space="preserve">b = </t>
  </si>
  <si>
    <t xml:space="preserve">January  </t>
  </si>
  <si>
    <t xml:space="preserve">February  </t>
  </si>
  <si>
    <t xml:space="preserve">March  </t>
  </si>
  <si>
    <t xml:space="preserve">April  </t>
  </si>
  <si>
    <t xml:space="preserve">May  </t>
  </si>
  <si>
    <t xml:space="preserve">June  </t>
  </si>
  <si>
    <t xml:space="preserve">July  </t>
  </si>
  <si>
    <t xml:space="preserve">August  </t>
  </si>
  <si>
    <t xml:space="preserve">September  </t>
  </si>
  <si>
    <t xml:space="preserve">October  </t>
  </si>
  <si>
    <t xml:space="preserve">November  </t>
  </si>
  <si>
    <t xml:space="preserve">December  </t>
  </si>
  <si>
    <t>Moving average (two years)</t>
  </si>
  <si>
    <t>Weighted moving average (three years)</t>
  </si>
  <si>
    <t>╛</t>
  </si>
  <si>
    <t>Rent</t>
  </si>
  <si>
    <t>Transport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</si>
</sst>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19]mmmm;@"/>
  </numFmts>
  <fonts count="9" x14ac:knownFonts="1">
    <font>
      <sz val="11"/>
      <color theme="1"/>
      <name val="Aptos Narrow"/>
      <family val="2"/>
      <charset val="204"/>
      <scheme val="minor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  <font>
      <sz val="11"/>
      <name val="Calibri"/>
      <family val="2"/>
    </font>
    <font>
      <i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EFE01"/>
        <bgColor rgb="FFFFFF00"/>
      </patternFill>
    </fill>
    <fill>
      <patternFill patternType="solid">
        <fgColor rgb="FF00FE01"/>
        <bgColor rgb="FF33CCCC"/>
      </patternFill>
    </fill>
    <fill>
      <patternFill patternType="solid">
        <fgColor rgb="FFFE8041"/>
        <bgColor rgb="FFFF9900"/>
      </patternFill>
    </fill>
    <fill>
      <patternFill patternType="solid">
        <fgColor rgb="FFF3A2F6"/>
        <bgColor rgb="FFCC99FF"/>
      </patternFill>
    </fill>
    <fill>
      <patternFill patternType="solid">
        <fgColor rgb="FF81FEFE"/>
        <bgColor rgb="FFCCFFFF"/>
      </patternFill>
    </fill>
    <fill>
      <patternFill patternType="solid">
        <fgColor rgb="FFFEFEFE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6">
    <xf numFmtId="0" fontId="0" fillId="0" borderId="0" xfId="0"/>
    <xf numFmtId="0" fontId="1" fillId="0" borderId="0" xfId="1" applyAlignment="1">
      <alignment horizontal="center" vertical="top"/>
    </xf>
    <xf numFmtId="0" fontId="2" fillId="0" borderId="0" xfId="1" applyFont="1" applyAlignment="1">
      <alignment horizontal="center" vertical="top" wrapText="1" readingOrder="1"/>
    </xf>
    <xf numFmtId="0" fontId="1" fillId="0" borderId="0" xfId="1" applyAlignment="1">
      <alignment vertical="top"/>
    </xf>
    <xf numFmtId="0" fontId="1" fillId="0" borderId="0" xfId="1" applyAlignment="1">
      <alignment vertical="top" wrapText="1"/>
    </xf>
    <xf numFmtId="0" fontId="1" fillId="0" borderId="0" xfId="1"/>
    <xf numFmtId="0" fontId="1" fillId="0" borderId="1" xfId="1" applyBorder="1" applyAlignment="1">
      <alignment vertical="top"/>
    </xf>
    <xf numFmtId="0" fontId="1" fillId="0" borderId="2" xfId="1" applyBorder="1" applyAlignment="1">
      <alignment vertical="top"/>
    </xf>
    <xf numFmtId="164" fontId="1" fillId="0" borderId="0" xfId="1" applyNumberFormat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10" fontId="1" fillId="0" borderId="0" xfId="1" applyNumberFormat="1"/>
    <xf numFmtId="0" fontId="1" fillId="2" borderId="0" xfId="1" applyFill="1"/>
    <xf numFmtId="0" fontId="3" fillId="0" borderId="0" xfId="2"/>
    <xf numFmtId="0" fontId="1" fillId="0" borderId="7" xfId="1" applyBorder="1"/>
    <xf numFmtId="0" fontId="1" fillId="0" borderId="7" xfId="1" applyBorder="1" applyAlignment="1">
      <alignment horizontal="center"/>
    </xf>
    <xf numFmtId="49" fontId="1" fillId="0" borderId="7" xfId="1" applyNumberFormat="1" applyBorder="1" applyAlignment="1">
      <alignment horizontal="center" vertical="center" wrapText="1"/>
    </xf>
    <xf numFmtId="0" fontId="4" fillId="0" borderId="7" xfId="1" applyFont="1" applyBorder="1" applyAlignment="1">
      <alignment horizontal="center" wrapText="1"/>
    </xf>
    <xf numFmtId="0" fontId="1" fillId="0" borderId="7" xfId="1" applyBorder="1" applyAlignment="1">
      <alignment horizontal="center"/>
    </xf>
    <xf numFmtId="0" fontId="1" fillId="0" borderId="7" xfId="1" applyBorder="1" applyAlignment="1">
      <alignment horizontal="center" vertical="center" wrapText="1"/>
    </xf>
    <xf numFmtId="0" fontId="1" fillId="0" borderId="0" xfId="1" applyAlignment="1">
      <alignment wrapText="1"/>
    </xf>
    <xf numFmtId="0" fontId="1" fillId="0" borderId="8" xfId="1" applyBorder="1"/>
    <xf numFmtId="0" fontId="1" fillId="0" borderId="9" xfId="1" applyBorder="1"/>
    <xf numFmtId="0" fontId="1" fillId="3" borderId="7" xfId="1" applyFill="1" applyBorder="1"/>
    <xf numFmtId="0" fontId="4" fillId="0" borderId="7" xfId="1" applyFont="1" applyBorder="1"/>
    <xf numFmtId="10" fontId="1" fillId="0" borderId="7" xfId="1" applyNumberFormat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1" fillId="0" borderId="13" xfId="1" applyBorder="1"/>
    <xf numFmtId="0" fontId="1" fillId="4" borderId="7" xfId="1" applyFill="1" applyBorder="1"/>
    <xf numFmtId="0" fontId="1" fillId="5" borderId="7" xfId="1" applyFill="1" applyBorder="1"/>
    <xf numFmtId="0" fontId="1" fillId="6" borderId="7" xfId="1" applyFill="1" applyBorder="1"/>
    <xf numFmtId="0" fontId="1" fillId="7" borderId="7" xfId="1" applyFill="1" applyBorder="1"/>
    <xf numFmtId="0" fontId="1" fillId="8" borderId="7" xfId="1" applyFill="1" applyBorder="1"/>
    <xf numFmtId="0" fontId="5" fillId="0" borderId="7" xfId="1" applyFont="1" applyBorder="1"/>
    <xf numFmtId="0" fontId="6" fillId="0" borderId="7" xfId="1" applyFont="1" applyBorder="1"/>
    <xf numFmtId="0" fontId="4" fillId="0" borderId="0" xfId="1" applyFont="1"/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4" xfId="1" applyBorder="1"/>
    <xf numFmtId="0" fontId="1" fillId="9" borderId="14" xfId="1" applyFill="1" applyBorder="1"/>
    <xf numFmtId="0" fontId="1" fillId="0" borderId="15" xfId="1" applyBorder="1"/>
    <xf numFmtId="0" fontId="1" fillId="0" borderId="16" xfId="1" applyBorder="1" applyAlignment="1">
      <alignment horizontal="right"/>
    </xf>
    <xf numFmtId="0" fontId="1" fillId="10" borderId="14" xfId="1" applyFill="1" applyBorder="1"/>
    <xf numFmtId="0" fontId="7" fillId="0" borderId="16" xfId="1" applyFont="1" applyBorder="1" applyAlignment="1">
      <alignment horizontal="center"/>
    </xf>
    <xf numFmtId="0" fontId="1" fillId="0" borderId="7" xfId="1" applyBorder="1" applyAlignment="1">
      <alignment horizontal="center" vertical="center"/>
    </xf>
    <xf numFmtId="0" fontId="1" fillId="0" borderId="7" xfId="1" applyBorder="1" applyAlignment="1">
      <alignment horizontal="center" vertical="center" wrapText="1"/>
    </xf>
    <xf numFmtId="0" fontId="1" fillId="0" borderId="7" xfId="1" applyBorder="1" applyAlignment="1">
      <alignment horizontal="center" wrapText="1"/>
    </xf>
    <xf numFmtId="0" fontId="1" fillId="10" borderId="7" xfId="1" applyFill="1" applyBorder="1"/>
    <xf numFmtId="14" fontId="1" fillId="0" borderId="14" xfId="1" applyNumberFormat="1" applyBorder="1" applyAlignment="1">
      <alignment horizontal="center"/>
    </xf>
    <xf numFmtId="0" fontId="1" fillId="0" borderId="0" xfId="1" applyAlignment="1">
      <alignment horizontal="center"/>
    </xf>
    <xf numFmtId="1" fontId="1" fillId="0" borderId="0" xfId="1" applyNumberFormat="1"/>
    <xf numFmtId="17" fontId="1" fillId="0" borderId="0" xfId="1" applyNumberFormat="1"/>
    <xf numFmtId="14" fontId="1" fillId="11" borderId="14" xfId="1" applyNumberFormat="1" applyFill="1" applyBorder="1" applyAlignment="1">
      <alignment horizontal="center"/>
    </xf>
    <xf numFmtId="0" fontId="1" fillId="11" borderId="14" xfId="1" applyFill="1" applyBorder="1"/>
    <xf numFmtId="16" fontId="1" fillId="0" borderId="0" xfId="1" applyNumberFormat="1"/>
    <xf numFmtId="14" fontId="1" fillId="0" borderId="0" xfId="1" applyNumberFormat="1"/>
    <xf numFmtId="14" fontId="1" fillId="0" borderId="0" xfId="1" applyNumberFormat="1" applyAlignment="1">
      <alignment horizontal="left"/>
    </xf>
    <xf numFmtId="0" fontId="1" fillId="12" borderId="0" xfId="1" applyFill="1"/>
    <xf numFmtId="0" fontId="1" fillId="11" borderId="0" xfId="1" applyFill="1"/>
    <xf numFmtId="1" fontId="1" fillId="11" borderId="0" xfId="1" applyNumberFormat="1" applyFill="1"/>
    <xf numFmtId="0" fontId="1" fillId="13" borderId="0" xfId="1" applyFill="1" applyAlignment="1">
      <alignment vertical="top"/>
    </xf>
    <xf numFmtId="0" fontId="1" fillId="13" borderId="0" xfId="1" applyFill="1" applyAlignment="1">
      <alignment vertical="top" wrapText="1"/>
    </xf>
    <xf numFmtId="0" fontId="8" fillId="12" borderId="0" xfId="1" applyFont="1" applyFill="1" applyAlignment="1">
      <alignment horizontal="center"/>
    </xf>
    <xf numFmtId="0" fontId="2" fillId="0" borderId="0" xfId="1" applyFont="1" applyAlignment="1">
      <alignment horizontal="center" vertical="center" readingOrder="1"/>
    </xf>
    <xf numFmtId="0" fontId="1" fillId="13" borderId="0" xfId="1" applyFill="1"/>
    <xf numFmtId="1" fontId="1" fillId="13" borderId="0" xfId="1" applyNumberFormat="1" applyFill="1" applyAlignment="1">
      <alignment wrapText="1"/>
    </xf>
    <xf numFmtId="10" fontId="1" fillId="13" borderId="0" xfId="1" applyNumberFormat="1" applyFill="1" applyAlignment="1">
      <alignment wrapText="1"/>
    </xf>
    <xf numFmtId="1" fontId="1" fillId="0" borderId="0" xfId="1" applyNumberFormat="1" applyAlignment="1">
      <alignment wrapText="1"/>
    </xf>
    <xf numFmtId="10" fontId="1" fillId="0" borderId="0" xfId="1" applyNumberFormat="1" applyAlignment="1">
      <alignment wrapText="1"/>
    </xf>
    <xf numFmtId="2" fontId="1" fillId="13" borderId="0" xfId="1" applyNumberFormat="1" applyFill="1" applyAlignment="1">
      <alignment wrapText="1"/>
    </xf>
    <xf numFmtId="10" fontId="1" fillId="13" borderId="0" xfId="1" applyNumberFormat="1" applyFill="1"/>
    <xf numFmtId="10" fontId="1" fillId="2" borderId="0" xfId="1" applyNumberFormat="1" applyFill="1"/>
    <xf numFmtId="10" fontId="1" fillId="9" borderId="0" xfId="1" applyNumberFormat="1" applyFill="1"/>
    <xf numFmtId="2" fontId="1" fillId="0" borderId="0" xfId="1" applyNumberFormat="1"/>
    <xf numFmtId="165" fontId="1" fillId="0" borderId="0" xfId="1" applyNumberFormat="1"/>
    <xf numFmtId="0" fontId="2" fillId="0" borderId="17" xfId="1" applyFont="1" applyBorder="1" applyAlignment="1">
      <alignment horizontal="center" vertical="top" wrapText="1" readingOrder="1"/>
    </xf>
    <xf numFmtId="0" fontId="7" fillId="0" borderId="0" xfId="1" applyFont="1"/>
    <xf numFmtId="0" fontId="7" fillId="0" borderId="4" xfId="1" applyFont="1" applyBorder="1"/>
    <xf numFmtId="0" fontId="7" fillId="0" borderId="18" xfId="1" applyFont="1" applyBorder="1"/>
    <xf numFmtId="0" fontId="1" fillId="0" borderId="18" xfId="1" applyBorder="1"/>
    <xf numFmtId="0" fontId="1" fillId="0" borderId="19" xfId="1" applyBorder="1"/>
    <xf numFmtId="0" fontId="4" fillId="0" borderId="4" xfId="1" applyFont="1" applyBorder="1"/>
  </cellXfs>
  <cellStyles count="3">
    <cellStyle name="Normal" xfId="0" builtinId="0"/>
    <cellStyle name="Normal 2" xfId="1" xr:uid="{8AF81AA1-1A40-4E80-A4E8-A542773EDD1F}"/>
    <cellStyle name="Normal 2 2" xfId="2" xr:uid="{A60834AD-47F2-48FF-8AC6-31BBBD44919B}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Holt-Winters</a:t>
            </a:r>
            <a:r>
              <a:rPr lang="en-US" baseline="0"/>
              <a:t> vs Excel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'Holt-Winters-dcb'!$B$1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'Holt-Winters-dcb'!$A$2:$A$191</c:f>
              <c:numCache>
                <c:formatCode>dd/mm/yyyy;@</c:formatCode>
                <c:ptCount val="19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</c:numCache>
            </c:numRef>
          </c:cat>
          <c:val>
            <c:numRef>
              <c:f>'Holt-Winters-dcb'!$B$2:$B$191</c:f>
              <c:numCache>
                <c:formatCode>General</c:formatCode>
                <c:ptCount val="190"/>
                <c:pt idx="0">
                  <c:v>820</c:v>
                </c:pt>
                <c:pt idx="1">
                  <c:v>828</c:v>
                </c:pt>
                <c:pt idx="2">
                  <c:v>911</c:v>
                </c:pt>
                <c:pt idx="3">
                  <c:v>877</c:v>
                </c:pt>
                <c:pt idx="4">
                  <c:v>758</c:v>
                </c:pt>
                <c:pt idx="5">
                  <c:v>760</c:v>
                </c:pt>
                <c:pt idx="6">
                  <c:v>695</c:v>
                </c:pt>
                <c:pt idx="7">
                  <c:v>631</c:v>
                </c:pt>
                <c:pt idx="8">
                  <c:v>686</c:v>
                </c:pt>
                <c:pt idx="9">
                  <c:v>774</c:v>
                </c:pt>
                <c:pt idx="10">
                  <c:v>946</c:v>
                </c:pt>
                <c:pt idx="11">
                  <c:v>997</c:v>
                </c:pt>
                <c:pt idx="12">
                  <c:v>682</c:v>
                </c:pt>
                <c:pt idx="13">
                  <c:v>717</c:v>
                </c:pt>
                <c:pt idx="14">
                  <c:v>828</c:v>
                </c:pt>
                <c:pt idx="15">
                  <c:v>910</c:v>
                </c:pt>
                <c:pt idx="16">
                  <c:v>918</c:v>
                </c:pt>
                <c:pt idx="17">
                  <c:v>819</c:v>
                </c:pt>
                <c:pt idx="18">
                  <c:v>883</c:v>
                </c:pt>
                <c:pt idx="19">
                  <c:v>801</c:v>
                </c:pt>
                <c:pt idx="20">
                  <c:v>813</c:v>
                </c:pt>
                <c:pt idx="21">
                  <c:v>757</c:v>
                </c:pt>
                <c:pt idx="22">
                  <c:v>820</c:v>
                </c:pt>
                <c:pt idx="23">
                  <c:v>900</c:v>
                </c:pt>
                <c:pt idx="24">
                  <c:v>784</c:v>
                </c:pt>
                <c:pt idx="25">
                  <c:v>745</c:v>
                </c:pt>
                <c:pt idx="26">
                  <c:v>609</c:v>
                </c:pt>
                <c:pt idx="27">
                  <c:v>636</c:v>
                </c:pt>
                <c:pt idx="28">
                  <c:v>900</c:v>
                </c:pt>
                <c:pt idx="29">
                  <c:v>938</c:v>
                </c:pt>
                <c:pt idx="30">
                  <c:v>801</c:v>
                </c:pt>
                <c:pt idx="31">
                  <c:v>842</c:v>
                </c:pt>
                <c:pt idx="32">
                  <c:v>957</c:v>
                </c:pt>
                <c:pt idx="33">
                  <c:v>999</c:v>
                </c:pt>
                <c:pt idx="34">
                  <c:v>1002</c:v>
                </c:pt>
                <c:pt idx="35">
                  <c:v>1030</c:v>
                </c:pt>
                <c:pt idx="36">
                  <c:v>819</c:v>
                </c:pt>
                <c:pt idx="37">
                  <c:v>817</c:v>
                </c:pt>
                <c:pt idx="38">
                  <c:v>976</c:v>
                </c:pt>
                <c:pt idx="39">
                  <c:v>908</c:v>
                </c:pt>
                <c:pt idx="40">
                  <c:v>942</c:v>
                </c:pt>
                <c:pt idx="41">
                  <c:v>900</c:v>
                </c:pt>
                <c:pt idx="42">
                  <c:v>999</c:v>
                </c:pt>
                <c:pt idx="43">
                  <c:v>1008</c:v>
                </c:pt>
                <c:pt idx="44">
                  <c:v>1017</c:v>
                </c:pt>
                <c:pt idx="45">
                  <c:v>1026</c:v>
                </c:pt>
                <c:pt idx="46">
                  <c:v>1058</c:v>
                </c:pt>
                <c:pt idx="47">
                  <c:v>951</c:v>
                </c:pt>
                <c:pt idx="48">
                  <c:v>816</c:v>
                </c:pt>
                <c:pt idx="49">
                  <c:v>998</c:v>
                </c:pt>
                <c:pt idx="50">
                  <c:v>990</c:v>
                </c:pt>
                <c:pt idx="51">
                  <c:v>1026</c:v>
                </c:pt>
                <c:pt idx="52">
                  <c:v>1053</c:v>
                </c:pt>
                <c:pt idx="53">
                  <c:v>883</c:v>
                </c:pt>
                <c:pt idx="54">
                  <c:v>1024</c:v>
                </c:pt>
                <c:pt idx="55">
                  <c:v>882</c:v>
                </c:pt>
                <c:pt idx="56">
                  <c:v>831</c:v>
                </c:pt>
                <c:pt idx="57">
                  <c:v>1167</c:v>
                </c:pt>
                <c:pt idx="58">
                  <c:v>1202</c:v>
                </c:pt>
                <c:pt idx="59">
                  <c:v>816</c:v>
                </c:pt>
                <c:pt idx="60">
                  <c:v>825</c:v>
                </c:pt>
                <c:pt idx="61">
                  <c:v>877</c:v>
                </c:pt>
                <c:pt idx="62">
                  <c:v>886</c:v>
                </c:pt>
                <c:pt idx="63">
                  <c:v>1114</c:v>
                </c:pt>
                <c:pt idx="64">
                  <c:v>894</c:v>
                </c:pt>
                <c:pt idx="65">
                  <c:v>1273</c:v>
                </c:pt>
                <c:pt idx="66">
                  <c:v>1045</c:v>
                </c:pt>
                <c:pt idx="67">
                  <c:v>826</c:v>
                </c:pt>
                <c:pt idx="68">
                  <c:v>844</c:v>
                </c:pt>
                <c:pt idx="69">
                  <c:v>850</c:v>
                </c:pt>
                <c:pt idx="70">
                  <c:v>900</c:v>
                </c:pt>
                <c:pt idx="71">
                  <c:v>894</c:v>
                </c:pt>
                <c:pt idx="72">
                  <c:v>866</c:v>
                </c:pt>
                <c:pt idx="73">
                  <c:v>901</c:v>
                </c:pt>
                <c:pt idx="74">
                  <c:v>954</c:v>
                </c:pt>
                <c:pt idx="75">
                  <c:v>825</c:v>
                </c:pt>
                <c:pt idx="76">
                  <c:v>837</c:v>
                </c:pt>
                <c:pt idx="77">
                  <c:v>853</c:v>
                </c:pt>
                <c:pt idx="78">
                  <c:v>810</c:v>
                </c:pt>
                <c:pt idx="79">
                  <c:v>894</c:v>
                </c:pt>
                <c:pt idx="80">
                  <c:v>980</c:v>
                </c:pt>
                <c:pt idx="81">
                  <c:v>822</c:v>
                </c:pt>
                <c:pt idx="82">
                  <c:v>911</c:v>
                </c:pt>
                <c:pt idx="83">
                  <c:v>805</c:v>
                </c:pt>
                <c:pt idx="84">
                  <c:v>986</c:v>
                </c:pt>
                <c:pt idx="85">
                  <c:v>1012</c:v>
                </c:pt>
                <c:pt idx="86">
                  <c:v>1100</c:v>
                </c:pt>
                <c:pt idx="87">
                  <c:v>1123</c:v>
                </c:pt>
                <c:pt idx="88">
                  <c:v>909</c:v>
                </c:pt>
                <c:pt idx="89">
                  <c:v>895</c:v>
                </c:pt>
                <c:pt idx="90">
                  <c:v>1016</c:v>
                </c:pt>
                <c:pt idx="91">
                  <c:v>890</c:v>
                </c:pt>
                <c:pt idx="92">
                  <c:v>813</c:v>
                </c:pt>
                <c:pt idx="93">
                  <c:v>803</c:v>
                </c:pt>
                <c:pt idx="94">
                  <c:v>1011</c:v>
                </c:pt>
                <c:pt idx="95">
                  <c:v>1056</c:v>
                </c:pt>
                <c:pt idx="96">
                  <c:v>1153</c:v>
                </c:pt>
                <c:pt idx="97">
                  <c:v>1131</c:v>
                </c:pt>
                <c:pt idx="98">
                  <c:v>1195</c:v>
                </c:pt>
                <c:pt idx="99">
                  <c:v>1193</c:v>
                </c:pt>
                <c:pt idx="100">
                  <c:v>889</c:v>
                </c:pt>
                <c:pt idx="101">
                  <c:v>893</c:v>
                </c:pt>
                <c:pt idx="102">
                  <c:v>902</c:v>
                </c:pt>
                <c:pt idx="103">
                  <c:v>1377</c:v>
                </c:pt>
                <c:pt idx="104">
                  <c:v>1284</c:v>
                </c:pt>
                <c:pt idx="105">
                  <c:v>1110</c:v>
                </c:pt>
                <c:pt idx="106">
                  <c:v>1265</c:v>
                </c:pt>
                <c:pt idx="107">
                  <c:v>906</c:v>
                </c:pt>
                <c:pt idx="108">
                  <c:v>1132</c:v>
                </c:pt>
                <c:pt idx="109">
                  <c:v>902</c:v>
                </c:pt>
                <c:pt idx="110">
                  <c:v>1522</c:v>
                </c:pt>
                <c:pt idx="111">
                  <c:v>1550</c:v>
                </c:pt>
                <c:pt idx="112">
                  <c:v>1408</c:v>
                </c:pt>
                <c:pt idx="113">
                  <c:v>1425</c:v>
                </c:pt>
                <c:pt idx="114">
                  <c:v>1404</c:v>
                </c:pt>
                <c:pt idx="115">
                  <c:v>1203</c:v>
                </c:pt>
                <c:pt idx="116">
                  <c:v>1324</c:v>
                </c:pt>
                <c:pt idx="117">
                  <c:v>1219</c:v>
                </c:pt>
                <c:pt idx="118">
                  <c:v>1220</c:v>
                </c:pt>
                <c:pt idx="119">
                  <c:v>1250</c:v>
                </c:pt>
                <c:pt idx="120">
                  <c:v>1179</c:v>
                </c:pt>
                <c:pt idx="121">
                  <c:v>1213</c:v>
                </c:pt>
                <c:pt idx="122">
                  <c:v>1315</c:v>
                </c:pt>
                <c:pt idx="123">
                  <c:v>1206</c:v>
                </c:pt>
                <c:pt idx="124">
                  <c:v>1402</c:v>
                </c:pt>
                <c:pt idx="125">
                  <c:v>1345</c:v>
                </c:pt>
                <c:pt idx="126">
                  <c:v>1278</c:v>
                </c:pt>
                <c:pt idx="127">
                  <c:v>1365</c:v>
                </c:pt>
                <c:pt idx="128">
                  <c:v>1272</c:v>
                </c:pt>
                <c:pt idx="129">
                  <c:v>1415</c:v>
                </c:pt>
                <c:pt idx="130">
                  <c:v>1377</c:v>
                </c:pt>
                <c:pt idx="131">
                  <c:v>1520</c:v>
                </c:pt>
                <c:pt idx="132">
                  <c:v>1426</c:v>
                </c:pt>
                <c:pt idx="133">
                  <c:v>1434</c:v>
                </c:pt>
                <c:pt idx="134">
                  <c:v>1568</c:v>
                </c:pt>
                <c:pt idx="135">
                  <c:v>1553</c:v>
                </c:pt>
                <c:pt idx="136">
                  <c:v>1591</c:v>
                </c:pt>
                <c:pt idx="137">
                  <c:v>1410</c:v>
                </c:pt>
                <c:pt idx="138">
                  <c:v>1456</c:v>
                </c:pt>
                <c:pt idx="139">
                  <c:v>1356</c:v>
                </c:pt>
                <c:pt idx="140">
                  <c:v>1415</c:v>
                </c:pt>
                <c:pt idx="141">
                  <c:v>1485</c:v>
                </c:pt>
                <c:pt idx="142">
                  <c:v>1357</c:v>
                </c:pt>
                <c:pt idx="143">
                  <c:v>1430</c:v>
                </c:pt>
                <c:pt idx="144">
                  <c:v>1587</c:v>
                </c:pt>
                <c:pt idx="145">
                  <c:v>1565</c:v>
                </c:pt>
                <c:pt idx="146">
                  <c:v>1663</c:v>
                </c:pt>
                <c:pt idx="147">
                  <c:v>1728</c:v>
                </c:pt>
                <c:pt idx="148">
                  <c:v>1567</c:v>
                </c:pt>
                <c:pt idx="149">
                  <c:v>1699</c:v>
                </c:pt>
                <c:pt idx="150">
                  <c:v>1716</c:v>
                </c:pt>
                <c:pt idx="151">
                  <c:v>1709</c:v>
                </c:pt>
                <c:pt idx="152">
                  <c:v>1784</c:v>
                </c:pt>
                <c:pt idx="153">
                  <c:v>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4BE8-9899-61CBD7B0DAA5}"/>
            </c:ext>
          </c:extLst>
        </c:ser>
        <c:ser>
          <c:idx val="2"/>
          <c:order val="1"/>
          <c:tx>
            <c:strRef>
              <c:f>'Holt-Winters-dcb'!$F$1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'Holt-Winters-dcb'!$A$2:$A$191</c:f>
              <c:numCache>
                <c:formatCode>dd/mm/yyyy;@</c:formatCode>
                <c:ptCount val="19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</c:numCache>
            </c:numRef>
          </c:cat>
          <c:val>
            <c:numRef>
              <c:f>'Holt-Winters-dcb'!$F$2:$F$191</c:f>
              <c:numCache>
                <c:formatCode>General</c:formatCode>
                <c:ptCount val="190"/>
                <c:pt idx="13">
                  <c:v>588.24563946374553</c:v>
                </c:pt>
                <c:pt idx="14">
                  <c:v>704.81459659734367</c:v>
                </c:pt>
                <c:pt idx="15">
                  <c:v>812.689968960427</c:v>
                </c:pt>
                <c:pt idx="16">
                  <c:v>855.16302030997633</c:v>
                </c:pt>
                <c:pt idx="17">
                  <c:v>761.83740581866346</c:v>
                </c:pt>
                <c:pt idx="18">
                  <c:v>841.15113521884098</c:v>
                </c:pt>
                <c:pt idx="19">
                  <c:v>771.83098806492126</c:v>
                </c:pt>
                <c:pt idx="20">
                  <c:v>781.19077899608101</c:v>
                </c:pt>
                <c:pt idx="21">
                  <c:v>712.12616795373276</c:v>
                </c:pt>
                <c:pt idx="22">
                  <c:v>756.15717313705659</c:v>
                </c:pt>
                <c:pt idx="23">
                  <c:v>837.19547593921345</c:v>
                </c:pt>
                <c:pt idx="24">
                  <c:v>741.61560216735973</c:v>
                </c:pt>
                <c:pt idx="25">
                  <c:v>704.86447066348319</c:v>
                </c:pt>
                <c:pt idx="26">
                  <c:v>553.93287434357205</c:v>
                </c:pt>
                <c:pt idx="27">
                  <c:v>583.23441622919847</c:v>
                </c:pt>
                <c:pt idx="28">
                  <c:v>882.82824140088678</c:v>
                </c:pt>
                <c:pt idx="29">
                  <c:v>939.9398449344053</c:v>
                </c:pt>
                <c:pt idx="30">
                  <c:v>800.75628704208464</c:v>
                </c:pt>
                <c:pt idx="31">
                  <c:v>847.01685609090771</c:v>
                </c:pt>
                <c:pt idx="32">
                  <c:v>969.85256025579838</c:v>
                </c:pt>
                <c:pt idx="33">
                  <c:v>1009.4296332382222</c:v>
                </c:pt>
                <c:pt idx="34">
                  <c:v>995.64100499192659</c:v>
                </c:pt>
                <c:pt idx="35">
                  <c:v>1011.9839069072223</c:v>
                </c:pt>
                <c:pt idx="36">
                  <c:v>802.4911695364973</c:v>
                </c:pt>
                <c:pt idx="37">
                  <c:v>799.97002640239532</c:v>
                </c:pt>
                <c:pt idx="38">
                  <c:v>964.23819946717867</c:v>
                </c:pt>
                <c:pt idx="39">
                  <c:v>898.06803734548078</c:v>
                </c:pt>
                <c:pt idx="40">
                  <c:v>942.06750891572563</c:v>
                </c:pt>
                <c:pt idx="41">
                  <c:v>904.64461410654485</c:v>
                </c:pt>
                <c:pt idx="42">
                  <c:v>1013.1569514193205</c:v>
                </c:pt>
                <c:pt idx="43">
                  <c:v>1032.172326057186</c:v>
                </c:pt>
                <c:pt idx="44">
                  <c:v>1040.4961839330501</c:v>
                </c:pt>
                <c:pt idx="45">
                  <c:v>1039.4771222384511</c:v>
                </c:pt>
                <c:pt idx="46">
                  <c:v>1054.7972352140443</c:v>
                </c:pt>
                <c:pt idx="47">
                  <c:v>927.77714888263642</c:v>
                </c:pt>
                <c:pt idx="48">
                  <c:v>794.62469382351458</c:v>
                </c:pt>
                <c:pt idx="49">
                  <c:v>990.47595467440669</c:v>
                </c:pt>
                <c:pt idx="50">
                  <c:v>983.94289132537745</c:v>
                </c:pt>
                <c:pt idx="51">
                  <c:v>1020.8803648125154</c:v>
                </c:pt>
                <c:pt idx="52">
                  <c:v>1060.5156331044407</c:v>
                </c:pt>
                <c:pt idx="53">
                  <c:v>886.79413542439318</c:v>
                </c:pt>
                <c:pt idx="54">
                  <c:v>1035.2003116666872</c:v>
                </c:pt>
                <c:pt idx="55">
                  <c:v>895.62217455206201</c:v>
                </c:pt>
                <c:pt idx="56">
                  <c:v>835.09829765325401</c:v>
                </c:pt>
                <c:pt idx="57">
                  <c:v>1180.9287119954677</c:v>
                </c:pt>
                <c:pt idx="58">
                  <c:v>1215.0484183354058</c:v>
                </c:pt>
                <c:pt idx="59">
                  <c:v>789.74649228641704</c:v>
                </c:pt>
                <c:pt idx="60">
                  <c:v>798.4621534228952</c:v>
                </c:pt>
                <c:pt idx="61">
                  <c:v>860.51163005931653</c:v>
                </c:pt>
                <c:pt idx="62">
                  <c:v>867.97494123214767</c:v>
                </c:pt>
                <c:pt idx="63">
                  <c:v>1111.2717915073968</c:v>
                </c:pt>
                <c:pt idx="64">
                  <c:v>894.97177072770398</c:v>
                </c:pt>
                <c:pt idx="65">
                  <c:v>1296.9352400217629</c:v>
                </c:pt>
                <c:pt idx="66">
                  <c:v>1071.4935425397966</c:v>
                </c:pt>
                <c:pt idx="67">
                  <c:v>835.29502552468409</c:v>
                </c:pt>
                <c:pt idx="68">
                  <c:v>845.30008075707576</c:v>
                </c:pt>
                <c:pt idx="69">
                  <c:v>842.68322986444093</c:v>
                </c:pt>
                <c:pt idx="70">
                  <c:v>879.41384758959339</c:v>
                </c:pt>
                <c:pt idx="71">
                  <c:v>865.76827274244681</c:v>
                </c:pt>
                <c:pt idx="72">
                  <c:v>848.60329535442816</c:v>
                </c:pt>
                <c:pt idx="73">
                  <c:v>890.73426603062626</c:v>
                </c:pt>
                <c:pt idx="74">
                  <c:v>944.32223078769596</c:v>
                </c:pt>
                <c:pt idx="75">
                  <c:v>808.2139433774978</c:v>
                </c:pt>
                <c:pt idx="76">
                  <c:v>827.03793442331005</c:v>
                </c:pt>
                <c:pt idx="77">
                  <c:v>851.1930525698757</c:v>
                </c:pt>
                <c:pt idx="78">
                  <c:v>811.65540378308924</c:v>
                </c:pt>
                <c:pt idx="79">
                  <c:v>906.82490832751591</c:v>
                </c:pt>
                <c:pt idx="80">
                  <c:v>1000.9826668611299</c:v>
                </c:pt>
                <c:pt idx="81">
                  <c:v>826.57797215204494</c:v>
                </c:pt>
                <c:pt idx="82">
                  <c:v>897.35882876280368</c:v>
                </c:pt>
                <c:pt idx="83">
                  <c:v>778.23922806604833</c:v>
                </c:pt>
                <c:pt idx="84">
                  <c:v>978.05685463183011</c:v>
                </c:pt>
                <c:pt idx="85">
                  <c:v>1017.6449516271429</c:v>
                </c:pt>
                <c:pt idx="86">
                  <c:v>1107.4775926208069</c:v>
                </c:pt>
                <c:pt idx="87">
                  <c:v>1132.5675473486347</c:v>
                </c:pt>
                <c:pt idx="88">
                  <c:v>912.82450695007753</c:v>
                </c:pt>
                <c:pt idx="89">
                  <c:v>895.95362726234748</c:v>
                </c:pt>
                <c:pt idx="90">
                  <c:v>1029.3081752238847</c:v>
                </c:pt>
                <c:pt idx="91">
                  <c:v>906.14157673477075</c:v>
                </c:pt>
                <c:pt idx="92">
                  <c:v>818.94337210034655</c:v>
                </c:pt>
                <c:pt idx="93">
                  <c:v>796.33194867734005</c:v>
                </c:pt>
                <c:pt idx="94">
                  <c:v>1000.8368342920256</c:v>
                </c:pt>
                <c:pt idx="95">
                  <c:v>1047.2123341330635</c:v>
                </c:pt>
                <c:pt idx="96">
                  <c:v>1159.9976696028612</c:v>
                </c:pt>
                <c:pt idx="97">
                  <c:v>1145.1188838187238</c:v>
                </c:pt>
                <c:pt idx="98">
                  <c:v>1206.8557829889287</c:v>
                </c:pt>
                <c:pt idx="99">
                  <c:v>1203.5129142176199</c:v>
                </c:pt>
                <c:pt idx="100">
                  <c:v>887.74341173223263</c:v>
                </c:pt>
                <c:pt idx="101">
                  <c:v>887.30050213049219</c:v>
                </c:pt>
                <c:pt idx="102">
                  <c:v>902.76663542897802</c:v>
                </c:pt>
                <c:pt idx="103">
                  <c:v>1416.3639820208639</c:v>
                </c:pt>
                <c:pt idx="104">
                  <c:v>1335.0638650484591</c:v>
                </c:pt>
                <c:pt idx="105">
                  <c:v>1133.8054061849102</c:v>
                </c:pt>
                <c:pt idx="106">
                  <c:v>1268.9536543443066</c:v>
                </c:pt>
                <c:pt idx="107">
                  <c:v>878.28362025937736</c:v>
                </c:pt>
                <c:pt idx="108">
                  <c:v>1115.2680627631037</c:v>
                </c:pt>
                <c:pt idx="109">
                  <c:v>886.05131676155679</c:v>
                </c:pt>
                <c:pt idx="110">
                  <c:v>1532.6411705129285</c:v>
                </c:pt>
                <c:pt idx="111">
                  <c:v>1584.3275679525445</c:v>
                </c:pt>
                <c:pt idx="112">
                  <c:v>1440.8497840947082</c:v>
                </c:pt>
                <c:pt idx="113">
                  <c:v>1458.8960892604377</c:v>
                </c:pt>
                <c:pt idx="114">
                  <c:v>1438.9179038639295</c:v>
                </c:pt>
                <c:pt idx="115">
                  <c:v>1229.9799527179352</c:v>
                </c:pt>
                <c:pt idx="116">
                  <c:v>1351.0571942620304</c:v>
                </c:pt>
                <c:pt idx="117">
                  <c:v>1233.5753324936823</c:v>
                </c:pt>
                <c:pt idx="118">
                  <c:v>1206.0206563890242</c:v>
                </c:pt>
                <c:pt idx="119">
                  <c:v>1223.5733532051868</c:v>
                </c:pt>
                <c:pt idx="120">
                  <c:v>1158.773619710742</c:v>
                </c:pt>
                <c:pt idx="121">
                  <c:v>1201.2957128256896</c:v>
                </c:pt>
                <c:pt idx="122">
                  <c:v>1305.6057347455419</c:v>
                </c:pt>
                <c:pt idx="123">
                  <c:v>1192.4504267994757</c:v>
                </c:pt>
                <c:pt idx="124">
                  <c:v>1410.9345570848034</c:v>
                </c:pt>
                <c:pt idx="125">
                  <c:v>1364.8362045606796</c:v>
                </c:pt>
                <c:pt idx="126">
                  <c:v>1295.5826044831433</c:v>
                </c:pt>
                <c:pt idx="127">
                  <c:v>1393.5785657431625</c:v>
                </c:pt>
                <c:pt idx="128">
                  <c:v>1298.2533738839597</c:v>
                </c:pt>
                <c:pt idx="129">
                  <c:v>1435.78759954057</c:v>
                </c:pt>
                <c:pt idx="130">
                  <c:v>1377.5820363805128</c:v>
                </c:pt>
                <c:pt idx="131">
                  <c:v>1509.9044623474717</c:v>
                </c:pt>
                <c:pt idx="132">
                  <c:v>1422.3293378673422</c:v>
                </c:pt>
                <c:pt idx="133">
                  <c:v>1435.4586058615469</c:v>
                </c:pt>
                <c:pt idx="134">
                  <c:v>1571.5764362943012</c:v>
                </c:pt>
                <c:pt idx="135">
                  <c:v>1557.8378790248958</c:v>
                </c:pt>
                <c:pt idx="136">
                  <c:v>1609.8275141944691</c:v>
                </c:pt>
                <c:pt idx="137">
                  <c:v>1426.6554075173779</c:v>
                </c:pt>
                <c:pt idx="138">
                  <c:v>1474.1215336151765</c:v>
                </c:pt>
                <c:pt idx="139">
                  <c:v>1378.0835772814403</c:v>
                </c:pt>
                <c:pt idx="140">
                  <c:v>1438.2148659979955</c:v>
                </c:pt>
                <c:pt idx="141">
                  <c:v>1504.1273214475641</c:v>
                </c:pt>
                <c:pt idx="142">
                  <c:v>1345.6855110975655</c:v>
                </c:pt>
                <c:pt idx="143">
                  <c:v>1398.9495387584541</c:v>
                </c:pt>
                <c:pt idx="144">
                  <c:v>1578.2122812687799</c:v>
                </c:pt>
                <c:pt idx="145">
                  <c:v>1569.968264974472</c:v>
                </c:pt>
                <c:pt idx="146">
                  <c:v>1666.4049109422854</c:v>
                </c:pt>
                <c:pt idx="147">
                  <c:v>1735.9780825400849</c:v>
                </c:pt>
                <c:pt idx="148">
                  <c:v>1579.5108708394816</c:v>
                </c:pt>
                <c:pt idx="149">
                  <c:v>1723.425146628015</c:v>
                </c:pt>
                <c:pt idx="150">
                  <c:v>1751.629824687154</c:v>
                </c:pt>
                <c:pt idx="151">
                  <c:v>1752.5626397081121</c:v>
                </c:pt>
                <c:pt idx="152">
                  <c:v>1832.4920712785015</c:v>
                </c:pt>
                <c:pt idx="153">
                  <c:v>1900.6266775755428</c:v>
                </c:pt>
                <c:pt idx="154">
                  <c:v>2290.0175278498796</c:v>
                </c:pt>
                <c:pt idx="155">
                  <c:v>2508.2498569980007</c:v>
                </c:pt>
                <c:pt idx="156">
                  <c:v>2353.1609629341469</c:v>
                </c:pt>
                <c:pt idx="157">
                  <c:v>2312.112117544179</c:v>
                </c:pt>
                <c:pt idx="158">
                  <c:v>2568.9164257928837</c:v>
                </c:pt>
                <c:pt idx="159">
                  <c:v>2555.3021463021519</c:v>
                </c:pt>
                <c:pt idx="160">
                  <c:v>2298.9721843539205</c:v>
                </c:pt>
                <c:pt idx="161">
                  <c:v>2258.4502260335894</c:v>
                </c:pt>
                <c:pt idx="162">
                  <c:v>2149.7873276172604</c:v>
                </c:pt>
                <c:pt idx="163">
                  <c:v>1978.0339688039628</c:v>
                </c:pt>
                <c:pt idx="164">
                  <c:v>2062.7648161852912</c:v>
                </c:pt>
                <c:pt idx="165">
                  <c:v>2296.768848867066</c:v>
                </c:pt>
                <c:pt idx="166">
                  <c:v>2820.3708529755941</c:v>
                </c:pt>
                <c:pt idx="167">
                  <c:v>3078.1457011876973</c:v>
                </c:pt>
                <c:pt idx="168">
                  <c:v>2877.8841490580298</c:v>
                </c:pt>
                <c:pt idx="169">
                  <c:v>2818.276314654935</c:v>
                </c:pt>
                <c:pt idx="170">
                  <c:v>3121.2239823792738</c:v>
                </c:pt>
                <c:pt idx="171">
                  <c:v>3095.0130289166045</c:v>
                </c:pt>
                <c:pt idx="172">
                  <c:v>2776.1443487703878</c:v>
                </c:pt>
                <c:pt idx="173">
                  <c:v>2719.2415841535403</c:v>
                </c:pt>
                <c:pt idx="174">
                  <c:v>2581.0752373506466</c:v>
                </c:pt>
                <c:pt idx="175">
                  <c:v>2368.3396888908514</c:v>
                </c:pt>
                <c:pt idx="176">
                  <c:v>2463.2050562199452</c:v>
                </c:pt>
                <c:pt idx="177">
                  <c:v>2735.537697734133</c:v>
                </c:pt>
                <c:pt idx="178">
                  <c:v>3350.7241781013086</c:v>
                </c:pt>
                <c:pt idx="179">
                  <c:v>3648.041545377394</c:v>
                </c:pt>
                <c:pt idx="180">
                  <c:v>3402.6073351819123</c:v>
                </c:pt>
                <c:pt idx="181">
                  <c:v>3324.4405117656911</c:v>
                </c:pt>
                <c:pt idx="182">
                  <c:v>3673.5315389656625</c:v>
                </c:pt>
                <c:pt idx="183">
                  <c:v>3634.7239115310567</c:v>
                </c:pt>
                <c:pt idx="184">
                  <c:v>3253.316513186855</c:v>
                </c:pt>
                <c:pt idx="185">
                  <c:v>3180.0329422734912</c:v>
                </c:pt>
                <c:pt idx="186">
                  <c:v>3012.3631470840328</c:v>
                </c:pt>
                <c:pt idx="187">
                  <c:v>2758.6454089777403</c:v>
                </c:pt>
                <c:pt idx="188">
                  <c:v>2863.6452962545986</c:v>
                </c:pt>
                <c:pt idx="189">
                  <c:v>3174.3065466011985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1-4BE8-9899-61CBD7B0DAA5}"/>
            </c:ext>
          </c:extLst>
        </c:ser>
        <c:ser>
          <c:idx val="3"/>
          <c:order val="2"/>
          <c:tx>
            <c:strRef>
              <c:f>'Holt-Winters-dcb'!$I$1</c:f>
              <c:strCache>
                <c:ptCount val="1"/>
                <c:pt idx="0">
                  <c:v>Excel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'Holt-Winters-dcb'!$A$2:$A$191</c:f>
              <c:numCache>
                <c:formatCode>dd/mm/yyyy;@</c:formatCode>
                <c:ptCount val="19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  <c:pt idx="136">
                  <c:v>44682</c:v>
                </c:pt>
                <c:pt idx="137">
                  <c:v>44713</c:v>
                </c:pt>
                <c:pt idx="138">
                  <c:v>44743</c:v>
                </c:pt>
                <c:pt idx="139">
                  <c:v>44774</c:v>
                </c:pt>
                <c:pt idx="140">
                  <c:v>44805</c:v>
                </c:pt>
                <c:pt idx="141">
                  <c:v>44835</c:v>
                </c:pt>
                <c:pt idx="142">
                  <c:v>44866</c:v>
                </c:pt>
                <c:pt idx="143">
                  <c:v>44896</c:v>
                </c:pt>
                <c:pt idx="144">
                  <c:v>44927</c:v>
                </c:pt>
                <c:pt idx="145">
                  <c:v>44958</c:v>
                </c:pt>
                <c:pt idx="146">
                  <c:v>44986</c:v>
                </c:pt>
                <c:pt idx="147">
                  <c:v>45017</c:v>
                </c:pt>
                <c:pt idx="148">
                  <c:v>45047</c:v>
                </c:pt>
                <c:pt idx="149">
                  <c:v>45078</c:v>
                </c:pt>
                <c:pt idx="150">
                  <c:v>45108</c:v>
                </c:pt>
                <c:pt idx="151">
                  <c:v>45139</c:v>
                </c:pt>
                <c:pt idx="152">
                  <c:v>45170</c:v>
                </c:pt>
                <c:pt idx="153">
                  <c:v>45200</c:v>
                </c:pt>
                <c:pt idx="154">
                  <c:v>45231</c:v>
                </c:pt>
                <c:pt idx="155">
                  <c:v>45261</c:v>
                </c:pt>
                <c:pt idx="156">
                  <c:v>45292</c:v>
                </c:pt>
                <c:pt idx="157">
                  <c:v>45323</c:v>
                </c:pt>
                <c:pt idx="158">
                  <c:v>45352</c:v>
                </c:pt>
                <c:pt idx="159">
                  <c:v>45383</c:v>
                </c:pt>
                <c:pt idx="160">
                  <c:v>45413</c:v>
                </c:pt>
                <c:pt idx="161">
                  <c:v>45444</c:v>
                </c:pt>
                <c:pt idx="162">
                  <c:v>45474</c:v>
                </c:pt>
                <c:pt idx="163">
                  <c:v>45505</c:v>
                </c:pt>
                <c:pt idx="164">
                  <c:v>45536</c:v>
                </c:pt>
                <c:pt idx="165">
                  <c:v>45566</c:v>
                </c:pt>
                <c:pt idx="166">
                  <c:v>45597</c:v>
                </c:pt>
                <c:pt idx="167">
                  <c:v>45627</c:v>
                </c:pt>
                <c:pt idx="168">
                  <c:v>45658</c:v>
                </c:pt>
                <c:pt idx="169">
                  <c:v>45689</c:v>
                </c:pt>
                <c:pt idx="170">
                  <c:v>45717</c:v>
                </c:pt>
                <c:pt idx="171">
                  <c:v>45748</c:v>
                </c:pt>
                <c:pt idx="172">
                  <c:v>45778</c:v>
                </c:pt>
                <c:pt idx="173">
                  <c:v>45809</c:v>
                </c:pt>
                <c:pt idx="174">
                  <c:v>45839</c:v>
                </c:pt>
                <c:pt idx="175">
                  <c:v>45870</c:v>
                </c:pt>
                <c:pt idx="176">
                  <c:v>45901</c:v>
                </c:pt>
                <c:pt idx="177">
                  <c:v>45931</c:v>
                </c:pt>
                <c:pt idx="178">
                  <c:v>45962</c:v>
                </c:pt>
                <c:pt idx="179">
                  <c:v>45992</c:v>
                </c:pt>
                <c:pt idx="180">
                  <c:v>46023</c:v>
                </c:pt>
                <c:pt idx="181">
                  <c:v>46054</c:v>
                </c:pt>
                <c:pt idx="182">
                  <c:v>46082</c:v>
                </c:pt>
                <c:pt idx="183">
                  <c:v>46113</c:v>
                </c:pt>
                <c:pt idx="184">
                  <c:v>46143</c:v>
                </c:pt>
                <c:pt idx="185">
                  <c:v>46174</c:v>
                </c:pt>
                <c:pt idx="186">
                  <c:v>46204</c:v>
                </c:pt>
                <c:pt idx="187">
                  <c:v>46235</c:v>
                </c:pt>
                <c:pt idx="188">
                  <c:v>46266</c:v>
                </c:pt>
                <c:pt idx="189">
                  <c:v>46296</c:v>
                </c:pt>
              </c:numCache>
            </c:numRef>
          </c:cat>
          <c:val>
            <c:numRef>
              <c:f>'Holt-Winters-dcb'!$I$2:$I$191</c:f>
              <c:numCache>
                <c:formatCode>General</c:formatCode>
                <c:ptCount val="190"/>
                <c:pt idx="154">
                  <c:v>1863.251616188998</c:v>
                </c:pt>
                <c:pt idx="155">
                  <c:v>1868.5798453352634</c:v>
                </c:pt>
                <c:pt idx="156">
                  <c:v>1873.9914091813098</c:v>
                </c:pt>
                <c:pt idx="157">
                  <c:v>1879.5728964796097</c:v>
                </c:pt>
                <c:pt idx="158">
                  <c:v>1716.6773369053924</c:v>
                </c:pt>
                <c:pt idx="159">
                  <c:v>1723.7831102727096</c:v>
                </c:pt>
                <c:pt idx="160">
                  <c:v>1733.4304134052088</c:v>
                </c:pt>
                <c:pt idx="161">
                  <c:v>1743.3530510219202</c:v>
                </c:pt>
                <c:pt idx="162">
                  <c:v>1748.4110372117123</c:v>
                </c:pt>
                <c:pt idx="163">
                  <c:v>1895.3289494522426</c:v>
                </c:pt>
                <c:pt idx="164">
                  <c:v>1899.322492994798</c:v>
                </c:pt>
                <c:pt idx="165">
                  <c:v>1905.1431407557679</c:v>
                </c:pt>
                <c:pt idx="166">
                  <c:v>1916.5648672337611</c:v>
                </c:pt>
                <c:pt idx="167">
                  <c:v>1922.1854398205462</c:v>
                </c:pt>
                <c:pt idx="168">
                  <c:v>1942.9902473158256</c:v>
                </c:pt>
                <c:pt idx="169">
                  <c:v>1949.2585548952143</c:v>
                </c:pt>
                <c:pt idx="170">
                  <c:v>1956.0420056211462</c:v>
                </c:pt>
                <c:pt idx="171">
                  <c:v>1963.0162413426176</c:v>
                </c:pt>
                <c:pt idx="172">
                  <c:v>1969.530707027337</c:v>
                </c:pt>
                <c:pt idx="173">
                  <c:v>1882.3422380284853</c:v>
                </c:pt>
                <c:pt idx="174">
                  <c:v>1889.1133021156663</c:v>
                </c:pt>
                <c:pt idx="175">
                  <c:v>1900.0312229359504</c:v>
                </c:pt>
                <c:pt idx="176">
                  <c:v>1903.5261897639007</c:v>
                </c:pt>
                <c:pt idx="177">
                  <c:v>1905.9704517381629</c:v>
                </c:pt>
                <c:pt idx="178">
                  <c:v>1970.7909464306849</c:v>
                </c:pt>
                <c:pt idx="179">
                  <c:v>1979.7061610173878</c:v>
                </c:pt>
                <c:pt idx="180">
                  <c:v>1992.6857016367082</c:v>
                </c:pt>
                <c:pt idx="181">
                  <c:v>1997.5574380999315</c:v>
                </c:pt>
                <c:pt idx="182">
                  <c:v>1991.3017658626284</c:v>
                </c:pt>
                <c:pt idx="183">
                  <c:v>2040.6232258064515</c:v>
                </c:pt>
                <c:pt idx="184">
                  <c:v>2048.8910243902437</c:v>
                </c:pt>
                <c:pt idx="185">
                  <c:v>2055.579394048832</c:v>
                </c:pt>
                <c:pt idx="186">
                  <c:v>2062.7953909345351</c:v>
                </c:pt>
                <c:pt idx="187">
                  <c:v>2071.6571331797859</c:v>
                </c:pt>
                <c:pt idx="188">
                  <c:v>2035.8618060249473</c:v>
                </c:pt>
                <c:pt idx="189">
                  <c:v>2044.1101301714809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1-4BE8-9899-61CBD7B0D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478352"/>
        <c:axId val="1628435520"/>
      </c:lineChart>
      <c:dateAx>
        <c:axId val="1629478352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35520"/>
        <c:crosses val="autoZero"/>
        <c:auto val="1"/>
        <c:lblOffset val="100"/>
        <c:baseTimeUnit val="months"/>
      </c:dateAx>
      <c:valAx>
        <c:axId val="16284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dcb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dcb</a:t>
          </a:r>
        </a:p>
      </cx:txPr>
    </cx:title>
    <cx:plotArea>
      <cx:plotAreaRegion>
        <cx:series layoutId="boxWhisker" uniqueId="{46CF66C7-080A-4710-9D25-366A6F2737C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dce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dce</a:t>
          </a:r>
        </a:p>
      </cx:txPr>
    </cx:title>
    <cx:plotArea>
      <cx:plotAreaRegion>
        <cx:series layoutId="boxWhisker" uniqueId="{E0A69DCB-0615-4E2F-9CBD-76B1D86DF92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dck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dck</a:t>
          </a:r>
        </a:p>
      </cx:txPr>
    </cx:title>
    <cx:plotArea>
      <cx:plotAreaRegion>
        <cx:series layoutId="boxWhisker" uniqueId="{F80DAB82-4C41-4999-9EF3-964119292A2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dcs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dcs</a:t>
          </a:r>
        </a:p>
      </cx:txPr>
    </cx:title>
    <cx:plotArea>
      <cx:plotAreaRegion>
        <cx:series layoutId="boxWhisker" uniqueId="{DCBEC0C5-C1AD-4444-B70F-A67FE9F7101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dcw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dcw</a:t>
          </a:r>
        </a:p>
      </cx:txPr>
    </cx:title>
    <cx:plotArea>
      <cx:plotAreaRegion>
        <cx:series layoutId="boxWhisker" uniqueId="{9E4C368C-242C-49D6-8BBF-3ADBDB57752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Post-Cleansing Demand Variability Across Six Regions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boxWhisker" uniqueId="{2F4B090A-3E87-46C4-9758-D3201AC17F4F}">
          <cx:tx>
            <cx:txData>
              <cx:f>_xlchart.v1.0</cx:f>
              <cx:v>dcb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A1B09534-9266-42DF-BD5D-FCD8069E4AB7}">
          <cx:tx>
            <cx:txData>
              <cx:f>_xlchart.v1.2</cx:f>
              <cx:v>dce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B4C81B2D-4B5C-4F75-8755-B156AEB34939}">
          <cx:tx>
            <cx:txData>
              <cx:f>_xlchart.v1.4</cx:f>
              <cx:v>dck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D9D3A70B-9EE8-4927-BB42-13F63F144773}">
          <cx:tx>
            <cx:txData>
              <cx:f>_xlchart.v1.6</cx:f>
              <cx:v>dcs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106237AD-5CCF-4033-B3AC-89067554E683}">
          <cx:tx>
            <cx:txData>
              <cx:f>_xlchart.v1.8</cx:f>
              <cx:v>dcv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B5E6AEED-A199-4679-959F-9DE152F0CE42}">
          <cx:tx>
            <cx:txData>
              <cx:f>_xlchart.v1.10</cx:f>
              <cx:v>dcw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dcv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dcv</a:t>
          </a:r>
        </a:p>
      </cx:txPr>
    </cx:title>
    <cx:plotArea>
      <cx:plotAreaRegion>
        <cx:series layoutId="boxWhisker" uniqueId="{D9A83067-D46F-4351-9DD4-49B1ACC0A06A}">
          <cx:tx>
            <cx:txData>
              <cx:f>_xlchart.v1.12</cx:f>
              <cx:v>dcv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1830</xdr:colOff>
      <xdr:row>60</xdr:row>
      <xdr:rowOff>15120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AD46EE9-90CE-4508-AE97-344FE650B6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0" y="0"/>
          <a:ext cx="5402505" cy="11445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4762</xdr:rowOff>
    </xdr:from>
    <xdr:to>
      <xdr:col>14</xdr:col>
      <xdr:colOff>0</xdr:colOff>
      <xdr:row>19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6ACDE2-3747-4BB9-AEB1-5D3AF664B4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0" y="195262"/>
              <a:ext cx="3543300" cy="3557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190500</xdr:colOff>
      <xdr:row>0</xdr:row>
      <xdr:rowOff>176211</xdr:rowOff>
    </xdr:from>
    <xdr:to>
      <xdr:col>20</xdr:col>
      <xdr:colOff>495300</xdr:colOff>
      <xdr:row>19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353849-A86F-48DD-BF11-068FCE670A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176211"/>
              <a:ext cx="3962400" cy="35861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95249</xdr:colOff>
      <xdr:row>20</xdr:row>
      <xdr:rowOff>157162</xdr:rowOff>
    </xdr:from>
    <xdr:to>
      <xdr:col>14</xdr:col>
      <xdr:colOff>0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CC5D9A-8C38-45A6-A22B-B7F0411DF2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49" y="3967162"/>
              <a:ext cx="3562351" cy="3462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219075</xdr:colOff>
      <xdr:row>20</xdr:row>
      <xdr:rowOff>157162</xdr:rowOff>
    </xdr:from>
    <xdr:to>
      <xdr:col>20</xdr:col>
      <xdr:colOff>523875</xdr:colOff>
      <xdr:row>39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CB99D1B-6F42-481F-9DBF-5E0E426B7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6875" y="3967162"/>
              <a:ext cx="3962400" cy="3481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219075</xdr:colOff>
      <xdr:row>40</xdr:row>
      <xdr:rowOff>109537</xdr:rowOff>
    </xdr:from>
    <xdr:to>
      <xdr:col>20</xdr:col>
      <xdr:colOff>569379</xdr:colOff>
      <xdr:row>60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530CC76-E699-40F5-828F-ECEB6B07A0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6875" y="7729537"/>
              <a:ext cx="4007904" cy="3700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528108</xdr:colOff>
      <xdr:row>64</xdr:row>
      <xdr:rowOff>75670</xdr:rowOff>
    </xdr:from>
    <xdr:to>
      <xdr:col>18</xdr:col>
      <xdr:colOff>403608</xdr:colOff>
      <xdr:row>79</xdr:row>
      <xdr:rowOff>98170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2ADE419-5595-4E7E-BE24-CB9F01DA15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1191" y="12267670"/>
              <a:ext cx="540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95251</xdr:colOff>
      <xdr:row>40</xdr:row>
      <xdr:rowOff>11906</xdr:rowOff>
    </xdr:from>
    <xdr:to>
      <xdr:col>14</xdr:col>
      <xdr:colOff>57150</xdr:colOff>
      <xdr:row>60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A6D6F14-3267-4A49-8B70-5E3AE4A4EB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1" y="7631906"/>
              <a:ext cx="3619499" cy="38076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8</xdr:row>
      <xdr:rowOff>176212</xdr:rowOff>
    </xdr:from>
    <xdr:to>
      <xdr:col>18</xdr:col>
      <xdr:colOff>571500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4B970-173E-4F90-A5E2-469CC023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t\Desktop\ADA\A&amp;O\Case%20study\DataAO.xlsx" TargetMode="External"/><Relationship Id="rId1" Type="http://schemas.openxmlformats.org/officeDocument/2006/relationships/externalLinkPath" Target="Data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"/>
      <sheetName val="Retailers"/>
      <sheetName val="Regions"/>
      <sheetName val="Short-term"/>
      <sheetName val="Locations"/>
      <sheetName val="Demand"/>
      <sheetName val="Pivot table"/>
      <sheetName val="DA"/>
      <sheetName val="PA-dcb"/>
      <sheetName val="Holt-Winters-dcb"/>
      <sheetName val="Test - seasonality"/>
      <sheetName val="PA-dce"/>
      <sheetName val="PA-dck"/>
      <sheetName val="PA-dcs"/>
      <sheetName val="PA-dcv"/>
      <sheetName val="PA-dcw"/>
      <sheetName val="Capacity+Rent"/>
      <sheetName val="Curren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Demand</v>
          </cell>
          <cell r="F1" t="str">
            <v>Forecast</v>
          </cell>
          <cell r="I1" t="str">
            <v>Excel Forecast</v>
          </cell>
        </row>
        <row r="2">
          <cell r="A2">
            <v>40544</v>
          </cell>
          <cell r="B2">
            <v>820</v>
          </cell>
        </row>
        <row r="3">
          <cell r="A3">
            <v>40575</v>
          </cell>
          <cell r="B3">
            <v>828</v>
          </cell>
        </row>
        <row r="4">
          <cell r="A4">
            <v>40603</v>
          </cell>
          <cell r="B4">
            <v>911</v>
          </cell>
        </row>
        <row r="5">
          <cell r="A5">
            <v>40634</v>
          </cell>
          <cell r="B5">
            <v>877</v>
          </cell>
        </row>
        <row r="6">
          <cell r="A6">
            <v>40664</v>
          </cell>
          <cell r="B6">
            <v>758</v>
          </cell>
        </row>
        <row r="7">
          <cell r="A7">
            <v>40695</v>
          </cell>
          <cell r="B7">
            <v>760</v>
          </cell>
        </row>
        <row r="8">
          <cell r="A8">
            <v>40725</v>
          </cell>
          <cell r="B8">
            <v>695</v>
          </cell>
        </row>
        <row r="9">
          <cell r="A9">
            <v>40756</v>
          </cell>
          <cell r="B9">
            <v>631</v>
          </cell>
        </row>
        <row r="10">
          <cell r="A10">
            <v>40787</v>
          </cell>
          <cell r="B10">
            <v>686</v>
          </cell>
        </row>
        <row r="11">
          <cell r="A11">
            <v>40817</v>
          </cell>
          <cell r="B11">
            <v>774</v>
          </cell>
        </row>
        <row r="12">
          <cell r="A12">
            <v>40848</v>
          </cell>
          <cell r="B12">
            <v>946</v>
          </cell>
        </row>
        <row r="13">
          <cell r="A13">
            <v>40878</v>
          </cell>
          <cell r="B13">
            <v>997</v>
          </cell>
        </row>
        <row r="14">
          <cell r="A14">
            <v>40909</v>
          </cell>
          <cell r="B14">
            <v>682</v>
          </cell>
        </row>
        <row r="15">
          <cell r="A15">
            <v>40940</v>
          </cell>
          <cell r="B15">
            <v>717</v>
          </cell>
          <cell r="F15">
            <v>588.24563946374553</v>
          </cell>
        </row>
        <row r="16">
          <cell r="A16">
            <v>40969</v>
          </cell>
          <cell r="B16">
            <v>828</v>
          </cell>
          <cell r="F16">
            <v>704.81459659734367</v>
          </cell>
        </row>
        <row r="17">
          <cell r="A17">
            <v>41000</v>
          </cell>
          <cell r="B17">
            <v>910</v>
          </cell>
          <cell r="F17">
            <v>812.689968960427</v>
          </cell>
        </row>
        <row r="18">
          <cell r="A18">
            <v>41030</v>
          </cell>
          <cell r="B18">
            <v>918</v>
          </cell>
          <cell r="F18">
            <v>855.16302030997633</v>
          </cell>
        </row>
        <row r="19">
          <cell r="A19">
            <v>41061</v>
          </cell>
          <cell r="B19">
            <v>819</v>
          </cell>
          <cell r="F19">
            <v>761.83740581866346</v>
          </cell>
        </row>
        <row r="20">
          <cell r="A20">
            <v>41091</v>
          </cell>
          <cell r="B20">
            <v>883</v>
          </cell>
          <cell r="F20">
            <v>841.15113521884098</v>
          </cell>
        </row>
        <row r="21">
          <cell r="A21">
            <v>41122</v>
          </cell>
          <cell r="B21">
            <v>801</v>
          </cell>
          <cell r="F21">
            <v>771.83098806492126</v>
          </cell>
        </row>
        <row r="22">
          <cell r="A22">
            <v>41153</v>
          </cell>
          <cell r="B22">
            <v>813</v>
          </cell>
          <cell r="F22">
            <v>781.19077899608101</v>
          </cell>
        </row>
        <row r="23">
          <cell r="A23">
            <v>41183</v>
          </cell>
          <cell r="B23">
            <v>757</v>
          </cell>
          <cell r="F23">
            <v>712.12616795373276</v>
          </cell>
        </row>
        <row r="24">
          <cell r="A24">
            <v>41214</v>
          </cell>
          <cell r="B24">
            <v>820</v>
          </cell>
          <cell r="F24">
            <v>756.15717313705659</v>
          </cell>
        </row>
        <row r="25">
          <cell r="A25">
            <v>41244</v>
          </cell>
          <cell r="B25">
            <v>900</v>
          </cell>
          <cell r="F25">
            <v>837.19547593921345</v>
          </cell>
        </row>
        <row r="26">
          <cell r="A26">
            <v>41275</v>
          </cell>
          <cell r="B26">
            <v>784</v>
          </cell>
          <cell r="F26">
            <v>741.61560216735973</v>
          </cell>
        </row>
        <row r="27">
          <cell r="A27">
            <v>41306</v>
          </cell>
          <cell r="B27">
            <v>745</v>
          </cell>
          <cell r="F27">
            <v>704.86447066348319</v>
          </cell>
        </row>
        <row r="28">
          <cell r="A28">
            <v>41334</v>
          </cell>
          <cell r="B28">
            <v>609</v>
          </cell>
          <cell r="F28">
            <v>553.93287434357205</v>
          </cell>
        </row>
        <row r="29">
          <cell r="A29">
            <v>41365</v>
          </cell>
          <cell r="B29">
            <v>636</v>
          </cell>
          <cell r="F29">
            <v>583.23441622919847</v>
          </cell>
        </row>
        <row r="30">
          <cell r="A30">
            <v>41395</v>
          </cell>
          <cell r="B30">
            <v>900</v>
          </cell>
          <cell r="F30">
            <v>882.82824140088678</v>
          </cell>
        </row>
        <row r="31">
          <cell r="A31">
            <v>41426</v>
          </cell>
          <cell r="B31">
            <v>938</v>
          </cell>
          <cell r="F31">
            <v>939.9398449344053</v>
          </cell>
        </row>
        <row r="32">
          <cell r="A32">
            <v>41456</v>
          </cell>
          <cell r="B32">
            <v>801</v>
          </cell>
          <cell r="F32">
            <v>800.75628704208464</v>
          </cell>
        </row>
        <row r="33">
          <cell r="A33">
            <v>41487</v>
          </cell>
          <cell r="B33">
            <v>842</v>
          </cell>
          <cell r="F33">
            <v>847.01685609090771</v>
          </cell>
        </row>
        <row r="34">
          <cell r="A34">
            <v>41518</v>
          </cell>
          <cell r="B34">
            <v>957</v>
          </cell>
          <cell r="F34">
            <v>969.85256025579838</v>
          </cell>
        </row>
        <row r="35">
          <cell r="A35">
            <v>41548</v>
          </cell>
          <cell r="B35">
            <v>999</v>
          </cell>
          <cell r="F35">
            <v>1009.4296332382222</v>
          </cell>
        </row>
        <row r="36">
          <cell r="A36">
            <v>41579</v>
          </cell>
          <cell r="B36">
            <v>1002</v>
          </cell>
          <cell r="F36">
            <v>995.64100499192659</v>
          </cell>
        </row>
        <row r="37">
          <cell r="A37">
            <v>41609</v>
          </cell>
          <cell r="B37">
            <v>1030</v>
          </cell>
          <cell r="F37">
            <v>1011.9839069072223</v>
          </cell>
        </row>
        <row r="38">
          <cell r="A38">
            <v>41640</v>
          </cell>
          <cell r="B38">
            <v>819</v>
          </cell>
          <cell r="F38">
            <v>802.4911695364973</v>
          </cell>
        </row>
        <row r="39">
          <cell r="A39">
            <v>41671</v>
          </cell>
          <cell r="B39">
            <v>817</v>
          </cell>
          <cell r="F39">
            <v>799.97002640239532</v>
          </cell>
        </row>
        <row r="40">
          <cell r="A40">
            <v>41699</v>
          </cell>
          <cell r="B40">
            <v>976</v>
          </cell>
          <cell r="F40">
            <v>964.23819946717867</v>
          </cell>
        </row>
        <row r="41">
          <cell r="A41">
            <v>41730</v>
          </cell>
          <cell r="B41">
            <v>908</v>
          </cell>
          <cell r="F41">
            <v>898.06803734548078</v>
          </cell>
        </row>
        <row r="42">
          <cell r="A42">
            <v>41760</v>
          </cell>
          <cell r="B42">
            <v>942</v>
          </cell>
          <cell r="F42">
            <v>942.06750891572563</v>
          </cell>
        </row>
        <row r="43">
          <cell r="A43">
            <v>41791</v>
          </cell>
          <cell r="B43">
            <v>900</v>
          </cell>
          <cell r="F43">
            <v>904.64461410654485</v>
          </cell>
        </row>
        <row r="44">
          <cell r="A44">
            <v>41821</v>
          </cell>
          <cell r="B44">
            <v>999</v>
          </cell>
          <cell r="F44">
            <v>1013.1569514193205</v>
          </cell>
        </row>
        <row r="45">
          <cell r="A45">
            <v>41852</v>
          </cell>
          <cell r="B45">
            <v>1008</v>
          </cell>
          <cell r="F45">
            <v>1032.172326057186</v>
          </cell>
        </row>
        <row r="46">
          <cell r="A46">
            <v>41883</v>
          </cell>
          <cell r="B46">
            <v>1017</v>
          </cell>
          <cell r="F46">
            <v>1040.4961839330501</v>
          </cell>
        </row>
        <row r="47">
          <cell r="A47">
            <v>41913</v>
          </cell>
          <cell r="B47">
            <v>1026</v>
          </cell>
          <cell r="F47">
            <v>1039.4771222384511</v>
          </cell>
        </row>
        <row r="48">
          <cell r="A48">
            <v>41944</v>
          </cell>
          <cell r="B48">
            <v>1058</v>
          </cell>
          <cell r="F48">
            <v>1054.7972352140443</v>
          </cell>
        </row>
        <row r="49">
          <cell r="A49">
            <v>41974</v>
          </cell>
          <cell r="B49">
            <v>951</v>
          </cell>
          <cell r="F49">
            <v>927.77714888263642</v>
          </cell>
        </row>
        <row r="50">
          <cell r="A50">
            <v>42005</v>
          </cell>
          <cell r="B50">
            <v>816</v>
          </cell>
          <cell r="F50">
            <v>794.62469382351458</v>
          </cell>
        </row>
        <row r="51">
          <cell r="A51">
            <v>42036</v>
          </cell>
          <cell r="B51">
            <v>998</v>
          </cell>
          <cell r="F51">
            <v>990.47595467440669</v>
          </cell>
        </row>
        <row r="52">
          <cell r="A52">
            <v>42064</v>
          </cell>
          <cell r="B52">
            <v>990</v>
          </cell>
          <cell r="F52">
            <v>983.94289132537745</v>
          </cell>
        </row>
        <row r="53">
          <cell r="A53">
            <v>42095</v>
          </cell>
          <cell r="B53">
            <v>1026</v>
          </cell>
          <cell r="F53">
            <v>1020.8803648125154</v>
          </cell>
        </row>
        <row r="54">
          <cell r="A54">
            <v>42125</v>
          </cell>
          <cell r="B54">
            <v>1053</v>
          </cell>
          <cell r="F54">
            <v>1060.5156331044407</v>
          </cell>
        </row>
        <row r="55">
          <cell r="A55">
            <v>42156</v>
          </cell>
          <cell r="B55">
            <v>883</v>
          </cell>
          <cell r="F55">
            <v>886.79413542439318</v>
          </cell>
        </row>
        <row r="56">
          <cell r="A56">
            <v>42186</v>
          </cell>
          <cell r="B56">
            <v>1024</v>
          </cell>
          <cell r="F56">
            <v>1035.2003116666872</v>
          </cell>
        </row>
        <row r="57">
          <cell r="A57">
            <v>42217</v>
          </cell>
          <cell r="B57">
            <v>882</v>
          </cell>
          <cell r="F57">
            <v>895.62217455206201</v>
          </cell>
        </row>
        <row r="58">
          <cell r="A58">
            <v>42248</v>
          </cell>
          <cell r="B58">
            <v>831</v>
          </cell>
          <cell r="F58">
            <v>835.09829765325401</v>
          </cell>
        </row>
        <row r="59">
          <cell r="A59">
            <v>42278</v>
          </cell>
          <cell r="B59">
            <v>1167</v>
          </cell>
          <cell r="F59">
            <v>1180.9287119954677</v>
          </cell>
        </row>
        <row r="60">
          <cell r="A60">
            <v>42309</v>
          </cell>
          <cell r="B60">
            <v>1202</v>
          </cell>
          <cell r="F60">
            <v>1215.0484183354058</v>
          </cell>
        </row>
        <row r="61">
          <cell r="A61">
            <v>42339</v>
          </cell>
          <cell r="B61">
            <v>816</v>
          </cell>
          <cell r="F61">
            <v>789.74649228641704</v>
          </cell>
        </row>
        <row r="62">
          <cell r="A62">
            <v>42370</v>
          </cell>
          <cell r="B62">
            <v>825</v>
          </cell>
          <cell r="F62">
            <v>798.4621534228952</v>
          </cell>
        </row>
        <row r="63">
          <cell r="A63">
            <v>42401</v>
          </cell>
          <cell r="B63">
            <v>877</v>
          </cell>
          <cell r="F63">
            <v>860.51163005931653</v>
          </cell>
        </row>
        <row r="64">
          <cell r="A64">
            <v>42430</v>
          </cell>
          <cell r="B64">
            <v>886</v>
          </cell>
          <cell r="F64">
            <v>867.97494123214767</v>
          </cell>
        </row>
        <row r="65">
          <cell r="A65">
            <v>42461</v>
          </cell>
          <cell r="B65">
            <v>1114</v>
          </cell>
          <cell r="F65">
            <v>1111.2717915073968</v>
          </cell>
        </row>
        <row r="66">
          <cell r="A66">
            <v>42491</v>
          </cell>
          <cell r="B66">
            <v>894</v>
          </cell>
          <cell r="F66">
            <v>894.97177072770398</v>
          </cell>
        </row>
        <row r="67">
          <cell r="A67">
            <v>42522</v>
          </cell>
          <cell r="B67">
            <v>1273</v>
          </cell>
          <cell r="F67">
            <v>1296.9352400217629</v>
          </cell>
        </row>
        <row r="68">
          <cell r="A68">
            <v>42552</v>
          </cell>
          <cell r="B68">
            <v>1045</v>
          </cell>
          <cell r="F68">
            <v>1071.4935425397966</v>
          </cell>
        </row>
        <row r="69">
          <cell r="A69">
            <v>42583</v>
          </cell>
          <cell r="B69">
            <v>826</v>
          </cell>
          <cell r="F69">
            <v>835.29502552468409</v>
          </cell>
        </row>
        <row r="70">
          <cell r="A70">
            <v>42614</v>
          </cell>
          <cell r="B70">
            <v>844</v>
          </cell>
          <cell r="F70">
            <v>845.30008075707576</v>
          </cell>
        </row>
        <row r="71">
          <cell r="A71">
            <v>42644</v>
          </cell>
          <cell r="B71">
            <v>850</v>
          </cell>
          <cell r="F71">
            <v>842.68322986444093</v>
          </cell>
        </row>
        <row r="72">
          <cell r="A72">
            <v>42675</v>
          </cell>
          <cell r="B72">
            <v>900</v>
          </cell>
          <cell r="F72">
            <v>879.41384758959339</v>
          </cell>
        </row>
        <row r="73">
          <cell r="A73">
            <v>42705</v>
          </cell>
          <cell r="B73">
            <v>894</v>
          </cell>
          <cell r="F73">
            <v>865.76827274244681</v>
          </cell>
        </row>
        <row r="74">
          <cell r="A74">
            <v>42736</v>
          </cell>
          <cell r="B74">
            <v>866</v>
          </cell>
          <cell r="F74">
            <v>848.60329535442816</v>
          </cell>
        </row>
        <row r="75">
          <cell r="A75">
            <v>42767</v>
          </cell>
          <cell r="B75">
            <v>901</v>
          </cell>
          <cell r="F75">
            <v>890.73426603062626</v>
          </cell>
        </row>
        <row r="76">
          <cell r="A76">
            <v>42795</v>
          </cell>
          <cell r="B76">
            <v>954</v>
          </cell>
          <cell r="F76">
            <v>944.32223078769596</v>
          </cell>
        </row>
        <row r="77">
          <cell r="A77">
            <v>42826</v>
          </cell>
          <cell r="B77">
            <v>825</v>
          </cell>
          <cell r="F77">
            <v>808.2139433774978</v>
          </cell>
        </row>
        <row r="78">
          <cell r="A78">
            <v>42856</v>
          </cell>
          <cell r="B78">
            <v>837</v>
          </cell>
          <cell r="F78">
            <v>827.03793442331005</v>
          </cell>
        </row>
        <row r="79">
          <cell r="A79">
            <v>42887</v>
          </cell>
          <cell r="B79">
            <v>853</v>
          </cell>
          <cell r="F79">
            <v>851.1930525698757</v>
          </cell>
        </row>
        <row r="80">
          <cell r="A80">
            <v>42917</v>
          </cell>
          <cell r="B80">
            <v>810</v>
          </cell>
          <cell r="F80">
            <v>811.65540378308924</v>
          </cell>
        </row>
        <row r="81">
          <cell r="A81">
            <v>42948</v>
          </cell>
          <cell r="B81">
            <v>894</v>
          </cell>
          <cell r="F81">
            <v>906.82490832751591</v>
          </cell>
        </row>
        <row r="82">
          <cell r="A82">
            <v>42979</v>
          </cell>
          <cell r="B82">
            <v>980</v>
          </cell>
          <cell r="F82">
            <v>1000.9826668611299</v>
          </cell>
        </row>
        <row r="83">
          <cell r="A83">
            <v>43009</v>
          </cell>
          <cell r="B83">
            <v>822</v>
          </cell>
          <cell r="F83">
            <v>826.57797215204494</v>
          </cell>
        </row>
        <row r="84">
          <cell r="A84">
            <v>43040</v>
          </cell>
          <cell r="B84">
            <v>911</v>
          </cell>
          <cell r="F84">
            <v>897.35882876280368</v>
          </cell>
        </row>
        <row r="85">
          <cell r="A85">
            <v>43070</v>
          </cell>
          <cell r="B85">
            <v>805</v>
          </cell>
          <cell r="F85">
            <v>778.23922806604833</v>
          </cell>
        </row>
        <row r="86">
          <cell r="A86">
            <v>43101</v>
          </cell>
          <cell r="B86">
            <v>986</v>
          </cell>
          <cell r="F86">
            <v>978.05685463183011</v>
          </cell>
        </row>
        <row r="87">
          <cell r="A87">
            <v>43132</v>
          </cell>
          <cell r="B87">
            <v>1012</v>
          </cell>
          <cell r="F87">
            <v>1017.6449516271429</v>
          </cell>
        </row>
        <row r="88">
          <cell r="A88">
            <v>43160</v>
          </cell>
          <cell r="B88">
            <v>1100</v>
          </cell>
          <cell r="F88">
            <v>1107.4775926208069</v>
          </cell>
        </row>
        <row r="89">
          <cell r="A89">
            <v>43191</v>
          </cell>
          <cell r="B89">
            <v>1123</v>
          </cell>
          <cell r="F89">
            <v>1132.5675473486347</v>
          </cell>
        </row>
        <row r="90">
          <cell r="A90">
            <v>43221</v>
          </cell>
          <cell r="B90">
            <v>909</v>
          </cell>
          <cell r="F90">
            <v>912.82450695007753</v>
          </cell>
        </row>
        <row r="91">
          <cell r="A91">
            <v>43252</v>
          </cell>
          <cell r="B91">
            <v>895</v>
          </cell>
          <cell r="F91">
            <v>895.95362726234748</v>
          </cell>
        </row>
        <row r="92">
          <cell r="A92">
            <v>43282</v>
          </cell>
          <cell r="B92">
            <v>1016</v>
          </cell>
          <cell r="F92">
            <v>1029.3081752238847</v>
          </cell>
        </row>
        <row r="93">
          <cell r="A93">
            <v>43313</v>
          </cell>
          <cell r="B93">
            <v>890</v>
          </cell>
          <cell r="F93">
            <v>906.14157673477075</v>
          </cell>
        </row>
        <row r="94">
          <cell r="A94">
            <v>43344</v>
          </cell>
          <cell r="B94">
            <v>813</v>
          </cell>
          <cell r="F94">
            <v>818.94337210034655</v>
          </cell>
        </row>
        <row r="95">
          <cell r="A95">
            <v>43374</v>
          </cell>
          <cell r="B95">
            <v>803</v>
          </cell>
          <cell r="F95">
            <v>796.33194867734005</v>
          </cell>
        </row>
        <row r="96">
          <cell r="A96">
            <v>43405</v>
          </cell>
          <cell r="B96">
            <v>1011</v>
          </cell>
          <cell r="F96">
            <v>1000.8368342920256</v>
          </cell>
        </row>
        <row r="97">
          <cell r="A97">
            <v>43435</v>
          </cell>
          <cell r="B97">
            <v>1056</v>
          </cell>
          <cell r="F97">
            <v>1047.2123341330635</v>
          </cell>
        </row>
        <row r="98">
          <cell r="A98">
            <v>43466</v>
          </cell>
          <cell r="B98">
            <v>1153</v>
          </cell>
          <cell r="F98">
            <v>1159.9976696028612</v>
          </cell>
        </row>
        <row r="99">
          <cell r="A99">
            <v>43497</v>
          </cell>
          <cell r="B99">
            <v>1131</v>
          </cell>
          <cell r="F99">
            <v>1145.1188838187238</v>
          </cell>
        </row>
        <row r="100">
          <cell r="A100">
            <v>43525</v>
          </cell>
          <cell r="B100">
            <v>1195</v>
          </cell>
          <cell r="F100">
            <v>1206.8557829889287</v>
          </cell>
        </row>
        <row r="101">
          <cell r="A101">
            <v>43556</v>
          </cell>
          <cell r="B101">
            <v>1193</v>
          </cell>
          <cell r="F101">
            <v>1203.5129142176199</v>
          </cell>
        </row>
        <row r="102">
          <cell r="A102">
            <v>43586</v>
          </cell>
          <cell r="B102">
            <v>889</v>
          </cell>
          <cell r="F102">
            <v>887.74341173223263</v>
          </cell>
        </row>
        <row r="103">
          <cell r="A103">
            <v>43617</v>
          </cell>
          <cell r="B103">
            <v>893</v>
          </cell>
          <cell r="F103">
            <v>887.30050213049219</v>
          </cell>
        </row>
        <row r="104">
          <cell r="A104">
            <v>43647</v>
          </cell>
          <cell r="B104">
            <v>902</v>
          </cell>
          <cell r="F104">
            <v>902.76663542897802</v>
          </cell>
        </row>
        <row r="105">
          <cell r="A105">
            <v>43678</v>
          </cell>
          <cell r="B105">
            <v>1377</v>
          </cell>
          <cell r="F105">
            <v>1416.3639820208639</v>
          </cell>
        </row>
        <row r="106">
          <cell r="A106">
            <v>43709</v>
          </cell>
          <cell r="B106">
            <v>1284</v>
          </cell>
          <cell r="F106">
            <v>1335.0638650484591</v>
          </cell>
        </row>
        <row r="107">
          <cell r="A107">
            <v>43739</v>
          </cell>
          <cell r="B107">
            <v>1110</v>
          </cell>
          <cell r="F107">
            <v>1133.8054061849102</v>
          </cell>
        </row>
        <row r="108">
          <cell r="A108">
            <v>43770</v>
          </cell>
          <cell r="B108">
            <v>1265</v>
          </cell>
          <cell r="F108">
            <v>1268.9536543443066</v>
          </cell>
        </row>
        <row r="109">
          <cell r="A109">
            <v>43800</v>
          </cell>
          <cell r="B109">
            <v>906</v>
          </cell>
          <cell r="F109">
            <v>878.28362025937736</v>
          </cell>
        </row>
        <row r="110">
          <cell r="A110">
            <v>43831</v>
          </cell>
          <cell r="B110">
            <v>1132</v>
          </cell>
          <cell r="F110">
            <v>1115.2680627631037</v>
          </cell>
        </row>
        <row r="111">
          <cell r="A111">
            <v>43862</v>
          </cell>
          <cell r="B111">
            <v>902</v>
          </cell>
          <cell r="F111">
            <v>886.05131676155679</v>
          </cell>
        </row>
        <row r="112">
          <cell r="A112">
            <v>43891</v>
          </cell>
          <cell r="B112">
            <v>1522</v>
          </cell>
          <cell r="F112">
            <v>1532.6411705129285</v>
          </cell>
        </row>
        <row r="113">
          <cell r="A113">
            <v>43922</v>
          </cell>
          <cell r="B113">
            <v>1550</v>
          </cell>
          <cell r="F113">
            <v>1584.3275679525445</v>
          </cell>
        </row>
        <row r="114">
          <cell r="A114">
            <v>43952</v>
          </cell>
          <cell r="B114">
            <v>1408</v>
          </cell>
          <cell r="F114">
            <v>1440.8497840947082</v>
          </cell>
        </row>
        <row r="115">
          <cell r="A115">
            <v>43983</v>
          </cell>
          <cell r="B115">
            <v>1425</v>
          </cell>
          <cell r="F115">
            <v>1458.8960892604377</v>
          </cell>
        </row>
        <row r="116">
          <cell r="A116">
            <v>44013</v>
          </cell>
          <cell r="B116">
            <v>1404</v>
          </cell>
          <cell r="F116">
            <v>1438.9179038639295</v>
          </cell>
        </row>
        <row r="117">
          <cell r="A117">
            <v>44044</v>
          </cell>
          <cell r="B117">
            <v>1203</v>
          </cell>
          <cell r="F117">
            <v>1229.9799527179352</v>
          </cell>
        </row>
        <row r="118">
          <cell r="A118">
            <v>44075</v>
          </cell>
          <cell r="B118">
            <v>1324</v>
          </cell>
          <cell r="F118">
            <v>1351.0571942620304</v>
          </cell>
        </row>
        <row r="119">
          <cell r="A119">
            <v>44105</v>
          </cell>
          <cell r="B119">
            <v>1219</v>
          </cell>
          <cell r="F119">
            <v>1233.5753324936823</v>
          </cell>
        </row>
        <row r="120">
          <cell r="A120">
            <v>44136</v>
          </cell>
          <cell r="B120">
            <v>1220</v>
          </cell>
          <cell r="F120">
            <v>1206.0206563890242</v>
          </cell>
        </row>
        <row r="121">
          <cell r="A121">
            <v>44166</v>
          </cell>
          <cell r="B121">
            <v>1250</v>
          </cell>
          <cell r="F121">
            <v>1223.5733532051868</v>
          </cell>
        </row>
        <row r="122">
          <cell r="A122">
            <v>44197</v>
          </cell>
          <cell r="B122">
            <v>1179</v>
          </cell>
          <cell r="F122">
            <v>1158.773619710742</v>
          </cell>
        </row>
        <row r="123">
          <cell r="A123">
            <v>44228</v>
          </cell>
          <cell r="B123">
            <v>1213</v>
          </cell>
          <cell r="F123">
            <v>1201.2957128256896</v>
          </cell>
        </row>
        <row r="124">
          <cell r="A124">
            <v>44256</v>
          </cell>
          <cell r="B124">
            <v>1315</v>
          </cell>
          <cell r="F124">
            <v>1305.6057347455419</v>
          </cell>
        </row>
        <row r="125">
          <cell r="A125">
            <v>44287</v>
          </cell>
          <cell r="B125">
            <v>1206</v>
          </cell>
          <cell r="F125">
            <v>1192.4504267994757</v>
          </cell>
        </row>
        <row r="126">
          <cell r="A126">
            <v>44317</v>
          </cell>
          <cell r="B126">
            <v>1402</v>
          </cell>
          <cell r="F126">
            <v>1410.9345570848034</v>
          </cell>
        </row>
        <row r="127">
          <cell r="A127">
            <v>44348</v>
          </cell>
          <cell r="B127">
            <v>1345</v>
          </cell>
          <cell r="F127">
            <v>1364.8362045606796</v>
          </cell>
        </row>
        <row r="128">
          <cell r="A128">
            <v>44378</v>
          </cell>
          <cell r="B128">
            <v>1278</v>
          </cell>
          <cell r="F128">
            <v>1295.5826044831433</v>
          </cell>
        </row>
        <row r="129">
          <cell r="A129">
            <v>44409</v>
          </cell>
          <cell r="B129">
            <v>1365</v>
          </cell>
          <cell r="F129">
            <v>1393.5785657431625</v>
          </cell>
        </row>
        <row r="130">
          <cell r="A130">
            <v>44440</v>
          </cell>
          <cell r="B130">
            <v>1272</v>
          </cell>
          <cell r="F130">
            <v>1298.2533738839597</v>
          </cell>
        </row>
        <row r="131">
          <cell r="A131">
            <v>44470</v>
          </cell>
          <cell r="B131">
            <v>1415</v>
          </cell>
          <cell r="F131">
            <v>1435.78759954057</v>
          </cell>
        </row>
        <row r="132">
          <cell r="A132">
            <v>44501</v>
          </cell>
          <cell r="B132">
            <v>1377</v>
          </cell>
          <cell r="F132">
            <v>1377.5820363805128</v>
          </cell>
        </row>
        <row r="133">
          <cell r="A133">
            <v>44531</v>
          </cell>
          <cell r="B133">
            <v>1520</v>
          </cell>
          <cell r="F133">
            <v>1509.9044623474717</v>
          </cell>
        </row>
        <row r="134">
          <cell r="A134">
            <v>44562</v>
          </cell>
          <cell r="B134">
            <v>1426</v>
          </cell>
          <cell r="F134">
            <v>1422.3293378673422</v>
          </cell>
        </row>
        <row r="135">
          <cell r="A135">
            <v>44593</v>
          </cell>
          <cell r="B135">
            <v>1434</v>
          </cell>
          <cell r="F135">
            <v>1435.4586058615469</v>
          </cell>
        </row>
        <row r="136">
          <cell r="A136">
            <v>44621</v>
          </cell>
          <cell r="B136">
            <v>1568</v>
          </cell>
          <cell r="F136">
            <v>1571.5764362943012</v>
          </cell>
        </row>
        <row r="137">
          <cell r="A137">
            <v>44652</v>
          </cell>
          <cell r="B137">
            <v>1553</v>
          </cell>
          <cell r="F137">
            <v>1557.8378790248958</v>
          </cell>
        </row>
        <row r="138">
          <cell r="A138">
            <v>44682</v>
          </cell>
          <cell r="B138">
            <v>1591</v>
          </cell>
          <cell r="F138">
            <v>1609.8275141944691</v>
          </cell>
        </row>
        <row r="139">
          <cell r="A139">
            <v>44713</v>
          </cell>
          <cell r="B139">
            <v>1410</v>
          </cell>
          <cell r="F139">
            <v>1426.6554075173779</v>
          </cell>
        </row>
        <row r="140">
          <cell r="A140">
            <v>44743</v>
          </cell>
          <cell r="B140">
            <v>1456</v>
          </cell>
          <cell r="F140">
            <v>1474.1215336151765</v>
          </cell>
        </row>
        <row r="141">
          <cell r="A141">
            <v>44774</v>
          </cell>
          <cell r="B141">
            <v>1356</v>
          </cell>
          <cell r="F141">
            <v>1378.0835772814403</v>
          </cell>
        </row>
        <row r="142">
          <cell r="A142">
            <v>44805</v>
          </cell>
          <cell r="B142">
            <v>1415</v>
          </cell>
          <cell r="F142">
            <v>1438.2148659979955</v>
          </cell>
        </row>
        <row r="143">
          <cell r="A143">
            <v>44835</v>
          </cell>
          <cell r="B143">
            <v>1485</v>
          </cell>
          <cell r="F143">
            <v>1504.1273214475641</v>
          </cell>
        </row>
        <row r="144">
          <cell r="A144">
            <v>44866</v>
          </cell>
          <cell r="B144">
            <v>1357</v>
          </cell>
          <cell r="F144">
            <v>1345.6855110975655</v>
          </cell>
        </row>
        <row r="145">
          <cell r="A145">
            <v>44896</v>
          </cell>
          <cell r="B145">
            <v>1430</v>
          </cell>
          <cell r="F145">
            <v>1398.9495387584541</v>
          </cell>
        </row>
        <row r="146">
          <cell r="A146">
            <v>44927</v>
          </cell>
          <cell r="B146">
            <v>1587</v>
          </cell>
          <cell r="F146">
            <v>1578.2122812687799</v>
          </cell>
        </row>
        <row r="147">
          <cell r="A147">
            <v>44958</v>
          </cell>
          <cell r="B147">
            <v>1565</v>
          </cell>
          <cell r="F147">
            <v>1569.968264974472</v>
          </cell>
        </row>
        <row r="148">
          <cell r="A148">
            <v>44986</v>
          </cell>
          <cell r="B148">
            <v>1663</v>
          </cell>
          <cell r="F148">
            <v>1666.4049109422854</v>
          </cell>
        </row>
        <row r="149">
          <cell r="A149">
            <v>45017</v>
          </cell>
          <cell r="B149">
            <v>1728</v>
          </cell>
          <cell r="F149">
            <v>1735.9780825400849</v>
          </cell>
        </row>
        <row r="150">
          <cell r="A150">
            <v>45047</v>
          </cell>
          <cell r="B150">
            <v>1567</v>
          </cell>
          <cell r="F150">
            <v>1579.5108708394816</v>
          </cell>
        </row>
        <row r="151">
          <cell r="A151">
            <v>45078</v>
          </cell>
          <cell r="B151">
            <v>1699</v>
          </cell>
          <cell r="F151">
            <v>1723.425146628015</v>
          </cell>
        </row>
        <row r="152">
          <cell r="A152">
            <v>45108</v>
          </cell>
          <cell r="B152">
            <v>1716</v>
          </cell>
          <cell r="F152">
            <v>1751.629824687154</v>
          </cell>
        </row>
        <row r="153">
          <cell r="A153">
            <v>45139</v>
          </cell>
          <cell r="B153">
            <v>1709</v>
          </cell>
          <cell r="F153">
            <v>1752.5626397081121</v>
          </cell>
        </row>
        <row r="154">
          <cell r="A154">
            <v>45170</v>
          </cell>
          <cell r="B154">
            <v>1784</v>
          </cell>
          <cell r="F154">
            <v>1832.4920712785015</v>
          </cell>
        </row>
        <row r="155">
          <cell r="A155">
            <v>45200</v>
          </cell>
          <cell r="B155">
            <v>1858</v>
          </cell>
          <cell r="F155">
            <v>1900.6266775755428</v>
          </cell>
        </row>
        <row r="156">
          <cell r="A156">
            <v>45231</v>
          </cell>
          <cell r="F156">
            <v>2290.0175278498796</v>
          </cell>
          <cell r="I156">
            <v>1863.251616188998</v>
          </cell>
        </row>
        <row r="157">
          <cell r="A157">
            <v>45261</v>
          </cell>
          <cell r="F157">
            <v>2508.2498569980007</v>
          </cell>
          <cell r="I157">
            <v>1868.5798453352634</v>
          </cell>
        </row>
        <row r="158">
          <cell r="A158">
            <v>45292</v>
          </cell>
          <cell r="F158">
            <v>2353.1609629341469</v>
          </cell>
          <cell r="I158">
            <v>1873.9914091813098</v>
          </cell>
        </row>
        <row r="159">
          <cell r="A159">
            <v>45323</v>
          </cell>
          <cell r="F159">
            <v>2312.112117544179</v>
          </cell>
          <cell r="I159">
            <v>1879.5728964796097</v>
          </cell>
        </row>
        <row r="160">
          <cell r="A160">
            <v>45352</v>
          </cell>
          <cell r="F160">
            <v>2568.9164257928837</v>
          </cell>
          <cell r="I160">
            <v>1716.6773369053924</v>
          </cell>
        </row>
        <row r="161">
          <cell r="A161">
            <v>45383</v>
          </cell>
          <cell r="F161">
            <v>2555.3021463021519</v>
          </cell>
          <cell r="I161">
            <v>1723.7831102727096</v>
          </cell>
        </row>
        <row r="162">
          <cell r="A162">
            <v>45413</v>
          </cell>
          <cell r="F162">
            <v>2298.9721843539205</v>
          </cell>
          <cell r="I162">
            <v>1733.4304134052088</v>
          </cell>
        </row>
        <row r="163">
          <cell r="A163">
            <v>45444</v>
          </cell>
          <cell r="F163">
            <v>2258.4502260335894</v>
          </cell>
          <cell r="I163">
            <v>1743.3530510219202</v>
          </cell>
        </row>
        <row r="164">
          <cell r="A164">
            <v>45474</v>
          </cell>
          <cell r="F164">
            <v>2149.7873276172604</v>
          </cell>
          <cell r="I164">
            <v>1748.4110372117123</v>
          </cell>
        </row>
        <row r="165">
          <cell r="A165">
            <v>45505</v>
          </cell>
          <cell r="F165">
            <v>1978.0339688039628</v>
          </cell>
          <cell r="I165">
            <v>1895.3289494522426</v>
          </cell>
        </row>
        <row r="166">
          <cell r="A166">
            <v>45536</v>
          </cell>
          <cell r="F166">
            <v>2062.7648161852912</v>
          </cell>
          <cell r="I166">
            <v>1899.322492994798</v>
          </cell>
        </row>
        <row r="167">
          <cell r="A167">
            <v>45566</v>
          </cell>
          <cell r="F167">
            <v>2296.768848867066</v>
          </cell>
          <cell r="I167">
            <v>1905.1431407557679</v>
          </cell>
        </row>
        <row r="168">
          <cell r="A168">
            <v>45597</v>
          </cell>
          <cell r="F168">
            <v>2820.3708529755941</v>
          </cell>
          <cell r="I168">
            <v>1916.5648672337611</v>
          </cell>
        </row>
        <row r="169">
          <cell r="A169">
            <v>45627</v>
          </cell>
          <cell r="F169">
            <v>3078.1457011876973</v>
          </cell>
          <cell r="I169">
            <v>1922.1854398205462</v>
          </cell>
        </row>
        <row r="170">
          <cell r="A170">
            <v>45658</v>
          </cell>
          <cell r="F170">
            <v>2877.8841490580298</v>
          </cell>
          <cell r="I170">
            <v>1942.9902473158256</v>
          </cell>
        </row>
        <row r="171">
          <cell r="A171">
            <v>45689</v>
          </cell>
          <cell r="F171">
            <v>2818.276314654935</v>
          </cell>
          <cell r="I171">
            <v>1949.2585548952143</v>
          </cell>
        </row>
        <row r="172">
          <cell r="A172">
            <v>45717</v>
          </cell>
          <cell r="F172">
            <v>3121.2239823792738</v>
          </cell>
          <cell r="I172">
            <v>1956.0420056211462</v>
          </cell>
        </row>
        <row r="173">
          <cell r="A173">
            <v>45748</v>
          </cell>
          <cell r="F173">
            <v>3095.0130289166045</v>
          </cell>
          <cell r="I173">
            <v>1963.0162413426176</v>
          </cell>
        </row>
        <row r="174">
          <cell r="A174">
            <v>45778</v>
          </cell>
          <cell r="F174">
            <v>2776.1443487703878</v>
          </cell>
          <cell r="I174">
            <v>1969.530707027337</v>
          </cell>
        </row>
        <row r="175">
          <cell r="A175">
            <v>45809</v>
          </cell>
          <cell r="F175">
            <v>2719.2415841535403</v>
          </cell>
          <cell r="I175">
            <v>1882.3422380284853</v>
          </cell>
        </row>
        <row r="176">
          <cell r="A176">
            <v>45839</v>
          </cell>
          <cell r="F176">
            <v>2581.0752373506466</v>
          </cell>
          <cell r="I176">
            <v>1889.1133021156663</v>
          </cell>
        </row>
        <row r="177">
          <cell r="A177">
            <v>45870</v>
          </cell>
          <cell r="F177">
            <v>2368.3396888908514</v>
          </cell>
          <cell r="I177">
            <v>1900.0312229359504</v>
          </cell>
        </row>
        <row r="178">
          <cell r="A178">
            <v>45901</v>
          </cell>
          <cell r="F178">
            <v>2463.2050562199452</v>
          </cell>
          <cell r="I178">
            <v>1903.5261897639007</v>
          </cell>
        </row>
        <row r="179">
          <cell r="A179">
            <v>45931</v>
          </cell>
          <cell r="F179">
            <v>2735.537697734133</v>
          </cell>
          <cell r="I179">
            <v>1905.9704517381629</v>
          </cell>
        </row>
        <row r="180">
          <cell r="A180">
            <v>45962</v>
          </cell>
          <cell r="F180">
            <v>3350.7241781013086</v>
          </cell>
          <cell r="I180">
            <v>1970.7909464306849</v>
          </cell>
        </row>
        <row r="181">
          <cell r="A181">
            <v>45992</v>
          </cell>
          <cell r="F181">
            <v>3648.041545377394</v>
          </cell>
          <cell r="I181">
            <v>1979.7061610173878</v>
          </cell>
        </row>
        <row r="182">
          <cell r="A182">
            <v>46023</v>
          </cell>
          <cell r="F182">
            <v>3402.6073351819123</v>
          </cell>
          <cell r="I182">
            <v>1992.6857016367082</v>
          </cell>
        </row>
        <row r="183">
          <cell r="A183">
            <v>46054</v>
          </cell>
          <cell r="F183">
            <v>3324.4405117656911</v>
          </cell>
          <cell r="I183">
            <v>1997.5574380999315</v>
          </cell>
        </row>
        <row r="184">
          <cell r="A184">
            <v>46082</v>
          </cell>
          <cell r="F184">
            <v>3673.5315389656625</v>
          </cell>
          <cell r="I184">
            <v>1991.3017658626284</v>
          </cell>
        </row>
        <row r="185">
          <cell r="A185">
            <v>46113</v>
          </cell>
          <cell r="F185">
            <v>3634.7239115310567</v>
          </cell>
          <cell r="I185">
            <v>2040.6232258064515</v>
          </cell>
        </row>
        <row r="186">
          <cell r="A186">
            <v>46143</v>
          </cell>
          <cell r="F186">
            <v>3253.316513186855</v>
          </cell>
          <cell r="I186">
            <v>2048.8910243902437</v>
          </cell>
        </row>
        <row r="187">
          <cell r="A187">
            <v>46174</v>
          </cell>
          <cell r="F187">
            <v>3180.0329422734912</v>
          </cell>
          <cell r="I187">
            <v>2055.579394048832</v>
          </cell>
        </row>
        <row r="188">
          <cell r="A188">
            <v>46204</v>
          </cell>
          <cell r="F188">
            <v>3012.3631470840328</v>
          </cell>
          <cell r="I188">
            <v>2062.7953909345351</v>
          </cell>
        </row>
        <row r="189">
          <cell r="A189">
            <v>46235</v>
          </cell>
          <cell r="F189">
            <v>2758.6454089777403</v>
          </cell>
          <cell r="I189">
            <v>2071.6571331797859</v>
          </cell>
        </row>
        <row r="190">
          <cell r="A190">
            <v>46266</v>
          </cell>
          <cell r="F190">
            <v>2863.6452962545986</v>
          </cell>
          <cell r="I190">
            <v>2035.8618060249473</v>
          </cell>
        </row>
        <row r="191">
          <cell r="A191">
            <v>46296</v>
          </cell>
          <cell r="F191">
            <v>3174.3065466011985</v>
          </cell>
          <cell r="I191">
            <v>2044.1101301714809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AO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t" refreshedDate="45283.005630092593" createdVersion="8" refreshedVersion="8" minRefreshableVersion="3" recordCount="924" xr:uid="{0AC38E73-C023-4DB2-B684-B2BFEEDFE74C}">
  <cacheSource type="worksheet">
    <worksheetSource ref="A1:C925" sheet="Demand" r:id="rId1"/>
  </cacheSource>
  <cacheFields count="6">
    <cacheField name="Month - Year" numFmtId="14">
      <sharedItems containsSemiMixedTypes="0" containsNonDate="0" containsDate="1" containsString="0" minDate="2011-01-01T00:00:00" maxDate="2023-10-02T00:00:00" count="154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</sharedItems>
      <fieldGroup par="5"/>
    </cacheField>
    <cacheField name="Region ID" numFmtId="0">
      <sharedItems count="6">
        <s v="dcb"/>
        <s v="dce"/>
        <s v="dck"/>
        <s v="dcs"/>
        <s v="dcv"/>
        <s v="dcw"/>
      </sharedItems>
    </cacheField>
    <cacheField name="Demand" numFmtId="0">
      <sharedItems containsString="0" containsBlank="1" containsNumber="1" containsInteger="1" minValue="28" maxValue="29481"/>
    </cacheField>
    <cacheField name="Months (Month - Year)" numFmtId="0" databaseField="0">
      <fieldGroup base="0">
        <rangePr groupBy="months" startDate="2011-01-01T00:00:00" endDate="2023-10-02T00:00:00"/>
        <groupItems count="14">
          <s v="&lt;01.01.201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0.2023"/>
        </groupItems>
      </fieldGroup>
    </cacheField>
    <cacheField name="Quarters (Month - Year)" numFmtId="0" databaseField="0">
      <fieldGroup base="0">
        <rangePr groupBy="quarters" startDate="2011-01-01T00:00:00" endDate="2023-10-02T00:00:00"/>
        <groupItems count="6">
          <s v="&lt;01.01.2011"/>
          <s v="Qtr1"/>
          <s v="Qtr2"/>
          <s v="Qtr3"/>
          <s v="Qtr4"/>
          <s v="&gt;02.10.2023"/>
        </groupItems>
      </fieldGroup>
    </cacheField>
    <cacheField name="Years (Month - Year)" numFmtId="0" databaseField="0">
      <fieldGroup base="0">
        <rangePr groupBy="years" startDate="2011-01-01T00:00:00" endDate="2023-10-02T00:00:00"/>
        <groupItems count="15">
          <s v="&lt;01.01.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2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06CA8-4592-4699-9257-145F0A6751F4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59" firstHeaderRow="1" firstDataRow="2" firstDataCol="1"/>
  <pivotFields count="6">
    <pivotField axis="axisRow" numFmtId="14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0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mand" fld="2" baseField="0" baseItem="0"/>
  </dataFields>
  <formats count="9">
    <format dxfId="0">
      <pivotArea collapsedLevelsAreSubtotals="1" fieldPosition="0">
        <references count="2">
          <reference field="0" count="1">
            <x v="134"/>
          </reference>
          <reference field="1" count="1" selected="0">
            <x v="1"/>
          </reference>
        </references>
      </pivotArea>
    </format>
    <format dxfId="1">
      <pivotArea collapsedLevelsAreSubtotals="1" fieldPosition="0">
        <references count="2">
          <reference field="0" count="1">
            <x v="134"/>
          </reference>
          <reference field="1" count="1" selected="0">
            <x v="5"/>
          </reference>
        </references>
      </pivotArea>
    </format>
    <format dxfId="2">
      <pivotArea collapsedLevelsAreSubtotals="1" fieldPosition="0">
        <references count="2">
          <reference field="0" count="1">
            <x v="138"/>
          </reference>
          <reference field="1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">
            <x v="138"/>
          </reference>
          <reference field="1" count="1" selected="0">
            <x v="4"/>
          </reference>
        </references>
      </pivotArea>
    </format>
    <format dxfId="4">
      <pivotArea collapsedLevelsAreSubtotals="1" fieldPosition="0">
        <references count="2">
          <reference field="0" count="1">
            <x v="123"/>
          </reference>
          <reference field="1" count="1" selected="0">
            <x v="4"/>
          </reference>
        </references>
      </pivotArea>
    </format>
    <format dxfId="5">
      <pivotArea collapsedLevelsAreSubtotals="1" fieldPosition="0">
        <references count="2">
          <reference field="0" count="1">
            <x v="119"/>
          </reference>
          <reference field="1" count="1" selected="0">
            <x v="4"/>
          </reference>
        </references>
      </pivotArea>
    </format>
    <format dxfId="6">
      <pivotArea collapsedLevelsAreSubtotals="1" fieldPosition="0">
        <references count="2">
          <reference field="0" count="1">
            <x v="105"/>
          </reference>
          <reference field="1" count="1" selected="0">
            <x v="4"/>
          </reference>
        </references>
      </pivotArea>
    </format>
    <format dxfId="7">
      <pivotArea collapsedLevelsAreSubtotals="1" fieldPosition="0">
        <references count="2">
          <reference field="0" count="1">
            <x v="53"/>
          </reference>
          <reference field="1" count="1" selected="0">
            <x v="5"/>
          </reference>
        </references>
      </pivotArea>
    </format>
    <format dxfId="8">
      <pivotArea collapsedLevelsAreSubtotals="1" fieldPosition="0">
        <references count="2">
          <reference field="0" count="1">
            <x v="73"/>
          </reference>
          <reference field="1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3E65-62DB-483D-BF05-C70EFE867DC0}">
  <dimension ref="A1:AMJ1"/>
  <sheetViews>
    <sheetView showGridLines="0" zoomScaleNormal="100" workbookViewId="0"/>
  </sheetViews>
  <sheetFormatPr defaultColWidth="11.5703125" defaultRowHeight="15" x14ac:dyDescent="0.25"/>
  <cols>
    <col min="1" max="1024" width="11.5703125" style="15"/>
    <col min="1025" max="16384" width="11.5703125" style="5"/>
  </cols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1D56-6C8E-4DBD-A0F1-8E06F1CC4552}">
  <dimension ref="A1:K191"/>
  <sheetViews>
    <sheetView tabSelected="1" workbookViewId="0"/>
  </sheetViews>
  <sheetFormatPr defaultRowHeight="15" x14ac:dyDescent="0.25"/>
  <cols>
    <col min="1" max="1" width="10.140625" style="5" bestFit="1" customWidth="1"/>
    <col min="2" max="10" width="9.140625" style="5"/>
    <col min="11" max="11" width="16" style="5" bestFit="1" customWidth="1"/>
    <col min="12" max="16384" width="9.140625" style="5"/>
  </cols>
  <sheetData>
    <row r="1" spans="1:11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I1" s="4" t="s">
        <v>7</v>
      </c>
      <c r="J1" s="6" t="s">
        <v>8</v>
      </c>
      <c r="K1" s="7" t="s">
        <v>9</v>
      </c>
    </row>
    <row r="2" spans="1:11" x14ac:dyDescent="0.25">
      <c r="A2" s="8">
        <v>40544</v>
      </c>
      <c r="B2" s="5">
        <v>820</v>
      </c>
      <c r="E2" s="5">
        <f>B2/AVERAGE($B$2:$B$13)</f>
        <v>1.016213983269648</v>
      </c>
      <c r="J2" s="9" t="s">
        <v>10</v>
      </c>
      <c r="K2" s="10">
        <v>0.96175448954321319</v>
      </c>
    </row>
    <row r="3" spans="1:11" x14ac:dyDescent="0.25">
      <c r="A3" s="8">
        <v>40575</v>
      </c>
      <c r="B3" s="5">
        <v>828</v>
      </c>
      <c r="E3" s="5">
        <f t="shared" ref="E3:E12" si="0">B3/AVERAGE($B$2:$B$13)</f>
        <v>1.0261282660332542</v>
      </c>
      <c r="J3" s="9" t="s">
        <v>11</v>
      </c>
      <c r="K3" s="10">
        <v>0.10544121107680023</v>
      </c>
    </row>
    <row r="4" spans="1:11" x14ac:dyDescent="0.25">
      <c r="A4" s="8">
        <v>40603</v>
      </c>
      <c r="B4" s="5">
        <v>911</v>
      </c>
      <c r="E4" s="5">
        <f t="shared" si="0"/>
        <v>1.1289889497056698</v>
      </c>
      <c r="J4" s="11" t="s">
        <v>12</v>
      </c>
      <c r="K4" s="12">
        <v>1</v>
      </c>
    </row>
    <row r="5" spans="1:11" x14ac:dyDescent="0.25">
      <c r="A5" s="8">
        <v>40634</v>
      </c>
      <c r="B5" s="5">
        <v>877</v>
      </c>
      <c r="E5" s="5">
        <f t="shared" si="0"/>
        <v>1.086853247960343</v>
      </c>
    </row>
    <row r="6" spans="1:11" x14ac:dyDescent="0.25">
      <c r="A6" s="8">
        <v>40664</v>
      </c>
      <c r="B6" s="5">
        <v>758</v>
      </c>
      <c r="E6" s="5">
        <f t="shared" si="0"/>
        <v>0.93937829185169885</v>
      </c>
    </row>
    <row r="7" spans="1:11" x14ac:dyDescent="0.25">
      <c r="A7" s="8">
        <v>40695</v>
      </c>
      <c r="B7" s="5">
        <v>760</v>
      </c>
      <c r="E7" s="5">
        <f t="shared" si="0"/>
        <v>0.94185686254260048</v>
      </c>
      <c r="J7" s="5" t="s">
        <v>13</v>
      </c>
      <c r="K7" s="5">
        <f>SQRT(SUMSQ(G15:G155)/COUNT(G15:G155))</f>
        <v>28.408585821234315</v>
      </c>
    </row>
    <row r="8" spans="1:11" x14ac:dyDescent="0.25">
      <c r="A8" s="8">
        <v>40725</v>
      </c>
      <c r="B8" s="5">
        <v>695</v>
      </c>
      <c r="E8" s="5">
        <f t="shared" si="0"/>
        <v>0.86130331508829916</v>
      </c>
      <c r="K8" s="13">
        <f>AVERAGE(H15:H155)</f>
        <v>2.0028331376157883E-2</v>
      </c>
    </row>
    <row r="9" spans="1:11" x14ac:dyDescent="0.25">
      <c r="A9" s="8">
        <v>40756</v>
      </c>
      <c r="B9" s="5">
        <v>631</v>
      </c>
      <c r="E9" s="5">
        <f t="shared" si="0"/>
        <v>0.78198905297944854</v>
      </c>
    </row>
    <row r="10" spans="1:11" x14ac:dyDescent="0.25">
      <c r="A10" s="8">
        <v>40787</v>
      </c>
      <c r="B10" s="5">
        <v>686</v>
      </c>
      <c r="E10" s="5">
        <f t="shared" si="0"/>
        <v>0.85014974697924206</v>
      </c>
    </row>
    <row r="11" spans="1:11" x14ac:dyDescent="0.25">
      <c r="A11" s="8">
        <v>40817</v>
      </c>
      <c r="B11" s="5">
        <v>774</v>
      </c>
      <c r="E11" s="5">
        <f t="shared" si="0"/>
        <v>0.95920685737891154</v>
      </c>
    </row>
    <row r="12" spans="1:11" x14ac:dyDescent="0.25">
      <c r="A12" s="8">
        <v>40848</v>
      </c>
      <c r="B12" s="5">
        <v>946</v>
      </c>
      <c r="E12" s="5">
        <f t="shared" si="0"/>
        <v>1.1723639367964473</v>
      </c>
    </row>
    <row r="13" spans="1:11" x14ac:dyDescent="0.25">
      <c r="A13" s="8">
        <v>40878</v>
      </c>
      <c r="B13" s="5">
        <v>997</v>
      </c>
      <c r="E13" s="5">
        <f>B13/AVERAGE($B$2:$B$13)</f>
        <v>1.2355674894144377</v>
      </c>
    </row>
    <row r="14" spans="1:11" x14ac:dyDescent="0.25">
      <c r="A14" s="8">
        <v>40909</v>
      </c>
      <c r="B14" s="5">
        <v>682</v>
      </c>
      <c r="C14" s="5">
        <f>B14/E2</f>
        <v>671.11849593495924</v>
      </c>
      <c r="D14" s="5">
        <f>C14-B13/E13</f>
        <v>-135.79817073170739</v>
      </c>
      <c r="E14" s="5">
        <f>$K$4*(B14/C14)+(1-$K$4)*E2</f>
        <v>1.016213983269648</v>
      </c>
    </row>
    <row r="15" spans="1:11" x14ac:dyDescent="0.25">
      <c r="A15" s="8">
        <v>40940</v>
      </c>
      <c r="B15" s="5">
        <v>717</v>
      </c>
      <c r="C15" s="5">
        <f>$K$2*(B15/E3)+(1-$K$2)*(C14+D14)</f>
        <v>692.49286981298985</v>
      </c>
      <c r="D15" s="5">
        <f>$K$3*(C15-C14)+(1-$K$3)*D14</f>
        <v>-119.2257072800342</v>
      </c>
      <c r="E15" s="5">
        <f>$K$4*(B15/C15)+(1-$K$4)*E3</f>
        <v>1.0353897220539301</v>
      </c>
      <c r="F15" s="5">
        <f>(C15+D15)*E3</f>
        <v>588.24563946374553</v>
      </c>
      <c r="G15" s="5">
        <f>B15-F15</f>
        <v>128.75436053625447</v>
      </c>
      <c r="H15" s="13">
        <f>+ABS(B15-F15)/B15</f>
        <v>0.17957372459728657</v>
      </c>
      <c r="I15" s="13"/>
    </row>
    <row r="16" spans="1:11" x14ac:dyDescent="0.25">
      <c r="A16" s="8">
        <v>40969</v>
      </c>
      <c r="B16" s="5">
        <v>828</v>
      </c>
      <c r="C16" s="5">
        <f>$K$2*(B16/E4)+(1-$K$2)*(C15+D15)</f>
        <v>727.2752156050027</v>
      </c>
      <c r="D16" s="5">
        <f>$K$3*(C16-C15)+(1-$K$3)*D15</f>
        <v>-102.98691164853743</v>
      </c>
      <c r="E16" s="5">
        <f>$K$4*(B16/C16)+(1-$K$4)*E4</f>
        <v>1.1384961046846713</v>
      </c>
      <c r="F16" s="5">
        <f t="shared" ref="F16:F24" si="1">(C16+D16)*E4</f>
        <v>704.81459659734367</v>
      </c>
      <c r="G16" s="5">
        <f t="shared" ref="G16:G24" si="2">B16-F16</f>
        <v>123.18540340265633</v>
      </c>
      <c r="H16" s="13">
        <f t="shared" ref="H16:H24" si="3">+ABS(B16-F16)/B16</f>
        <v>0.14877464179064775</v>
      </c>
      <c r="I16" s="13"/>
    </row>
    <row r="17" spans="1:9" x14ac:dyDescent="0.25">
      <c r="A17" s="8">
        <v>41000</v>
      </c>
      <c r="B17" s="5">
        <v>910</v>
      </c>
      <c r="C17" s="5">
        <f t="shared" ref="C17:C80" si="4">$K$2*(B17/E5)+(1-$K$2)*(C16+D16)</f>
        <v>829.13359251614895</v>
      </c>
      <c r="D17" s="5">
        <f t="shared" ref="D17:D80" si="5">$K$3*(C17-C16)+(1-$K$3)*D16</f>
        <v>-81.387776339427774</v>
      </c>
      <c r="E17" s="5">
        <f t="shared" ref="E17:E80" si="6">$K$4*(B17/C17)+(1-$K$4)*E5</f>
        <v>1.0975312159750372</v>
      </c>
      <c r="F17" s="5">
        <f t="shared" si="1"/>
        <v>812.689968960427</v>
      </c>
      <c r="G17" s="5">
        <f t="shared" si="2"/>
        <v>97.310031039573005</v>
      </c>
      <c r="H17" s="13">
        <f t="shared" si="3"/>
        <v>0.10693410004348682</v>
      </c>
      <c r="I17" s="13"/>
    </row>
    <row r="18" spans="1:9" x14ac:dyDescent="0.25">
      <c r="A18" s="8">
        <v>41030</v>
      </c>
      <c r="B18" s="5">
        <v>918</v>
      </c>
      <c r="C18" s="5">
        <f t="shared" si="4"/>
        <v>968.46488250533946</v>
      </c>
      <c r="D18" s="5">
        <f t="shared" si="5"/>
        <v>-58.114890677997664</v>
      </c>
      <c r="E18" s="5">
        <f t="shared" si="6"/>
        <v>0.94789188186690787</v>
      </c>
      <c r="F18" s="5">
        <f t="shared" si="1"/>
        <v>855.16302030997633</v>
      </c>
      <c r="G18" s="5">
        <f t="shared" si="2"/>
        <v>62.836979690023668</v>
      </c>
      <c r="H18" s="13">
        <f t="shared" si="3"/>
        <v>6.8449868943380898E-2</v>
      </c>
      <c r="I18" s="13"/>
    </row>
    <row r="19" spans="1:9" x14ac:dyDescent="0.25">
      <c r="A19" s="8">
        <v>41061</v>
      </c>
      <c r="B19" s="5">
        <v>819</v>
      </c>
      <c r="C19" s="5">
        <f t="shared" si="4"/>
        <v>871.11895841249611</v>
      </c>
      <c r="D19" s="5">
        <f t="shared" si="5"/>
        <v>-62.251458353053408</v>
      </c>
      <c r="E19" s="5">
        <f t="shared" si="6"/>
        <v>0.94017010201743711</v>
      </c>
      <c r="F19" s="5">
        <f t="shared" si="1"/>
        <v>761.83740581866346</v>
      </c>
      <c r="G19" s="5">
        <f t="shared" si="2"/>
        <v>57.162594181336544</v>
      </c>
      <c r="H19" s="13">
        <f t="shared" si="3"/>
        <v>6.9795597291009218E-2</v>
      </c>
      <c r="I19" s="13"/>
    </row>
    <row r="20" spans="1:9" x14ac:dyDescent="0.25">
      <c r="A20" s="8">
        <v>41091</v>
      </c>
      <c r="B20" s="5">
        <v>883</v>
      </c>
      <c r="C20" s="5">
        <f t="shared" si="4"/>
        <v>1016.9171429669351</v>
      </c>
      <c r="D20" s="5">
        <f t="shared" si="5"/>
        <v>-40.314452040791586</v>
      </c>
      <c r="E20" s="5">
        <f t="shared" si="6"/>
        <v>0.8683106643514521</v>
      </c>
      <c r="F20" s="5">
        <f t="shared" si="1"/>
        <v>841.15113521884098</v>
      </c>
      <c r="G20" s="5">
        <f t="shared" si="2"/>
        <v>41.848864781159023</v>
      </c>
      <c r="H20" s="13">
        <f t="shared" si="3"/>
        <v>4.7393957849557217E-2</v>
      </c>
      <c r="I20" s="13"/>
    </row>
    <row r="21" spans="1:9" x14ac:dyDescent="0.25">
      <c r="A21" s="8">
        <v>41122</v>
      </c>
      <c r="B21" s="5">
        <v>801</v>
      </c>
      <c r="C21" s="5">
        <f t="shared" si="4"/>
        <v>1022.4863850840161</v>
      </c>
      <c r="D21" s="5">
        <f t="shared" si="5"/>
        <v>-35.476419760108001</v>
      </c>
      <c r="E21" s="5">
        <f t="shared" si="6"/>
        <v>0.78338451414605692</v>
      </c>
      <c r="F21" s="5">
        <f t="shared" si="1"/>
        <v>771.83098806492126</v>
      </c>
      <c r="G21" s="5">
        <f t="shared" si="2"/>
        <v>29.169011935078743</v>
      </c>
      <c r="H21" s="13">
        <f t="shared" si="3"/>
        <v>3.6415745237301803E-2</v>
      </c>
      <c r="I21" s="13"/>
    </row>
    <row r="22" spans="1:9" x14ac:dyDescent="0.25">
      <c r="A22" s="8">
        <v>41153</v>
      </c>
      <c r="B22" s="5">
        <v>813</v>
      </c>
      <c r="C22" s="5">
        <f t="shared" si="4"/>
        <v>957.47655116291116</v>
      </c>
      <c r="D22" s="5">
        <f t="shared" si="5"/>
        <v>-38.590458716476242</v>
      </c>
      <c r="E22" s="5">
        <f t="shared" si="6"/>
        <v>0.84910695620959498</v>
      </c>
      <c r="F22" s="5">
        <f t="shared" si="1"/>
        <v>781.19077899608101</v>
      </c>
      <c r="G22" s="5">
        <f t="shared" si="2"/>
        <v>31.809221003918992</v>
      </c>
      <c r="H22" s="13">
        <f t="shared" si="3"/>
        <v>3.9125733092151282E-2</v>
      </c>
      <c r="I22" s="13"/>
    </row>
    <row r="23" spans="1:9" x14ac:dyDescent="0.25">
      <c r="A23" s="8">
        <v>41183</v>
      </c>
      <c r="B23" s="5">
        <v>757</v>
      </c>
      <c r="C23" s="5">
        <f t="shared" si="4"/>
        <v>794.15384288776079</v>
      </c>
      <c r="D23" s="5">
        <f t="shared" si="5"/>
        <v>-51.742378170276524</v>
      </c>
      <c r="E23" s="5">
        <f t="shared" si="6"/>
        <v>0.95321581174667713</v>
      </c>
      <c r="F23" s="5">
        <f t="shared" si="1"/>
        <v>712.12616795373276</v>
      </c>
      <c r="G23" s="5">
        <f t="shared" si="2"/>
        <v>44.873832046267239</v>
      </c>
      <c r="H23" s="13">
        <f t="shared" si="3"/>
        <v>5.9278509968648932E-2</v>
      </c>
      <c r="I23" s="13"/>
    </row>
    <row r="24" spans="1:9" x14ac:dyDescent="0.25">
      <c r="A24" s="8">
        <v>41214</v>
      </c>
      <c r="B24" s="5">
        <v>820</v>
      </c>
      <c r="C24" s="5">
        <f t="shared" si="4"/>
        <v>701.08491602927609</v>
      </c>
      <c r="D24" s="5">
        <f t="shared" si="5"/>
        <v>-56.099899513585541</v>
      </c>
      <c r="E24" s="5">
        <f t="shared" si="6"/>
        <v>1.1696158072323413</v>
      </c>
      <c r="F24" s="5">
        <f t="shared" si="1"/>
        <v>756.15717313705659</v>
      </c>
      <c r="G24" s="5">
        <f t="shared" si="2"/>
        <v>63.842826862943411</v>
      </c>
      <c r="H24" s="13">
        <f t="shared" si="3"/>
        <v>7.7857105930418793E-2</v>
      </c>
      <c r="I24" s="13"/>
    </row>
    <row r="25" spans="1:9" x14ac:dyDescent="0.25">
      <c r="A25" s="8">
        <v>41244</v>
      </c>
      <c r="B25" s="5">
        <v>900</v>
      </c>
      <c r="C25" s="5">
        <f t="shared" si="4"/>
        <v>725.21959079093358</v>
      </c>
      <c r="D25" s="5">
        <f t="shared" si="5"/>
        <v>-47.639868831772432</v>
      </c>
      <c r="E25" s="5">
        <f t="shared" si="6"/>
        <v>1.2410034304484918</v>
      </c>
      <c r="F25" s="5">
        <f>(C25+D25)*E13</f>
        <v>837.19547593921345</v>
      </c>
      <c r="G25" s="5">
        <f>B25-F25</f>
        <v>62.804524060786548</v>
      </c>
      <c r="H25" s="13">
        <f>+ABS(B25-F25)/B25</f>
        <v>6.9782804511985055E-2</v>
      </c>
      <c r="I25" s="13"/>
    </row>
    <row r="26" spans="1:9" x14ac:dyDescent="0.25">
      <c r="A26" s="8">
        <v>41275</v>
      </c>
      <c r="B26" s="5">
        <v>784</v>
      </c>
      <c r="C26" s="5">
        <f t="shared" si="4"/>
        <v>767.89936996767403</v>
      </c>
      <c r="D26" s="5">
        <f t="shared" si="5"/>
        <v>-38.116455761724524</v>
      </c>
      <c r="E26" s="5">
        <f t="shared" si="6"/>
        <v>1.0209671093140809</v>
      </c>
      <c r="F26" s="5">
        <f t="shared" ref="F26:F89" si="7">(C26+D26)*E14</f>
        <v>741.61560216735973</v>
      </c>
      <c r="G26" s="5">
        <f t="shared" ref="G26:G89" si="8">B26-F26</f>
        <v>42.384397832640275</v>
      </c>
      <c r="H26" s="13">
        <f t="shared" ref="H26:H89" si="9">+ABS(B26-F26)/B26</f>
        <v>5.4061731929388103E-2</v>
      </c>
      <c r="I26" s="13"/>
    </row>
    <row r="27" spans="1:9" x14ac:dyDescent="0.25">
      <c r="A27" s="8">
        <v>41306</v>
      </c>
      <c r="B27" s="5">
        <v>745</v>
      </c>
      <c r="C27" s="5">
        <f t="shared" si="4"/>
        <v>719.92773215020475</v>
      </c>
      <c r="D27" s="5">
        <f t="shared" si="5"/>
        <v>-39.155598093064597</v>
      </c>
      <c r="E27" s="5">
        <f t="shared" si="6"/>
        <v>1.0348260898005861</v>
      </c>
      <c r="F27" s="5">
        <f t="shared" si="7"/>
        <v>704.86447066348319</v>
      </c>
      <c r="G27" s="5">
        <f t="shared" si="8"/>
        <v>40.135529336516811</v>
      </c>
      <c r="H27" s="13">
        <f t="shared" si="9"/>
        <v>5.3873193740291023E-2</v>
      </c>
      <c r="I27" s="13"/>
    </row>
    <row r="28" spans="1:9" x14ac:dyDescent="0.25">
      <c r="A28" s="8">
        <v>41334</v>
      </c>
      <c r="B28" s="5">
        <v>609</v>
      </c>
      <c r="C28" s="5">
        <f t="shared" si="4"/>
        <v>540.49452617593363</v>
      </c>
      <c r="D28" s="5">
        <f t="shared" si="5"/>
        <v>-53.946638955015509</v>
      </c>
      <c r="E28" s="5">
        <f t="shared" si="6"/>
        <v>1.1267459160201883</v>
      </c>
      <c r="F28" s="5">
        <f t="shared" si="7"/>
        <v>553.93287434357205</v>
      </c>
      <c r="G28" s="5">
        <f t="shared" si="8"/>
        <v>55.067125656427947</v>
      </c>
      <c r="H28" s="13">
        <f t="shared" si="9"/>
        <v>9.0422209616466256E-2</v>
      </c>
      <c r="I28" s="13"/>
    </row>
    <row r="29" spans="1:9" x14ac:dyDescent="0.25">
      <c r="A29" s="8">
        <v>41365</v>
      </c>
      <c r="B29" s="5">
        <v>636</v>
      </c>
      <c r="C29" s="5">
        <f t="shared" si="4"/>
        <v>575.92805187030945</v>
      </c>
      <c r="D29" s="5">
        <f t="shared" si="5"/>
        <v>-44.522286148139877</v>
      </c>
      <c r="E29" s="5">
        <f t="shared" si="6"/>
        <v>1.1043046052968051</v>
      </c>
      <c r="F29" s="5">
        <f t="shared" si="7"/>
        <v>583.23441622919847</v>
      </c>
      <c r="G29" s="5">
        <f t="shared" si="8"/>
        <v>52.765583770801527</v>
      </c>
      <c r="H29" s="13">
        <f t="shared" si="9"/>
        <v>8.2964754356606177E-2</v>
      </c>
      <c r="I29" s="13"/>
    </row>
    <row r="30" spans="1:9" x14ac:dyDescent="0.25">
      <c r="A30" s="8">
        <v>41395</v>
      </c>
      <c r="B30" s="5">
        <v>900</v>
      </c>
      <c r="C30" s="5">
        <f t="shared" si="4"/>
        <v>933.48608939173448</v>
      </c>
      <c r="D30" s="5">
        <f t="shared" si="5"/>
        <v>-2.126449870269127</v>
      </c>
      <c r="E30" s="5">
        <f t="shared" si="6"/>
        <v>0.9641279181636716</v>
      </c>
      <c r="F30" s="5">
        <f t="shared" si="7"/>
        <v>882.82824140088678</v>
      </c>
      <c r="G30" s="5">
        <f t="shared" si="8"/>
        <v>17.171758599113218</v>
      </c>
      <c r="H30" s="13">
        <f t="shared" si="9"/>
        <v>1.9079731776792466E-2</v>
      </c>
      <c r="I30" s="13"/>
    </row>
    <row r="31" spans="1:9" x14ac:dyDescent="0.25">
      <c r="A31" s="8">
        <v>41426</v>
      </c>
      <c r="B31" s="5">
        <v>938</v>
      </c>
      <c r="C31" s="5">
        <f t="shared" si="4"/>
        <v>995.15489124297176</v>
      </c>
      <c r="D31" s="5">
        <f t="shared" si="5"/>
        <v>4.6001987321958335</v>
      </c>
      <c r="E31" s="5">
        <f t="shared" si="6"/>
        <v>0.94256683884497217</v>
      </c>
      <c r="F31" s="5">
        <f t="shared" si="7"/>
        <v>939.9398449344053</v>
      </c>
      <c r="G31" s="5">
        <f t="shared" si="8"/>
        <v>-1.9398449344053006</v>
      </c>
      <c r="H31" s="13">
        <f t="shared" si="9"/>
        <v>2.0680649620525592E-3</v>
      </c>
      <c r="I31" s="13"/>
    </row>
    <row r="32" spans="1:9" x14ac:dyDescent="0.25">
      <c r="A32" s="8">
        <v>41456</v>
      </c>
      <c r="B32" s="5">
        <v>801</v>
      </c>
      <c r="C32" s="5">
        <f t="shared" si="4"/>
        <v>925.43628737331596</v>
      </c>
      <c r="D32" s="5">
        <f t="shared" si="5"/>
        <v>-3.2360658199210537</v>
      </c>
      <c r="E32" s="5">
        <f t="shared" si="6"/>
        <v>0.86553770467926439</v>
      </c>
      <c r="F32" s="5">
        <f t="shared" si="7"/>
        <v>800.75628704208464</v>
      </c>
      <c r="G32" s="5">
        <f t="shared" si="8"/>
        <v>0.2437129579153634</v>
      </c>
      <c r="H32" s="13">
        <f t="shared" si="9"/>
        <v>3.042608713050729E-4</v>
      </c>
      <c r="I32" s="13"/>
    </row>
    <row r="33" spans="1:9" x14ac:dyDescent="0.25">
      <c r="A33" s="8">
        <v>41487</v>
      </c>
      <c r="B33" s="5">
        <v>842</v>
      </c>
      <c r="C33" s="5">
        <f t="shared" si="4"/>
        <v>1068.9862400367062</v>
      </c>
      <c r="D33" s="5">
        <f t="shared" si="5"/>
        <v>12.241229738100877</v>
      </c>
      <c r="E33" s="5">
        <f t="shared" si="6"/>
        <v>0.78766214986180538</v>
      </c>
      <c r="F33" s="5">
        <f t="shared" si="7"/>
        <v>847.01685609090771</v>
      </c>
      <c r="G33" s="5">
        <f t="shared" si="8"/>
        <v>-5.0168560909077087</v>
      </c>
      <c r="H33" s="13">
        <f t="shared" si="9"/>
        <v>5.9582613906267326E-3</v>
      </c>
      <c r="I33" s="13"/>
    </row>
    <row r="34" spans="1:9" x14ac:dyDescent="0.25">
      <c r="A34" s="8">
        <v>41518</v>
      </c>
      <c r="B34" s="5">
        <v>957</v>
      </c>
      <c r="C34" s="5">
        <f t="shared" si="4"/>
        <v>1125.313356931463</v>
      </c>
      <c r="D34" s="5">
        <f t="shared" si="5"/>
        <v>16.889699071293823</v>
      </c>
      <c r="E34" s="5">
        <f t="shared" si="6"/>
        <v>0.85042978838318894</v>
      </c>
      <c r="F34" s="5">
        <f t="shared" si="7"/>
        <v>969.85256025579838</v>
      </c>
      <c r="G34" s="5">
        <f t="shared" si="8"/>
        <v>-12.85256025579838</v>
      </c>
      <c r="H34" s="13">
        <f t="shared" si="9"/>
        <v>1.3430052513895905E-2</v>
      </c>
      <c r="I34" s="13"/>
    </row>
    <row r="35" spans="1:9" x14ac:dyDescent="0.25">
      <c r="A35" s="8">
        <v>41548</v>
      </c>
      <c r="B35" s="5">
        <v>999</v>
      </c>
      <c r="C35" s="5">
        <f t="shared" si="4"/>
        <v>1051.6329404564922</v>
      </c>
      <c r="D35" s="5">
        <f t="shared" si="5"/>
        <v>7.3398764007299482</v>
      </c>
      <c r="E35" s="5">
        <f t="shared" si="6"/>
        <v>0.94995122496481965</v>
      </c>
      <c r="F35" s="5">
        <f t="shared" si="7"/>
        <v>1009.4296332382222</v>
      </c>
      <c r="G35" s="5">
        <f t="shared" si="8"/>
        <v>-10.429633238222209</v>
      </c>
      <c r="H35" s="13">
        <f t="shared" si="9"/>
        <v>1.0440073311533743E-2</v>
      </c>
      <c r="I35" s="13"/>
    </row>
    <row r="36" spans="1:9" x14ac:dyDescent="0.25">
      <c r="A36" s="8">
        <v>41579</v>
      </c>
      <c r="B36" s="5">
        <v>1002</v>
      </c>
      <c r="C36" s="5">
        <f t="shared" si="4"/>
        <v>864.42791773723332</v>
      </c>
      <c r="D36" s="5">
        <f t="shared" si="5"/>
        <v>-13.173173371295601</v>
      </c>
      <c r="E36" s="5">
        <f t="shared" si="6"/>
        <v>1.1591481249505242</v>
      </c>
      <c r="F36" s="5">
        <f t="shared" si="7"/>
        <v>995.64100499192659</v>
      </c>
      <c r="G36" s="5">
        <f t="shared" si="8"/>
        <v>6.358995008073407</v>
      </c>
      <c r="H36" s="13">
        <f t="shared" si="9"/>
        <v>6.3463024032668729E-3</v>
      </c>
      <c r="I36" s="13"/>
    </row>
    <row r="37" spans="1:9" x14ac:dyDescent="0.25">
      <c r="A37" s="8">
        <v>41609</v>
      </c>
      <c r="B37" s="5">
        <v>1030</v>
      </c>
      <c r="C37" s="5">
        <f t="shared" si="4"/>
        <v>830.7874425251573</v>
      </c>
      <c r="D37" s="5">
        <f t="shared" si="5"/>
        <v>-15.331270464861909</v>
      </c>
      <c r="E37" s="5">
        <f t="shared" si="6"/>
        <v>1.2397876367381544</v>
      </c>
      <c r="F37" s="5">
        <f t="shared" si="7"/>
        <v>1011.9839069072223</v>
      </c>
      <c r="G37" s="5">
        <f t="shared" si="8"/>
        <v>18.016093092777737</v>
      </c>
      <c r="H37" s="13">
        <f t="shared" si="9"/>
        <v>1.7491352517259938E-2</v>
      </c>
      <c r="I37" s="13"/>
    </row>
    <row r="38" spans="1:9" x14ac:dyDescent="0.25">
      <c r="A38" s="8">
        <v>41640</v>
      </c>
      <c r="B38" s="5">
        <v>819</v>
      </c>
      <c r="C38" s="5">
        <f t="shared" si="4"/>
        <v>802.68832318331897</v>
      </c>
      <c r="D38" s="5">
        <f t="shared" si="5"/>
        <v>-16.677527913295865</v>
      </c>
      <c r="E38" s="5">
        <f t="shared" si="6"/>
        <v>1.0203213082158611</v>
      </c>
      <c r="F38" s="5">
        <f t="shared" si="7"/>
        <v>802.4911695364973</v>
      </c>
      <c r="G38" s="5">
        <f t="shared" si="8"/>
        <v>16.508830463502704</v>
      </c>
      <c r="H38" s="13">
        <f t="shared" si="9"/>
        <v>2.0157302153238955E-2</v>
      </c>
      <c r="I38" s="13"/>
    </row>
    <row r="39" spans="1:9" x14ac:dyDescent="0.25">
      <c r="A39" s="8">
        <v>41671</v>
      </c>
      <c r="B39" s="5">
        <v>817</v>
      </c>
      <c r="C39" s="5">
        <f t="shared" si="4"/>
        <v>789.37101659825714</v>
      </c>
      <c r="D39" s="5">
        <f t="shared" si="5"/>
        <v>-16.323222106960774</v>
      </c>
      <c r="E39" s="5">
        <f t="shared" si="6"/>
        <v>1.0350012640707384</v>
      </c>
      <c r="F39" s="5">
        <f t="shared" si="7"/>
        <v>799.97002640239532</v>
      </c>
      <c r="G39" s="5">
        <f t="shared" si="8"/>
        <v>17.02997359760468</v>
      </c>
      <c r="H39" s="13">
        <f t="shared" si="9"/>
        <v>2.084452092730071E-2</v>
      </c>
      <c r="I39" s="13"/>
    </row>
    <row r="40" spans="1:9" x14ac:dyDescent="0.25">
      <c r="A40" s="8">
        <v>41699</v>
      </c>
      <c r="B40" s="5">
        <v>976</v>
      </c>
      <c r="C40" s="5">
        <f t="shared" si="4"/>
        <v>862.64817603372137</v>
      </c>
      <c r="D40" s="5">
        <f t="shared" si="5"/>
        <v>-6.8756493641841034</v>
      </c>
      <c r="E40" s="5">
        <f t="shared" si="6"/>
        <v>1.131399830331117</v>
      </c>
      <c r="F40" s="5">
        <f t="shared" si="7"/>
        <v>964.23819946717867</v>
      </c>
      <c r="G40" s="5">
        <f t="shared" si="8"/>
        <v>11.761800532821326</v>
      </c>
      <c r="H40" s="13">
        <f t="shared" si="9"/>
        <v>1.2051025136087424E-2</v>
      </c>
      <c r="I40" s="13"/>
    </row>
    <row r="41" spans="1:9" x14ac:dyDescent="0.25">
      <c r="A41" s="8">
        <v>41730</v>
      </c>
      <c r="B41" s="5">
        <v>908</v>
      </c>
      <c r="C41" s="5">
        <f t="shared" si="4"/>
        <v>823.51949124072473</v>
      </c>
      <c r="D41" s="5">
        <f t="shared" si="5"/>
        <v>-10.276448480701042</v>
      </c>
      <c r="E41" s="5">
        <f t="shared" si="6"/>
        <v>1.1025847106933631</v>
      </c>
      <c r="F41" s="5">
        <f t="shared" si="7"/>
        <v>898.06803734548078</v>
      </c>
      <c r="G41" s="5">
        <f t="shared" si="8"/>
        <v>9.931962654519225</v>
      </c>
      <c r="H41" s="13">
        <f t="shared" si="9"/>
        <v>1.0938284861805314E-2</v>
      </c>
      <c r="I41" s="13"/>
    </row>
    <row r="42" spans="1:9" x14ac:dyDescent="0.25">
      <c r="A42" s="8">
        <v>41760</v>
      </c>
      <c r="B42" s="5">
        <v>942</v>
      </c>
      <c r="C42" s="5">
        <f t="shared" si="4"/>
        <v>970.78393977302846</v>
      </c>
      <c r="D42" s="5">
        <f t="shared" si="5"/>
        <v>6.3348544944756426</v>
      </c>
      <c r="E42" s="5">
        <f t="shared" si="6"/>
        <v>0.97034979814379885</v>
      </c>
      <c r="F42" s="5">
        <f t="shared" si="7"/>
        <v>942.06750891572563</v>
      </c>
      <c r="G42" s="5">
        <f t="shared" si="8"/>
        <v>-6.7508915725625229E-2</v>
      </c>
      <c r="H42" s="13">
        <f t="shared" si="9"/>
        <v>7.166551563229855E-5</v>
      </c>
      <c r="I42" s="13"/>
    </row>
    <row r="43" spans="1:9" x14ac:dyDescent="0.25">
      <c r="A43" s="8">
        <v>41791</v>
      </c>
      <c r="B43" s="5">
        <v>900</v>
      </c>
      <c r="C43" s="5">
        <f t="shared" si="4"/>
        <v>955.69153286265157</v>
      </c>
      <c r="D43" s="5">
        <f t="shared" si="5"/>
        <v>4.075538101888811</v>
      </c>
      <c r="E43" s="5">
        <f t="shared" si="6"/>
        <v>0.94172645571543911</v>
      </c>
      <c r="F43" s="5">
        <f t="shared" si="7"/>
        <v>904.64461410654485</v>
      </c>
      <c r="G43" s="5">
        <f t="shared" si="8"/>
        <v>-4.6446141065448501</v>
      </c>
      <c r="H43" s="13">
        <f t="shared" si="9"/>
        <v>5.1606823406053891E-3</v>
      </c>
      <c r="I43" s="13"/>
    </row>
    <row r="44" spans="1:9" x14ac:dyDescent="0.25">
      <c r="A44" s="8">
        <v>41821</v>
      </c>
      <c r="B44" s="5">
        <v>999</v>
      </c>
      <c r="C44" s="5">
        <f t="shared" si="4"/>
        <v>1146.7597923642875</v>
      </c>
      <c r="D44" s="5">
        <f t="shared" si="5"/>
        <v>23.792277108824841</v>
      </c>
      <c r="E44" s="5">
        <f t="shared" si="6"/>
        <v>0.87115018040556735</v>
      </c>
      <c r="F44" s="5">
        <f t="shared" si="7"/>
        <v>1013.1569514193205</v>
      </c>
      <c r="G44" s="5">
        <f t="shared" si="8"/>
        <v>-14.156951419320535</v>
      </c>
      <c r="H44" s="13">
        <f t="shared" si="9"/>
        <v>1.4171122541862398E-2</v>
      </c>
      <c r="I44" s="13"/>
    </row>
    <row r="45" spans="1:9" x14ac:dyDescent="0.25">
      <c r="A45" s="8">
        <v>41852</v>
      </c>
      <c r="B45" s="5">
        <v>1008</v>
      </c>
      <c r="C45" s="5">
        <f t="shared" si="4"/>
        <v>1275.5606822447712</v>
      </c>
      <c r="D45" s="5">
        <f t="shared" si="5"/>
        <v>34.864512412963307</v>
      </c>
      <c r="E45" s="5">
        <f t="shared" si="6"/>
        <v>0.79024072631816333</v>
      </c>
      <c r="F45" s="5">
        <f t="shared" si="7"/>
        <v>1032.172326057186</v>
      </c>
      <c r="G45" s="5">
        <f t="shared" si="8"/>
        <v>-24.172326057185956</v>
      </c>
      <c r="H45" s="13">
        <f t="shared" si="9"/>
        <v>2.3980482199589242E-2</v>
      </c>
      <c r="I45" s="13"/>
    </row>
    <row r="46" spans="1:9" x14ac:dyDescent="0.25">
      <c r="A46" s="8">
        <v>41883</v>
      </c>
      <c r="B46" s="5">
        <v>1017</v>
      </c>
      <c r="C46" s="5">
        <f t="shared" si="4"/>
        <v>1200.2472964889846</v>
      </c>
      <c r="D46" s="5">
        <f t="shared" si="5"/>
        <v>23.247221396153947</v>
      </c>
      <c r="E46" s="5">
        <f t="shared" si="6"/>
        <v>0.84732538283983017</v>
      </c>
      <c r="F46" s="5">
        <f t="shared" si="7"/>
        <v>1040.4961839330501</v>
      </c>
      <c r="G46" s="5">
        <f t="shared" si="8"/>
        <v>-23.496183933050133</v>
      </c>
      <c r="H46" s="13">
        <f t="shared" si="9"/>
        <v>2.3103425696214486E-2</v>
      </c>
      <c r="I46" s="13"/>
    </row>
    <row r="47" spans="1:9" x14ac:dyDescent="0.25">
      <c r="A47" s="8">
        <v>41913</v>
      </c>
      <c r="B47" s="5">
        <v>1026</v>
      </c>
      <c r="C47" s="5">
        <f t="shared" si="4"/>
        <v>1085.5413526411476</v>
      </c>
      <c r="D47" s="5">
        <f t="shared" si="5"/>
        <v>8.7012725809495901</v>
      </c>
      <c r="E47" s="5">
        <f t="shared" si="6"/>
        <v>0.94515054401540566</v>
      </c>
      <c r="F47" s="5">
        <f t="shared" si="7"/>
        <v>1039.4771222384511</v>
      </c>
      <c r="G47" s="5">
        <f t="shared" si="8"/>
        <v>-13.477122238451102</v>
      </c>
      <c r="H47" s="13">
        <f t="shared" si="9"/>
        <v>1.3135596723636551E-2</v>
      </c>
      <c r="I47" s="13"/>
    </row>
    <row r="48" spans="1:9" x14ac:dyDescent="0.25">
      <c r="A48" s="8">
        <v>41944</v>
      </c>
      <c r="B48" s="5">
        <v>1058</v>
      </c>
      <c r="C48" s="5">
        <f t="shared" si="4"/>
        <v>919.68094736095361</v>
      </c>
      <c r="D48" s="5">
        <f t="shared" si="5"/>
        <v>-9.7047221403276502</v>
      </c>
      <c r="E48" s="5">
        <f t="shared" si="6"/>
        <v>1.1503989541546513</v>
      </c>
      <c r="F48" s="5">
        <f t="shared" si="7"/>
        <v>1054.7972352140443</v>
      </c>
      <c r="G48" s="5">
        <f t="shared" si="8"/>
        <v>3.202764785955651</v>
      </c>
      <c r="H48" s="13">
        <f t="shared" si="9"/>
        <v>3.0271878884268913E-3</v>
      </c>
      <c r="I48" s="13"/>
    </row>
    <row r="49" spans="1:9" x14ac:dyDescent="0.25">
      <c r="A49" s="8">
        <v>41974</v>
      </c>
      <c r="B49" s="5">
        <v>951</v>
      </c>
      <c r="C49" s="5">
        <f t="shared" si="4"/>
        <v>772.53249419066026</v>
      </c>
      <c r="D49" s="5">
        <f t="shared" si="5"/>
        <v>-24.196955595041217</v>
      </c>
      <c r="E49" s="5">
        <f>$K$4*(B49/C49)+(1-$K$4)*E37</f>
        <v>1.2310161800977839</v>
      </c>
      <c r="F49" s="5">
        <f t="shared" si="7"/>
        <v>927.77714888263642</v>
      </c>
      <c r="G49" s="5">
        <f t="shared" si="8"/>
        <v>23.222851117363575</v>
      </c>
      <c r="H49" s="13">
        <f t="shared" si="9"/>
        <v>2.4419401805850238E-2</v>
      </c>
      <c r="I49" s="13"/>
    </row>
    <row r="50" spans="1:9" x14ac:dyDescent="0.25">
      <c r="A50" s="8">
        <v>42005</v>
      </c>
      <c r="B50" s="5">
        <v>816</v>
      </c>
      <c r="C50" s="5">
        <f t="shared" si="4"/>
        <v>797.78177429631694</v>
      </c>
      <c r="D50" s="5">
        <f t="shared" si="5"/>
        <v>-18.983284619570714</v>
      </c>
      <c r="E50" s="5">
        <f t="shared" si="6"/>
        <v>1.0228361016642082</v>
      </c>
      <c r="F50" s="5">
        <f t="shared" si="7"/>
        <v>794.62469382351458</v>
      </c>
      <c r="G50" s="5">
        <f t="shared" si="8"/>
        <v>21.375306176485424</v>
      </c>
      <c r="H50" s="13">
        <f t="shared" si="9"/>
        <v>2.6195228157457628E-2</v>
      </c>
      <c r="I50" s="13"/>
    </row>
    <row r="51" spans="1:9" x14ac:dyDescent="0.25">
      <c r="A51" s="8">
        <v>42036</v>
      </c>
      <c r="B51" s="5">
        <v>998</v>
      </c>
      <c r="C51" s="5">
        <f t="shared" si="4"/>
        <v>957.15734124015603</v>
      </c>
      <c r="D51" s="5">
        <f t="shared" si="5"/>
        <v>-0.17691130445754055</v>
      </c>
      <c r="E51" s="5">
        <f t="shared" si="6"/>
        <v>1.0426707888035687</v>
      </c>
      <c r="F51" s="5">
        <f t="shared" si="7"/>
        <v>990.47595467440669</v>
      </c>
      <c r="G51" s="5">
        <f t="shared" si="8"/>
        <v>7.5240453255933062</v>
      </c>
      <c r="H51" s="13">
        <f t="shared" si="9"/>
        <v>7.5391235727387835E-3</v>
      </c>
      <c r="I51" s="13"/>
    </row>
    <row r="52" spans="1:9" x14ac:dyDescent="0.25">
      <c r="A52" s="8">
        <v>42064</v>
      </c>
      <c r="B52" s="5">
        <v>990</v>
      </c>
      <c r="C52" s="5">
        <f t="shared" si="4"/>
        <v>878.15676101825181</v>
      </c>
      <c r="D52" s="5">
        <f t="shared" si="5"/>
        <v>-8.4881744166298514</v>
      </c>
      <c r="E52" s="5">
        <f t="shared" si="6"/>
        <v>1.1273613595505001</v>
      </c>
      <c r="F52" s="5">
        <f t="shared" si="7"/>
        <v>983.94289132537745</v>
      </c>
      <c r="G52" s="5">
        <f t="shared" si="8"/>
        <v>6.0571086746225546</v>
      </c>
      <c r="H52" s="13">
        <f t="shared" si="9"/>
        <v>6.1182915905278329E-3</v>
      </c>
      <c r="I52" s="13"/>
    </row>
    <row r="53" spans="1:9" x14ac:dyDescent="0.25">
      <c r="A53" s="8">
        <v>42095</v>
      </c>
      <c r="B53" s="5">
        <v>1026</v>
      </c>
      <c r="C53" s="5">
        <f t="shared" si="4"/>
        <v>928.21265987436936</v>
      </c>
      <c r="D53" s="5">
        <f t="shared" si="5"/>
        <v>-2.3152164293824331</v>
      </c>
      <c r="E53" s="5">
        <f t="shared" si="6"/>
        <v>1.105350146957558</v>
      </c>
      <c r="F53" s="5">
        <f t="shared" si="7"/>
        <v>1020.8803648125154</v>
      </c>
      <c r="G53" s="5">
        <f t="shared" si="8"/>
        <v>5.1196351874846187</v>
      </c>
      <c r="H53" s="13">
        <f t="shared" si="9"/>
        <v>4.9898978435522602E-3</v>
      </c>
      <c r="I53" s="13"/>
    </row>
    <row r="54" spans="1:9" x14ac:dyDescent="0.25">
      <c r="A54" s="8">
        <v>42125</v>
      </c>
      <c r="B54" s="5">
        <v>1053</v>
      </c>
      <c r="C54" s="5">
        <f t="shared" si="4"/>
        <v>1079.0840005177943</v>
      </c>
      <c r="D54" s="5">
        <f t="shared" si="5"/>
        <v>13.83695966905975</v>
      </c>
      <c r="E54" s="5">
        <f t="shared" si="6"/>
        <v>0.97582764594296834</v>
      </c>
      <c r="F54" s="5">
        <f t="shared" si="7"/>
        <v>1060.5156331044407</v>
      </c>
      <c r="G54" s="5">
        <f t="shared" si="8"/>
        <v>-7.515633104440667</v>
      </c>
      <c r="H54" s="13">
        <f t="shared" si="9"/>
        <v>7.1373533755371959E-3</v>
      </c>
      <c r="I54" s="13"/>
    </row>
    <row r="55" spans="1:9" x14ac:dyDescent="0.25">
      <c r="A55" s="8">
        <v>42156</v>
      </c>
      <c r="B55" s="5">
        <v>883</v>
      </c>
      <c r="C55" s="5">
        <f t="shared" si="4"/>
        <v>943.57839727154203</v>
      </c>
      <c r="D55" s="5">
        <f t="shared" si="5"/>
        <v>-1.9099010300439794</v>
      </c>
      <c r="E55" s="5">
        <f t="shared" si="6"/>
        <v>0.93579929611920853</v>
      </c>
      <c r="F55" s="5">
        <f t="shared" si="7"/>
        <v>886.79413542439318</v>
      </c>
      <c r="G55" s="5">
        <f t="shared" si="8"/>
        <v>-3.7941354243931755</v>
      </c>
      <c r="H55" s="13">
        <f t="shared" si="9"/>
        <v>4.2968691102980468E-3</v>
      </c>
      <c r="I55" s="13"/>
    </row>
    <row r="56" spans="1:9" x14ac:dyDescent="0.25">
      <c r="A56" s="8">
        <v>42186</v>
      </c>
      <c r="B56" s="5">
        <v>1024</v>
      </c>
      <c r="C56" s="5">
        <f t="shared" si="4"/>
        <v>1166.5161056567802</v>
      </c>
      <c r="D56" s="5">
        <f t="shared" si="5"/>
        <v>21.798303214426713</v>
      </c>
      <c r="E56" s="5">
        <f t="shared" si="6"/>
        <v>0.87782757137627365</v>
      </c>
      <c r="F56" s="5">
        <f t="shared" si="7"/>
        <v>1035.2003116666872</v>
      </c>
      <c r="G56" s="5">
        <f t="shared" si="8"/>
        <v>-11.200311666687185</v>
      </c>
      <c r="H56" s="13">
        <f t="shared" si="9"/>
        <v>1.0937804361999204E-2</v>
      </c>
      <c r="I56" s="13"/>
    </row>
    <row r="57" spans="1:9" x14ac:dyDescent="0.25">
      <c r="A57" s="8">
        <v>42217</v>
      </c>
      <c r="B57" s="5">
        <v>882</v>
      </c>
      <c r="C57" s="5">
        <f t="shared" si="4"/>
        <v>1118.8768773799327</v>
      </c>
      <c r="D57" s="5">
        <f t="shared" si="5"/>
        <v>14.47672579980331</v>
      </c>
      <c r="E57" s="5">
        <f t="shared" si="6"/>
        <v>0.78829048828444304</v>
      </c>
      <c r="F57" s="5">
        <f t="shared" si="7"/>
        <v>895.62217455206201</v>
      </c>
      <c r="G57" s="5">
        <f t="shared" si="8"/>
        <v>-13.622174552062006</v>
      </c>
      <c r="H57" s="13">
        <f t="shared" si="9"/>
        <v>1.5444642349276651E-2</v>
      </c>
      <c r="I57" s="13"/>
    </row>
    <row r="58" spans="1:9" x14ac:dyDescent="0.25">
      <c r="A58" s="8">
        <v>42248</v>
      </c>
      <c r="B58" s="5">
        <v>831</v>
      </c>
      <c r="C58" s="5">
        <f t="shared" si="4"/>
        <v>986.57009295488251</v>
      </c>
      <c r="D58" s="5">
        <f t="shared" si="5"/>
        <v>-1.0003052844091318</v>
      </c>
      <c r="E58" s="5">
        <f t="shared" si="6"/>
        <v>0.84231217420251048</v>
      </c>
      <c r="F58" s="5">
        <f t="shared" si="7"/>
        <v>835.09829765325401</v>
      </c>
      <c r="G58" s="5">
        <f t="shared" si="8"/>
        <v>-4.0982976532540079</v>
      </c>
      <c r="H58" s="13">
        <f t="shared" si="9"/>
        <v>4.931766129066195E-3</v>
      </c>
      <c r="I58" s="13"/>
    </row>
    <row r="59" spans="1:9" x14ac:dyDescent="0.25">
      <c r="A59" s="8">
        <v>42278</v>
      </c>
      <c r="B59" s="5">
        <v>1167</v>
      </c>
      <c r="C59" s="5">
        <f t="shared" si="4"/>
        <v>1225.1949085986439</v>
      </c>
      <c r="D59" s="5">
        <f t="shared" si="5"/>
        <v>24.266057670681874</v>
      </c>
      <c r="E59" s="5">
        <f t="shared" si="6"/>
        <v>0.95250150960453617</v>
      </c>
      <c r="F59" s="5">
        <f t="shared" si="7"/>
        <v>1180.9287119954677</v>
      </c>
      <c r="G59" s="5">
        <f t="shared" si="8"/>
        <v>-13.928711995467665</v>
      </c>
      <c r="H59" s="13">
        <f t="shared" si="9"/>
        <v>1.1935485857298771E-2</v>
      </c>
      <c r="I59" s="13"/>
    </row>
    <row r="60" spans="1:9" x14ac:dyDescent="0.25">
      <c r="A60" s="8">
        <v>42309</v>
      </c>
      <c r="B60" s="5">
        <v>1202</v>
      </c>
      <c r="C60" s="5">
        <f t="shared" si="4"/>
        <v>1052.6801766533022</v>
      </c>
      <c r="D60" s="5">
        <f t="shared" si="5"/>
        <v>3.5172528969193095</v>
      </c>
      <c r="E60" s="5">
        <f t="shared" si="6"/>
        <v>1.1418472833994251</v>
      </c>
      <c r="F60" s="5">
        <f t="shared" si="7"/>
        <v>1215.0484183354058</v>
      </c>
      <c r="G60" s="5">
        <f t="shared" si="8"/>
        <v>-13.048418335405813</v>
      </c>
      <c r="H60" s="13">
        <f t="shared" si="9"/>
        <v>1.0855589297342606E-2</v>
      </c>
      <c r="I60" s="13"/>
    </row>
    <row r="61" spans="1:9" x14ac:dyDescent="0.25">
      <c r="A61" s="8">
        <v>42339</v>
      </c>
      <c r="B61" s="5">
        <v>816</v>
      </c>
      <c r="C61" s="5">
        <f t="shared" si="4"/>
        <v>677.91012129623243</v>
      </c>
      <c r="D61" s="5">
        <f t="shared" si="5"/>
        <v>-36.36981902036414</v>
      </c>
      <c r="E61" s="5">
        <f t="shared" si="6"/>
        <v>1.2036993907683895</v>
      </c>
      <c r="F61" s="5">
        <f t="shared" si="7"/>
        <v>789.74649228641704</v>
      </c>
      <c r="G61" s="5">
        <f t="shared" si="8"/>
        <v>26.253507713582962</v>
      </c>
      <c r="H61" s="13">
        <f t="shared" si="9"/>
        <v>3.2173416315665393E-2</v>
      </c>
      <c r="I61" s="13"/>
    </row>
    <row r="62" spans="1:9" x14ac:dyDescent="0.25">
      <c r="A62" s="8">
        <v>42370</v>
      </c>
      <c r="B62" s="5">
        <v>825</v>
      </c>
      <c r="C62" s="5">
        <f t="shared" si="4"/>
        <v>800.26877844921216</v>
      </c>
      <c r="D62" s="5">
        <f t="shared" si="5"/>
        <v>-19.633296260271734</v>
      </c>
      <c r="E62" s="5">
        <f t="shared" si="6"/>
        <v>1.0309036441465489</v>
      </c>
      <c r="F62" s="5">
        <f t="shared" si="7"/>
        <v>798.4621534228952</v>
      </c>
      <c r="G62" s="5">
        <f t="shared" si="8"/>
        <v>26.537846577104801</v>
      </c>
      <c r="H62" s="13">
        <f t="shared" si="9"/>
        <v>3.2167086760127035E-2</v>
      </c>
      <c r="I62" s="13"/>
    </row>
    <row r="63" spans="1:9" x14ac:dyDescent="0.25">
      <c r="A63" s="8">
        <v>42401</v>
      </c>
      <c r="B63" s="5">
        <v>877</v>
      </c>
      <c r="C63" s="5">
        <f t="shared" si="4"/>
        <v>838.79635821855766</v>
      </c>
      <c r="D63" s="5">
        <f t="shared" si="5"/>
        <v>-13.500743054421253</v>
      </c>
      <c r="E63" s="5">
        <f t="shared" si="6"/>
        <v>1.0455457888045432</v>
      </c>
      <c r="F63" s="5">
        <f t="shared" si="7"/>
        <v>860.51163005931653</v>
      </c>
      <c r="G63" s="5">
        <f t="shared" si="8"/>
        <v>16.488369940683469</v>
      </c>
      <c r="H63" s="13">
        <f t="shared" si="9"/>
        <v>1.880087792552277E-2</v>
      </c>
      <c r="I63" s="13"/>
    </row>
    <row r="64" spans="1:9" x14ac:dyDescent="0.25">
      <c r="A64" s="8">
        <v>42430</v>
      </c>
      <c r="B64" s="5">
        <v>886</v>
      </c>
      <c r="C64" s="5">
        <f t="shared" si="4"/>
        <v>787.41242761988087</v>
      </c>
      <c r="D64" s="5">
        <f t="shared" si="5"/>
        <v>-17.49519222853711</v>
      </c>
      <c r="E64" s="5">
        <f t="shared" si="6"/>
        <v>1.1252044912195769</v>
      </c>
      <c r="F64" s="5">
        <f t="shared" si="7"/>
        <v>867.97494123214767</v>
      </c>
      <c r="G64" s="5">
        <f t="shared" si="8"/>
        <v>18.025058767852329</v>
      </c>
      <c r="H64" s="13">
        <f t="shared" si="9"/>
        <v>2.0344310121729492E-2</v>
      </c>
      <c r="I64" s="13"/>
    </row>
    <row r="65" spans="1:9" x14ac:dyDescent="0.25">
      <c r="A65" s="8">
        <v>42461</v>
      </c>
      <c r="B65" s="5">
        <v>1114</v>
      </c>
      <c r="C65" s="5">
        <f t="shared" si="4"/>
        <v>998.72652082898378</v>
      </c>
      <c r="D65" s="5">
        <f t="shared" si="5"/>
        <v>6.6307359336249245</v>
      </c>
      <c r="E65" s="5">
        <f t="shared" si="6"/>
        <v>1.1154204647287573</v>
      </c>
      <c r="F65" s="5">
        <f t="shared" si="7"/>
        <v>1111.2717915073968</v>
      </c>
      <c r="G65" s="5">
        <f t="shared" si="8"/>
        <v>2.7282084926032439</v>
      </c>
      <c r="H65" s="13">
        <f t="shared" si="9"/>
        <v>2.4490201908467179E-3</v>
      </c>
      <c r="I65" s="13"/>
    </row>
    <row r="66" spans="1:9" x14ac:dyDescent="0.25">
      <c r="A66" s="8">
        <v>42491</v>
      </c>
      <c r="B66" s="5">
        <v>894</v>
      </c>
      <c r="C66" s="5">
        <f t="shared" si="4"/>
        <v>919.55734410733908</v>
      </c>
      <c r="D66" s="5">
        <f t="shared" si="5"/>
        <v>-2.4161107670303839</v>
      </c>
      <c r="E66" s="5">
        <f t="shared" si="6"/>
        <v>0.97220690556046951</v>
      </c>
      <c r="F66" s="5">
        <f t="shared" si="7"/>
        <v>894.97177072770398</v>
      </c>
      <c r="G66" s="5">
        <f t="shared" si="8"/>
        <v>-0.97177072770398354</v>
      </c>
      <c r="H66" s="13">
        <f t="shared" si="9"/>
        <v>1.0869918654406974E-3</v>
      </c>
      <c r="I66" s="13"/>
    </row>
    <row r="67" spans="1:9" x14ac:dyDescent="0.25">
      <c r="A67" s="8">
        <v>42522</v>
      </c>
      <c r="B67" s="5">
        <v>1273</v>
      </c>
      <c r="C67" s="5">
        <f t="shared" si="4"/>
        <v>1343.3842778243393</v>
      </c>
      <c r="D67" s="5">
        <f t="shared" si="5"/>
        <v>42.52747205642823</v>
      </c>
      <c r="E67" s="5">
        <f t="shared" si="6"/>
        <v>0.9476067429207008</v>
      </c>
      <c r="F67" s="5">
        <f t="shared" si="7"/>
        <v>1296.9352400217629</v>
      </c>
      <c r="G67" s="5">
        <f t="shared" si="8"/>
        <v>-23.935240021762866</v>
      </c>
      <c r="H67" s="13">
        <f t="shared" si="9"/>
        <v>1.8802230967606335E-2</v>
      </c>
      <c r="I67" s="13"/>
    </row>
    <row r="68" spans="1:9" x14ac:dyDescent="0.25">
      <c r="A68" s="8">
        <v>42552</v>
      </c>
      <c r="B68" s="5">
        <v>1045</v>
      </c>
      <c r="C68" s="5">
        <f t="shared" si="4"/>
        <v>1197.9147620079593</v>
      </c>
      <c r="D68" s="5">
        <f t="shared" si="5"/>
        <v>22.704841976328805</v>
      </c>
      <c r="E68" s="5">
        <f t="shared" si="6"/>
        <v>0.87234921310123792</v>
      </c>
      <c r="F68" s="5">
        <f t="shared" si="7"/>
        <v>1071.4935425397966</v>
      </c>
      <c r="G68" s="5">
        <f t="shared" si="8"/>
        <v>-26.493542539796636</v>
      </c>
      <c r="H68" s="13">
        <f t="shared" si="9"/>
        <v>2.5352672286886733E-2</v>
      </c>
      <c r="I68" s="13"/>
    </row>
    <row r="69" spans="1:9" x14ac:dyDescent="0.25">
      <c r="A69" s="8">
        <v>42583</v>
      </c>
      <c r="B69" s="5">
        <v>826</v>
      </c>
      <c r="C69" s="5">
        <f t="shared" si="4"/>
        <v>1054.4452316360075</v>
      </c>
      <c r="D69" s="5">
        <f t="shared" si="5"/>
        <v>5.1832149059989518</v>
      </c>
      <c r="E69" s="5">
        <f t="shared" si="6"/>
        <v>0.78335031087241302</v>
      </c>
      <c r="F69" s="5">
        <f t="shared" si="7"/>
        <v>835.29502552468409</v>
      </c>
      <c r="G69" s="5">
        <f t="shared" si="8"/>
        <v>-9.2950255246840925</v>
      </c>
      <c r="H69" s="13">
        <f t="shared" si="9"/>
        <v>1.1253057535937158E-2</v>
      </c>
      <c r="I69" s="13"/>
    </row>
    <row r="70" spans="1:9" x14ac:dyDescent="0.25">
      <c r="A70" s="8">
        <v>42614</v>
      </c>
      <c r="B70" s="5">
        <v>844</v>
      </c>
      <c r="C70" s="5">
        <f t="shared" si="4"/>
        <v>1004.2076847787037</v>
      </c>
      <c r="D70" s="5">
        <f t="shared" si="5"/>
        <v>-0.66041733312252049</v>
      </c>
      <c r="E70" s="5">
        <f t="shared" si="6"/>
        <v>0.84046359412793337</v>
      </c>
      <c r="F70" s="5">
        <f t="shared" si="7"/>
        <v>845.30008075707576</v>
      </c>
      <c r="G70" s="5">
        <f t="shared" si="8"/>
        <v>-1.3000807570757615</v>
      </c>
      <c r="H70" s="13">
        <f t="shared" si="9"/>
        <v>1.5403800439286275E-3</v>
      </c>
      <c r="I70" s="13"/>
    </row>
    <row r="71" spans="1:9" x14ac:dyDescent="0.25">
      <c r="A71" s="8">
        <v>42644</v>
      </c>
      <c r="B71" s="5">
        <v>850</v>
      </c>
      <c r="C71" s="5">
        <f t="shared" si="4"/>
        <v>896.63841686289572</v>
      </c>
      <c r="D71" s="5">
        <f t="shared" si="5"/>
        <v>-11.933016013389549</v>
      </c>
      <c r="E71" s="5">
        <f t="shared" si="6"/>
        <v>0.94798525694886981</v>
      </c>
      <c r="F71" s="5">
        <f t="shared" si="7"/>
        <v>842.68322986444093</v>
      </c>
      <c r="G71" s="5">
        <f t="shared" si="8"/>
        <v>7.316770135559068</v>
      </c>
      <c r="H71" s="13">
        <f t="shared" si="9"/>
        <v>8.6079648653636098E-3</v>
      </c>
      <c r="I71" s="13"/>
    </row>
    <row r="72" spans="1:9" x14ac:dyDescent="0.25">
      <c r="A72" s="8">
        <v>42675</v>
      </c>
      <c r="B72" s="5">
        <v>900</v>
      </c>
      <c r="C72" s="5">
        <f t="shared" si="4"/>
        <v>791.88750496261889</v>
      </c>
      <c r="D72" s="5">
        <f t="shared" si="5"/>
        <v>-21.719847365303298</v>
      </c>
      <c r="E72" s="5">
        <f t="shared" si="6"/>
        <v>1.1365250674620564</v>
      </c>
      <c r="F72" s="5">
        <f t="shared" si="7"/>
        <v>879.41384758959339</v>
      </c>
      <c r="G72" s="5">
        <f t="shared" si="8"/>
        <v>20.586152410406612</v>
      </c>
      <c r="H72" s="13">
        <f t="shared" si="9"/>
        <v>2.287350267822957E-2</v>
      </c>
      <c r="I72" s="13"/>
    </row>
    <row r="73" spans="1:9" x14ac:dyDescent="0.25">
      <c r="A73" s="8">
        <v>42705</v>
      </c>
      <c r="B73" s="5">
        <v>894</v>
      </c>
      <c r="C73" s="5">
        <f t="shared" si="4"/>
        <v>743.76047209073431</v>
      </c>
      <c r="D73" s="5">
        <f t="shared" si="5"/>
        <v>-24.504252986246954</v>
      </c>
      <c r="E73" s="5">
        <f t="shared" si="6"/>
        <v>1.2019998824177058</v>
      </c>
      <c r="F73" s="5">
        <f t="shared" si="7"/>
        <v>865.76827274244681</v>
      </c>
      <c r="G73" s="5">
        <f t="shared" si="8"/>
        <v>28.231727257553189</v>
      </c>
      <c r="H73" s="13">
        <f t="shared" si="9"/>
        <v>3.1579113263482311E-2</v>
      </c>
      <c r="I73" s="13"/>
    </row>
    <row r="74" spans="1:9" x14ac:dyDescent="0.25">
      <c r="A74" s="8">
        <v>42736</v>
      </c>
      <c r="B74" s="5">
        <v>866</v>
      </c>
      <c r="C74" s="5">
        <f t="shared" si="4"/>
        <v>835.42028535288239</v>
      </c>
      <c r="D74" s="5">
        <f t="shared" si="5"/>
        <v>-12.255773157410527</v>
      </c>
      <c r="E74" s="5">
        <f t="shared" si="6"/>
        <v>1.0366039886548848</v>
      </c>
      <c r="F74" s="5">
        <f t="shared" si="7"/>
        <v>848.60329535442816</v>
      </c>
      <c r="G74" s="5">
        <f t="shared" si="8"/>
        <v>17.396704645571845</v>
      </c>
      <c r="H74" s="13">
        <f t="shared" si="9"/>
        <v>2.0088573493731922E-2</v>
      </c>
      <c r="I74" s="13"/>
    </row>
    <row r="75" spans="1:9" x14ac:dyDescent="0.25">
      <c r="A75" s="8">
        <v>42767</v>
      </c>
      <c r="B75" s="5">
        <v>901</v>
      </c>
      <c r="C75" s="5">
        <f t="shared" si="4"/>
        <v>860.27512137114786</v>
      </c>
      <c r="D75" s="5">
        <f t="shared" si="5"/>
        <v>-8.3427855821294337</v>
      </c>
      <c r="E75" s="5">
        <f t="shared" si="6"/>
        <v>1.0473393657646903</v>
      </c>
      <c r="F75" s="5">
        <f t="shared" si="7"/>
        <v>890.73426603062626</v>
      </c>
      <c r="G75" s="5">
        <f t="shared" si="8"/>
        <v>10.265733969373741</v>
      </c>
      <c r="H75" s="13">
        <f t="shared" si="9"/>
        <v>1.13937113977511E-2</v>
      </c>
      <c r="I75" s="13"/>
    </row>
    <row r="76" spans="1:9" x14ac:dyDescent="0.25">
      <c r="A76" s="8">
        <v>42795</v>
      </c>
      <c r="B76" s="5">
        <v>954</v>
      </c>
      <c r="C76" s="5">
        <f t="shared" si="4"/>
        <v>848.00217539301786</v>
      </c>
      <c r="D76" s="5">
        <f t="shared" si="5"/>
        <v>-8.7571864540098101</v>
      </c>
      <c r="E76" s="5">
        <f t="shared" si="6"/>
        <v>1.124997114020204</v>
      </c>
      <c r="F76" s="5">
        <f t="shared" si="7"/>
        <v>944.32223078769596</v>
      </c>
      <c r="G76" s="5">
        <f t="shared" si="8"/>
        <v>9.6777692123040424</v>
      </c>
      <c r="H76" s="13">
        <f t="shared" si="9"/>
        <v>1.0144412172226459E-2</v>
      </c>
      <c r="I76" s="13"/>
    </row>
    <row r="77" spans="1:9" x14ac:dyDescent="0.25">
      <c r="A77" s="8">
        <v>42826</v>
      </c>
      <c r="B77" s="5">
        <v>825</v>
      </c>
      <c r="C77" s="5">
        <f t="shared" si="4"/>
        <v>743.44117262984855</v>
      </c>
      <c r="D77" s="5">
        <f t="shared" si="5"/>
        <v>-18.858856871426894</v>
      </c>
      <c r="E77" s="5">
        <f t="shared" si="6"/>
        <v>1.1097044801563052</v>
      </c>
      <c r="F77" s="5">
        <f t="shared" si="7"/>
        <v>808.2139433774978</v>
      </c>
      <c r="G77" s="5">
        <f t="shared" si="8"/>
        <v>16.786056622502201</v>
      </c>
      <c r="H77" s="13">
        <f t="shared" si="9"/>
        <v>2.034673530000267E-2</v>
      </c>
      <c r="I77" s="13"/>
    </row>
    <row r="78" spans="1:9" x14ac:dyDescent="0.25">
      <c r="A78" s="8">
        <v>42856</v>
      </c>
      <c r="B78" s="5">
        <v>837</v>
      </c>
      <c r="C78" s="5">
        <f t="shared" si="4"/>
        <v>855.71324449541351</v>
      </c>
      <c r="D78" s="5">
        <f t="shared" si="5"/>
        <v>-5.03225293577289</v>
      </c>
      <c r="E78" s="5">
        <f t="shared" si="6"/>
        <v>0.97813140720236469</v>
      </c>
      <c r="F78" s="5">
        <f t="shared" si="7"/>
        <v>827.03793442331005</v>
      </c>
      <c r="G78" s="5">
        <f t="shared" si="8"/>
        <v>9.9620655766899517</v>
      </c>
      <c r="H78" s="13">
        <f t="shared" si="9"/>
        <v>1.1902109410621208E-2</v>
      </c>
      <c r="I78" s="13"/>
    </row>
    <row r="79" spans="1:9" x14ac:dyDescent="0.25">
      <c r="A79" s="8">
        <v>42887</v>
      </c>
      <c r="B79" s="5">
        <v>853</v>
      </c>
      <c r="C79" s="5">
        <f t="shared" si="4"/>
        <v>898.26999891013804</v>
      </c>
      <c r="D79" s="5">
        <f t="shared" si="5"/>
        <v>-1.4410366793693008E-2</v>
      </c>
      <c r="E79" s="5">
        <f t="shared" si="6"/>
        <v>0.94960312716102768</v>
      </c>
      <c r="F79" s="5">
        <f t="shared" si="7"/>
        <v>851.1930525698757</v>
      </c>
      <c r="G79" s="5">
        <f t="shared" si="8"/>
        <v>1.8069474301242963</v>
      </c>
      <c r="H79" s="13">
        <f t="shared" si="9"/>
        <v>2.1183439978010505E-3</v>
      </c>
      <c r="I79" s="13"/>
    </row>
    <row r="80" spans="1:9" x14ac:dyDescent="0.25">
      <c r="A80" s="8">
        <v>42917</v>
      </c>
      <c r="B80" s="5">
        <v>810</v>
      </c>
      <c r="C80" s="5">
        <f t="shared" si="4"/>
        <v>927.36947734709315</v>
      </c>
      <c r="D80" s="5">
        <f t="shared" si="5"/>
        <v>3.0553933278288756</v>
      </c>
      <c r="E80" s="5">
        <f t="shared" si="6"/>
        <v>0.87343827868602097</v>
      </c>
      <c r="F80" s="5">
        <f t="shared" si="7"/>
        <v>811.65540378308924</v>
      </c>
      <c r="G80" s="5">
        <f t="shared" si="8"/>
        <v>-1.6554037830892412</v>
      </c>
      <c r="H80" s="13">
        <f t="shared" si="9"/>
        <v>2.0437083741842482E-3</v>
      </c>
      <c r="I80" s="13"/>
    </row>
    <row r="81" spans="1:9" x14ac:dyDescent="0.25">
      <c r="A81" s="8">
        <v>42948</v>
      </c>
      <c r="B81" s="5">
        <v>894</v>
      </c>
      <c r="C81" s="5">
        <f t="shared" ref="C81:C144" si="10">$K$2*(B81/E69)+(1-$K$2)*(C80+D80)</f>
        <v>1133.1886750165445</v>
      </c>
      <c r="D81" s="5">
        <f t="shared" ref="D81:D144" si="11">$K$3*(C81-C80)+(1-$K$3)*D80</f>
        <v>24.435054420148912</v>
      </c>
      <c r="E81" s="5">
        <f t="shared" ref="E81:E144" si="12">$K$4*(B81/C81)+(1-$K$4)*E69</f>
        <v>0.78892422745660395</v>
      </c>
      <c r="F81" s="5">
        <f t="shared" si="7"/>
        <v>906.82490832751591</v>
      </c>
      <c r="G81" s="5">
        <f t="shared" si="8"/>
        <v>-12.824908327515914</v>
      </c>
      <c r="H81" s="13">
        <f t="shared" si="9"/>
        <v>1.4345535041964109E-2</v>
      </c>
      <c r="I81" s="13"/>
    </row>
    <row r="82" spans="1:9" x14ac:dyDescent="0.25">
      <c r="A82" s="8">
        <v>42979</v>
      </c>
      <c r="B82" s="5">
        <v>980</v>
      </c>
      <c r="C82" s="5">
        <f t="shared" si="10"/>
        <v>1165.7019013073943</v>
      </c>
      <c r="D82" s="5">
        <f t="shared" si="11"/>
        <v>25.286826645482158</v>
      </c>
      <c r="E82" s="5">
        <f t="shared" si="12"/>
        <v>0.84069520595349445</v>
      </c>
      <c r="F82" s="5">
        <f t="shared" si="7"/>
        <v>1000.9826668611299</v>
      </c>
      <c r="G82" s="5">
        <f t="shared" si="8"/>
        <v>-20.982666861129928</v>
      </c>
      <c r="H82" s="13">
        <f t="shared" si="9"/>
        <v>2.1410884552173395E-2</v>
      </c>
      <c r="I82" s="13"/>
    </row>
    <row r="83" spans="1:9" x14ac:dyDescent="0.25">
      <c r="A83" s="8">
        <v>43009</v>
      </c>
      <c r="B83" s="5">
        <v>822</v>
      </c>
      <c r="C83" s="5">
        <f t="shared" si="10"/>
        <v>879.48930224409935</v>
      </c>
      <c r="D83" s="5">
        <f t="shared" si="11"/>
        <v>-7.5580500509790625</v>
      </c>
      <c r="E83" s="5">
        <f t="shared" si="12"/>
        <v>0.93463331265382077</v>
      </c>
      <c r="F83" s="5">
        <f t="shared" si="7"/>
        <v>826.57797215204494</v>
      </c>
      <c r="G83" s="5">
        <f t="shared" si="8"/>
        <v>-4.5779721520449357</v>
      </c>
      <c r="H83" s="13">
        <f t="shared" si="9"/>
        <v>5.5693091874025984E-3</v>
      </c>
      <c r="I83" s="13"/>
    </row>
    <row r="84" spans="1:9" x14ac:dyDescent="0.25">
      <c r="A84" s="8">
        <v>43040</v>
      </c>
      <c r="B84" s="5">
        <v>911</v>
      </c>
      <c r="C84" s="5">
        <f t="shared" si="10"/>
        <v>804.25728003901315</v>
      </c>
      <c r="D84" s="5">
        <f t="shared" si="11"/>
        <v>-14.693675633285775</v>
      </c>
      <c r="E84" s="5">
        <f t="shared" si="12"/>
        <v>1.1327221059855486</v>
      </c>
      <c r="F84" s="5">
        <f t="shared" si="7"/>
        <v>897.35882876280368</v>
      </c>
      <c r="G84" s="5">
        <f t="shared" si="8"/>
        <v>13.641171237196318</v>
      </c>
      <c r="H84" s="13">
        <f t="shared" si="9"/>
        <v>1.4973843290006934E-2</v>
      </c>
      <c r="I84" s="13"/>
    </row>
    <row r="85" spans="1:9" x14ac:dyDescent="0.25">
      <c r="A85" s="8">
        <v>43070</v>
      </c>
      <c r="B85" s="5">
        <v>805</v>
      </c>
      <c r="C85" s="5">
        <f t="shared" si="10"/>
        <v>674.3007903909745</v>
      </c>
      <c r="D85" s="5">
        <f t="shared" si="11"/>
        <v>-26.847126335121303</v>
      </c>
      <c r="E85" s="5">
        <f t="shared" si="12"/>
        <v>1.1938292398163188</v>
      </c>
      <c r="F85" s="5">
        <f t="shared" si="7"/>
        <v>778.23922806604833</v>
      </c>
      <c r="G85" s="5">
        <f t="shared" si="8"/>
        <v>26.760771933951673</v>
      </c>
      <c r="H85" s="13">
        <f t="shared" si="9"/>
        <v>3.3243194949008292E-2</v>
      </c>
      <c r="I85" s="13"/>
    </row>
    <row r="86" spans="1:9" x14ac:dyDescent="0.25">
      <c r="A86" s="8">
        <v>43101</v>
      </c>
      <c r="B86" s="5">
        <v>986</v>
      </c>
      <c r="C86" s="5">
        <f t="shared" si="10"/>
        <v>939.56663138966815</v>
      </c>
      <c r="D86" s="5">
        <f t="shared" si="11"/>
        <v>3.9536187117939328</v>
      </c>
      <c r="E86" s="5">
        <f t="shared" si="12"/>
        <v>1.0494199847664389</v>
      </c>
      <c r="F86" s="5">
        <f t="shared" si="7"/>
        <v>978.05685463183011</v>
      </c>
      <c r="G86" s="5">
        <f t="shared" si="8"/>
        <v>7.943145368169894</v>
      </c>
      <c r="H86" s="13">
        <f t="shared" si="9"/>
        <v>8.0559283652838678E-3</v>
      </c>
      <c r="I86" s="13"/>
    </row>
    <row r="87" spans="1:9" x14ac:dyDescent="0.25">
      <c r="A87" s="8">
        <v>43132</v>
      </c>
      <c r="B87" s="5">
        <v>1012</v>
      </c>
      <c r="C87" s="5">
        <f t="shared" si="10"/>
        <v>965.38834560441614</v>
      </c>
      <c r="D87" s="5">
        <f t="shared" si="11"/>
        <v>6.2594171855685383</v>
      </c>
      <c r="E87" s="5">
        <f t="shared" si="12"/>
        <v>1.0482828020535104</v>
      </c>
      <c r="F87" s="5">
        <f t="shared" si="7"/>
        <v>1017.6449516271429</v>
      </c>
      <c r="G87" s="5">
        <f t="shared" si="8"/>
        <v>-5.6449516271428593</v>
      </c>
      <c r="H87" s="13">
        <f t="shared" si="9"/>
        <v>5.5780154418407701E-3</v>
      </c>
      <c r="I87" s="13"/>
    </row>
    <row r="88" spans="1:9" x14ac:dyDescent="0.25">
      <c r="A88" s="8">
        <v>43160</v>
      </c>
      <c r="B88" s="5">
        <v>1100</v>
      </c>
      <c r="C88" s="5">
        <f t="shared" si="10"/>
        <v>977.54574460848244</v>
      </c>
      <c r="D88" s="5">
        <f t="shared" si="11"/>
        <v>6.8813075314198899</v>
      </c>
      <c r="E88" s="5">
        <f t="shared" si="12"/>
        <v>1.1252670333505077</v>
      </c>
      <c r="F88" s="5">
        <f t="shared" si="7"/>
        <v>1107.4775926208069</v>
      </c>
      <c r="G88" s="5">
        <f t="shared" si="8"/>
        <v>-7.477592620806945</v>
      </c>
      <c r="H88" s="13">
        <f t="shared" si="9"/>
        <v>6.797811473460859E-3</v>
      </c>
      <c r="I88" s="13"/>
    </row>
    <row r="89" spans="1:9" x14ac:dyDescent="0.25">
      <c r="A89" s="8">
        <v>43191</v>
      </c>
      <c r="B89" s="5">
        <v>1123</v>
      </c>
      <c r="C89" s="5">
        <f t="shared" si="10"/>
        <v>1010.9273156051122</v>
      </c>
      <c r="D89" s="5">
        <f t="shared" si="11"/>
        <v>9.6755274050459015</v>
      </c>
      <c r="E89" s="5">
        <f t="shared" si="12"/>
        <v>1.1108612683274903</v>
      </c>
      <c r="F89" s="5">
        <f t="shared" si="7"/>
        <v>1132.5675473486347</v>
      </c>
      <c r="G89" s="5">
        <f t="shared" si="8"/>
        <v>-9.5675473486346618</v>
      </c>
      <c r="H89" s="13">
        <f t="shared" si="9"/>
        <v>8.5196325455339818E-3</v>
      </c>
      <c r="I89" s="13"/>
    </row>
    <row r="90" spans="1:9" x14ac:dyDescent="0.25">
      <c r="A90" s="8">
        <v>43221</v>
      </c>
      <c r="B90" s="5">
        <v>909</v>
      </c>
      <c r="C90" s="5">
        <f t="shared" si="10"/>
        <v>932.81403068479051</v>
      </c>
      <c r="D90" s="5">
        <f t="shared" si="11"/>
        <v>0.41896871446521722</v>
      </c>
      <c r="E90" s="5">
        <f t="shared" si="12"/>
        <v>0.9744707627657484</v>
      </c>
      <c r="F90" s="5">
        <f t="shared" ref="F90:F153" si="13">(C90+D90)*E78</f>
        <v>912.82450695007753</v>
      </c>
      <c r="G90" s="5">
        <f t="shared" ref="G90:G153" si="14">B90-F90</f>
        <v>-3.8245069500775344</v>
      </c>
      <c r="H90" s="13">
        <f t="shared" ref="H90:H153" si="15">+ABS(B90-F90)/B90</f>
        <v>4.2073783829235803E-3</v>
      </c>
      <c r="I90" s="13"/>
    </row>
    <row r="91" spans="1:9" x14ac:dyDescent="0.25">
      <c r="A91" s="8">
        <v>43252</v>
      </c>
      <c r="B91" s="5">
        <v>895</v>
      </c>
      <c r="C91" s="5">
        <f t="shared" si="10"/>
        <v>942.14461935983115</v>
      </c>
      <c r="D91" s="5">
        <f t="shared" si="11"/>
        <v>1.3586207157644767</v>
      </c>
      <c r="E91" s="5">
        <f t="shared" si="12"/>
        <v>0.94996031565529182</v>
      </c>
      <c r="F91" s="5">
        <f t="shared" si="13"/>
        <v>895.95362726234748</v>
      </c>
      <c r="G91" s="5">
        <f t="shared" si="14"/>
        <v>-0.95362726234748152</v>
      </c>
      <c r="H91" s="13">
        <f t="shared" si="15"/>
        <v>1.0655053210586387E-3</v>
      </c>
      <c r="I91" s="13"/>
    </row>
    <row r="92" spans="1:9" x14ac:dyDescent="0.25">
      <c r="A92" s="8">
        <v>43282</v>
      </c>
      <c r="B92" s="5">
        <v>1016</v>
      </c>
      <c r="C92" s="5">
        <f t="shared" si="10"/>
        <v>1154.8158574007093</v>
      </c>
      <c r="D92" s="5">
        <f t="shared" si="11"/>
        <v>23.639679002332901</v>
      </c>
      <c r="E92" s="5">
        <f t="shared" si="12"/>
        <v>0.87979394592557836</v>
      </c>
      <c r="F92" s="5">
        <f t="shared" si="13"/>
        <v>1029.3081752238847</v>
      </c>
      <c r="G92" s="5">
        <f t="shared" si="14"/>
        <v>-13.308175223884746</v>
      </c>
      <c r="H92" s="13">
        <f t="shared" si="15"/>
        <v>1.3098597661303883E-2</v>
      </c>
      <c r="I92" s="13"/>
    </row>
    <row r="93" spans="1:9" x14ac:dyDescent="0.25">
      <c r="A93" s="8">
        <v>43313</v>
      </c>
      <c r="B93" s="5">
        <v>890</v>
      </c>
      <c r="C93" s="5">
        <f t="shared" si="10"/>
        <v>1130.0436460348253</v>
      </c>
      <c r="D93" s="5">
        <f t="shared" si="11"/>
        <v>18.535070651390829</v>
      </c>
      <c r="E93" s="5">
        <f t="shared" si="12"/>
        <v>0.78758019933379841</v>
      </c>
      <c r="F93" s="5">
        <f t="shared" si="13"/>
        <v>906.14157673477075</v>
      </c>
      <c r="G93" s="5">
        <f t="shared" si="14"/>
        <v>-16.141576734770752</v>
      </c>
      <c r="H93" s="13">
        <f t="shared" si="15"/>
        <v>1.8136603072776127E-2</v>
      </c>
      <c r="I93" s="13"/>
    </row>
    <row r="94" spans="1:9" x14ac:dyDescent="0.25">
      <c r="A94" s="8">
        <v>43344</v>
      </c>
      <c r="B94" s="5">
        <v>813</v>
      </c>
      <c r="C94" s="5">
        <f t="shared" si="10"/>
        <v>973.99918046520611</v>
      </c>
      <c r="D94" s="5">
        <f t="shared" si="11"/>
        <v>0.12719292302141838</v>
      </c>
      <c r="E94" s="5">
        <f t="shared" si="12"/>
        <v>0.83470296105556385</v>
      </c>
      <c r="F94" s="5">
        <f t="shared" si="13"/>
        <v>818.94337210034655</v>
      </c>
      <c r="G94" s="5">
        <f t="shared" si="14"/>
        <v>-5.9433721003465507</v>
      </c>
      <c r="H94" s="13">
        <f t="shared" si="15"/>
        <v>7.3104207876341339E-3</v>
      </c>
      <c r="I94" s="13"/>
    </row>
    <row r="95" spans="1:9" x14ac:dyDescent="0.25">
      <c r="A95" s="8">
        <v>43374</v>
      </c>
      <c r="B95" s="5">
        <v>803</v>
      </c>
      <c r="C95" s="5">
        <f t="shared" si="10"/>
        <v>863.55740359382139</v>
      </c>
      <c r="D95" s="5">
        <f t="shared" si="11"/>
        <v>-11.531333159614908</v>
      </c>
      <c r="E95" s="5">
        <f t="shared" si="12"/>
        <v>0.92987448970757147</v>
      </c>
      <c r="F95" s="5">
        <f t="shared" si="13"/>
        <v>796.33194867734005</v>
      </c>
      <c r="G95" s="5">
        <f t="shared" si="14"/>
        <v>6.6680513226599487</v>
      </c>
      <c r="H95" s="13">
        <f t="shared" si="15"/>
        <v>8.3039244366873589E-3</v>
      </c>
      <c r="I95" s="13"/>
    </row>
    <row r="96" spans="1:9" x14ac:dyDescent="0.25">
      <c r="A96" s="8">
        <v>43405</v>
      </c>
      <c r="B96" s="5">
        <v>1011</v>
      </c>
      <c r="C96" s="5">
        <f t="shared" si="10"/>
        <v>890.99070368044261</v>
      </c>
      <c r="D96" s="5">
        <f t="shared" si="11"/>
        <v>-7.4228550409684164</v>
      </c>
      <c r="E96" s="5">
        <f t="shared" si="12"/>
        <v>1.1346919735793328</v>
      </c>
      <c r="F96" s="5">
        <f t="shared" si="13"/>
        <v>1000.8368342920256</v>
      </c>
      <c r="G96" s="5">
        <f t="shared" si="14"/>
        <v>10.163165707974372</v>
      </c>
      <c r="H96" s="13">
        <f t="shared" si="15"/>
        <v>1.0052587248243691E-2</v>
      </c>
      <c r="I96" s="13"/>
    </row>
    <row r="97" spans="1:9" x14ac:dyDescent="0.25">
      <c r="A97" s="8">
        <v>43435</v>
      </c>
      <c r="B97" s="5">
        <v>1056</v>
      </c>
      <c r="C97" s="5">
        <f t="shared" si="10"/>
        <v>884.51110458557196</v>
      </c>
      <c r="D97" s="5">
        <f t="shared" si="11"/>
        <v>-7.323396991656475</v>
      </c>
      <c r="E97" s="5">
        <f t="shared" si="12"/>
        <v>1.1938798671100657</v>
      </c>
      <c r="F97" s="5">
        <f t="shared" si="13"/>
        <v>1047.2123341330635</v>
      </c>
      <c r="G97" s="5">
        <f t="shared" si="14"/>
        <v>8.7876658669365497</v>
      </c>
      <c r="H97" s="13">
        <f t="shared" si="15"/>
        <v>8.3216532830838533E-3</v>
      </c>
      <c r="I97" s="13"/>
    </row>
    <row r="98" spans="1:9" x14ac:dyDescent="0.25">
      <c r="A98" s="8">
        <v>43466</v>
      </c>
      <c r="B98" s="5">
        <v>1153</v>
      </c>
      <c r="C98" s="5">
        <f t="shared" si="10"/>
        <v>1090.2302230191083</v>
      </c>
      <c r="D98" s="5">
        <f t="shared" si="11"/>
        <v>15.140063845623747</v>
      </c>
      <c r="E98" s="5">
        <f t="shared" si="12"/>
        <v>1.0575747907694828</v>
      </c>
      <c r="F98" s="5">
        <f t="shared" si="13"/>
        <v>1159.9976696028612</v>
      </c>
      <c r="G98" s="5">
        <f t="shared" si="14"/>
        <v>-6.9976696028611514</v>
      </c>
      <c r="H98" s="13">
        <f t="shared" si="15"/>
        <v>6.0690976607642253E-3</v>
      </c>
      <c r="I98" s="13"/>
    </row>
    <row r="99" spans="1:9" x14ac:dyDescent="0.25">
      <c r="A99" s="8">
        <v>43497</v>
      </c>
      <c r="B99" s="5">
        <v>1131</v>
      </c>
      <c r="C99" s="5">
        <f t="shared" si="10"/>
        <v>1079.9194201664743</v>
      </c>
      <c r="D99" s="5">
        <f t="shared" si="11"/>
        <v>12.456493638005249</v>
      </c>
      <c r="E99" s="5">
        <f t="shared" si="12"/>
        <v>1.047300362304487</v>
      </c>
      <c r="F99" s="5">
        <f t="shared" si="13"/>
        <v>1145.1188838187238</v>
      </c>
      <c r="G99" s="5">
        <f t="shared" si="14"/>
        <v>-14.118883818723816</v>
      </c>
      <c r="H99" s="13">
        <f t="shared" si="15"/>
        <v>1.2483540069605496E-2</v>
      </c>
      <c r="I99" s="13"/>
    </row>
    <row r="100" spans="1:9" x14ac:dyDescent="0.25">
      <c r="A100" s="8">
        <v>43525</v>
      </c>
      <c r="B100" s="5">
        <v>1195</v>
      </c>
      <c r="C100" s="5">
        <f t="shared" si="10"/>
        <v>1063.133033788906</v>
      </c>
      <c r="D100" s="5">
        <f t="shared" si="11"/>
        <v>9.3730889537896136</v>
      </c>
      <c r="E100" s="5">
        <f t="shared" si="12"/>
        <v>1.1240361855196359</v>
      </c>
      <c r="F100" s="5">
        <f t="shared" si="13"/>
        <v>1206.8557829889287</v>
      </c>
      <c r="G100" s="5">
        <f t="shared" si="14"/>
        <v>-11.855782988928695</v>
      </c>
      <c r="H100" s="13">
        <f t="shared" si="15"/>
        <v>9.9211573129110425E-3</v>
      </c>
      <c r="I100" s="13"/>
    </row>
    <row r="101" spans="1:9" x14ac:dyDescent="0.25">
      <c r="A101" s="8">
        <v>43556</v>
      </c>
      <c r="B101" s="5">
        <v>1193</v>
      </c>
      <c r="C101" s="5">
        <f t="shared" si="10"/>
        <v>1073.886588719507</v>
      </c>
      <c r="D101" s="5">
        <f t="shared" si="11"/>
        <v>9.5186469582349247</v>
      </c>
      <c r="E101" s="5">
        <f t="shared" si="12"/>
        <v>1.1109180545987847</v>
      </c>
      <c r="F101" s="5">
        <f t="shared" si="13"/>
        <v>1203.5129142176199</v>
      </c>
      <c r="G101" s="5">
        <f t="shared" si="14"/>
        <v>-10.512914217619937</v>
      </c>
      <c r="H101" s="13">
        <f t="shared" si="15"/>
        <v>8.812166150561556E-3</v>
      </c>
      <c r="I101" s="13"/>
    </row>
    <row r="102" spans="1:9" x14ac:dyDescent="0.25">
      <c r="A102" s="8">
        <v>43586</v>
      </c>
      <c r="B102" s="5">
        <v>889</v>
      </c>
      <c r="C102" s="5">
        <f t="shared" si="10"/>
        <v>918.83445648663826</v>
      </c>
      <c r="D102" s="5">
        <f t="shared" si="11"/>
        <v>-7.8338953075277225</v>
      </c>
      <c r="E102" s="5">
        <f t="shared" si="12"/>
        <v>0.96753010700021336</v>
      </c>
      <c r="F102" s="5">
        <f t="shared" si="13"/>
        <v>887.74341173223263</v>
      </c>
      <c r="G102" s="5">
        <f t="shared" si="14"/>
        <v>1.2565882677673699</v>
      </c>
      <c r="H102" s="13">
        <f t="shared" si="15"/>
        <v>1.4134851155988412E-3</v>
      </c>
      <c r="I102" s="13"/>
    </row>
    <row r="103" spans="1:9" x14ac:dyDescent="0.25">
      <c r="A103" s="8">
        <v>43617</v>
      </c>
      <c r="B103" s="5">
        <v>893</v>
      </c>
      <c r="C103" s="5">
        <f t="shared" si="10"/>
        <v>938.92866807998951</v>
      </c>
      <c r="D103" s="5">
        <f t="shared" si="11"/>
        <v>-4.8891218928167017</v>
      </c>
      <c r="E103" s="5">
        <f t="shared" si="12"/>
        <v>0.95108396447846377</v>
      </c>
      <c r="F103" s="5">
        <f t="shared" si="13"/>
        <v>887.30050213049219</v>
      </c>
      <c r="G103" s="5">
        <f t="shared" si="14"/>
        <v>5.6994978695078089</v>
      </c>
      <c r="H103" s="13">
        <f t="shared" si="15"/>
        <v>6.3824164272203911E-3</v>
      </c>
      <c r="I103" s="13"/>
    </row>
    <row r="104" spans="1:9" x14ac:dyDescent="0.25">
      <c r="A104" s="8">
        <v>43647</v>
      </c>
      <c r="B104" s="5">
        <v>902</v>
      </c>
      <c r="C104" s="5">
        <f t="shared" si="10"/>
        <v>1021.7520520817835</v>
      </c>
      <c r="D104" s="5">
        <f t="shared" si="11"/>
        <v>4.3593909552920316</v>
      </c>
      <c r="E104" s="5">
        <f t="shared" si="12"/>
        <v>0.8827973461489087</v>
      </c>
      <c r="F104" s="5">
        <f t="shared" si="13"/>
        <v>902.76663542897802</v>
      </c>
      <c r="G104" s="5">
        <f t="shared" si="14"/>
        <v>-0.76663542897802017</v>
      </c>
      <c r="H104" s="13">
        <f t="shared" si="15"/>
        <v>8.4992841350113103E-4</v>
      </c>
      <c r="I104" s="13"/>
    </row>
    <row r="105" spans="1:9" x14ac:dyDescent="0.25">
      <c r="A105" s="8">
        <v>43678</v>
      </c>
      <c r="B105" s="5">
        <v>1377</v>
      </c>
      <c r="C105" s="5">
        <f t="shared" si="10"/>
        <v>1720.7693304035456</v>
      </c>
      <c r="D105" s="5">
        <f t="shared" si="11"/>
        <v>77.604959883264115</v>
      </c>
      <c r="E105" s="5">
        <f t="shared" si="12"/>
        <v>0.80022346730056682</v>
      </c>
      <c r="F105" s="5">
        <f t="shared" si="13"/>
        <v>1416.3639820208639</v>
      </c>
      <c r="G105" s="5">
        <f t="shared" si="14"/>
        <v>-39.363982020863887</v>
      </c>
      <c r="H105" s="13">
        <f t="shared" si="15"/>
        <v>2.8586769804548936E-2</v>
      </c>
      <c r="I105" s="13"/>
    </row>
    <row r="106" spans="1:9" x14ac:dyDescent="0.25">
      <c r="A106" s="8">
        <v>43709</v>
      </c>
      <c r="B106" s="5">
        <v>1284</v>
      </c>
      <c r="C106" s="5">
        <f t="shared" si="10"/>
        <v>1548.2195221302695</v>
      </c>
      <c r="D106" s="5">
        <f t="shared" si="11"/>
        <v>51.228338172202328</v>
      </c>
      <c r="E106" s="5">
        <f t="shared" si="12"/>
        <v>0.82933975553627093</v>
      </c>
      <c r="F106" s="5">
        <f t="shared" si="13"/>
        <v>1335.0638650484591</v>
      </c>
      <c r="G106" s="5">
        <f t="shared" si="14"/>
        <v>-51.063865048459093</v>
      </c>
      <c r="H106" s="13">
        <f t="shared" si="15"/>
        <v>3.9769365302538232E-2</v>
      </c>
      <c r="I106" s="13"/>
    </row>
    <row r="107" spans="1:9" x14ac:dyDescent="0.25">
      <c r="A107" s="8">
        <v>43739</v>
      </c>
      <c r="B107" s="5">
        <v>1110</v>
      </c>
      <c r="C107" s="5">
        <f t="shared" si="10"/>
        <v>1209.2271581127948</v>
      </c>
      <c r="D107" s="5">
        <f t="shared" si="11"/>
        <v>10.082994746083386</v>
      </c>
      <c r="E107" s="5">
        <f t="shared" si="12"/>
        <v>0.91794167254095116</v>
      </c>
      <c r="F107" s="5">
        <f t="shared" si="13"/>
        <v>1133.8054061849102</v>
      </c>
      <c r="G107" s="5">
        <f t="shared" si="14"/>
        <v>-23.805406184910225</v>
      </c>
      <c r="H107" s="13">
        <f t="shared" si="15"/>
        <v>2.14463118782975E-2</v>
      </c>
      <c r="I107" s="13"/>
    </row>
    <row r="108" spans="1:9" x14ac:dyDescent="0.25">
      <c r="A108" s="8">
        <v>43770</v>
      </c>
      <c r="B108" s="5">
        <v>1265</v>
      </c>
      <c r="C108" s="5">
        <f t="shared" si="10"/>
        <v>1118.8355144717591</v>
      </c>
      <c r="D108" s="5">
        <f t="shared" si="11"/>
        <v>-0.51117280795801001</v>
      </c>
      <c r="E108" s="5">
        <f t="shared" si="12"/>
        <v>1.1306398336821211</v>
      </c>
      <c r="F108" s="5">
        <f t="shared" si="13"/>
        <v>1268.9536543443066</v>
      </c>
      <c r="G108" s="5">
        <f t="shared" si="14"/>
        <v>-3.9536543443066421</v>
      </c>
      <c r="H108" s="13">
        <f t="shared" si="15"/>
        <v>3.1254184539973454E-3</v>
      </c>
      <c r="I108" s="13"/>
    </row>
    <row r="109" spans="1:9" x14ac:dyDescent="0.25">
      <c r="A109" s="8">
        <v>43800</v>
      </c>
      <c r="B109" s="5">
        <v>906</v>
      </c>
      <c r="C109" s="5">
        <f t="shared" si="10"/>
        <v>772.61782512583022</v>
      </c>
      <c r="D109" s="5">
        <f t="shared" si="11"/>
        <v>-36.962886588863526</v>
      </c>
      <c r="E109" s="5">
        <f t="shared" si="12"/>
        <v>1.1726366782340891</v>
      </c>
      <c r="F109" s="5">
        <f t="shared" si="13"/>
        <v>878.28362025937736</v>
      </c>
      <c r="G109" s="5">
        <f t="shared" si="14"/>
        <v>27.716379740622642</v>
      </c>
      <c r="H109" s="13">
        <f t="shared" si="15"/>
        <v>3.0592030618788787E-2</v>
      </c>
      <c r="I109" s="13"/>
    </row>
    <row r="110" spans="1:9" x14ac:dyDescent="0.25">
      <c r="A110" s="8">
        <v>43831</v>
      </c>
      <c r="B110" s="5">
        <v>1132</v>
      </c>
      <c r="C110" s="5">
        <f t="shared" si="10"/>
        <v>1057.5719901957787</v>
      </c>
      <c r="D110" s="5">
        <f t="shared" si="11"/>
        <v>-3.019562795685534</v>
      </c>
      <c r="E110" s="5">
        <f t="shared" si="12"/>
        <v>1.07037630581578</v>
      </c>
      <c r="F110" s="5">
        <f t="shared" si="13"/>
        <v>1115.2680627631037</v>
      </c>
      <c r="G110" s="5">
        <f t="shared" si="14"/>
        <v>16.731937236896329</v>
      </c>
      <c r="H110" s="13">
        <f t="shared" si="15"/>
        <v>1.4780863283477321E-2</v>
      </c>
      <c r="I110" s="13"/>
    </row>
    <row r="111" spans="1:9" x14ac:dyDescent="0.25">
      <c r="A111" s="8">
        <v>43862</v>
      </c>
      <c r="B111" s="5">
        <v>902</v>
      </c>
      <c r="C111" s="5">
        <f t="shared" si="10"/>
        <v>868.65448680217128</v>
      </c>
      <c r="D111" s="5">
        <f t="shared" si="11"/>
        <v>-22.62086678901348</v>
      </c>
      <c r="E111" s="5">
        <f t="shared" si="12"/>
        <v>1.0383875449956927</v>
      </c>
      <c r="F111" s="5">
        <f t="shared" si="13"/>
        <v>886.05131676155679</v>
      </c>
      <c r="G111" s="5">
        <f t="shared" si="14"/>
        <v>15.948683238443209</v>
      </c>
      <c r="H111" s="13">
        <f t="shared" si="15"/>
        <v>1.7681467004925951E-2</v>
      </c>
      <c r="I111" s="13"/>
    </row>
    <row r="112" spans="1:9" x14ac:dyDescent="0.25">
      <c r="A112" s="8">
        <v>43891</v>
      </c>
      <c r="B112" s="5">
        <v>1522</v>
      </c>
      <c r="C112" s="5">
        <f t="shared" si="10"/>
        <v>1334.6196300403244</v>
      </c>
      <c r="D112" s="5">
        <f t="shared" si="11"/>
        <v>28.896233823432627</v>
      </c>
      <c r="E112" s="5">
        <f t="shared" si="12"/>
        <v>1.1403998305899443</v>
      </c>
      <c r="F112" s="5">
        <f t="shared" si="13"/>
        <v>1532.6411705129285</v>
      </c>
      <c r="G112" s="5">
        <f t="shared" si="14"/>
        <v>-10.641170512928511</v>
      </c>
      <c r="H112" s="13">
        <f t="shared" si="15"/>
        <v>6.9915706392434367E-3</v>
      </c>
      <c r="I112" s="13"/>
    </row>
    <row r="113" spans="1:9" x14ac:dyDescent="0.25">
      <c r="A113" s="8">
        <v>43922</v>
      </c>
      <c r="B113" s="5">
        <v>1550</v>
      </c>
      <c r="C113" s="5">
        <f t="shared" si="10"/>
        <v>1394.0290260633521</v>
      </c>
      <c r="D113" s="5">
        <f t="shared" si="11"/>
        <v>32.113578599540773</v>
      </c>
      <c r="E113" s="5">
        <f t="shared" si="12"/>
        <v>1.1118850260794784</v>
      </c>
      <c r="F113" s="5">
        <f t="shared" si="13"/>
        <v>1584.3275679525445</v>
      </c>
      <c r="G113" s="5">
        <f t="shared" si="14"/>
        <v>-34.327567952544541</v>
      </c>
      <c r="H113" s="13">
        <f t="shared" si="15"/>
        <v>2.2146818033899705E-2</v>
      </c>
      <c r="I113" s="13"/>
    </row>
    <row r="114" spans="1:9" x14ac:dyDescent="0.25">
      <c r="A114" s="8">
        <v>43952</v>
      </c>
      <c r="B114" s="5">
        <v>1408</v>
      </c>
      <c r="C114" s="5">
        <f t="shared" si="10"/>
        <v>1454.1385737798366</v>
      </c>
      <c r="D114" s="5">
        <f t="shared" si="11"/>
        <v>35.06550748850001</v>
      </c>
      <c r="E114" s="5">
        <f t="shared" si="12"/>
        <v>0.96827085491590692</v>
      </c>
      <c r="F114" s="5">
        <f t="shared" si="13"/>
        <v>1440.8497840947082</v>
      </c>
      <c r="G114" s="5">
        <f t="shared" si="14"/>
        <v>-32.849784094708184</v>
      </c>
      <c r="H114" s="13">
        <f t="shared" si="15"/>
        <v>2.3330812567264336E-2</v>
      </c>
      <c r="I114" s="13"/>
    </row>
    <row r="115" spans="1:9" x14ac:dyDescent="0.25">
      <c r="A115" s="8">
        <v>43983</v>
      </c>
      <c r="B115" s="5">
        <v>1425</v>
      </c>
      <c r="C115" s="5">
        <f t="shared" si="10"/>
        <v>1497.9429158264154</v>
      </c>
      <c r="D115" s="5">
        <f t="shared" si="11"/>
        <v>35.986940787703624</v>
      </c>
      <c r="E115" s="5">
        <f t="shared" si="12"/>
        <v>0.95130460910376358</v>
      </c>
      <c r="F115" s="5">
        <f t="shared" si="13"/>
        <v>1458.8960892604377</v>
      </c>
      <c r="G115" s="5">
        <f t="shared" si="14"/>
        <v>-33.896089260437748</v>
      </c>
      <c r="H115" s="13">
        <f t="shared" si="15"/>
        <v>2.378672930557035E-2</v>
      </c>
      <c r="I115" s="13"/>
    </row>
    <row r="116" spans="1:9" x14ac:dyDescent="0.25">
      <c r="A116" s="8">
        <v>44013</v>
      </c>
      <c r="B116" s="5">
        <v>1404</v>
      </c>
      <c r="C116" s="5">
        <f t="shared" si="10"/>
        <v>1588.239290790917</v>
      </c>
      <c r="D116" s="5">
        <f t="shared" si="11"/>
        <v>41.71339330020097</v>
      </c>
      <c r="E116" s="5">
        <f t="shared" si="12"/>
        <v>0.88399777548686076</v>
      </c>
      <c r="F116" s="5">
        <f t="shared" si="13"/>
        <v>1438.9179038639295</v>
      </c>
      <c r="G116" s="5">
        <f t="shared" si="14"/>
        <v>-34.917903863929496</v>
      </c>
      <c r="H116" s="13">
        <f t="shared" si="15"/>
        <v>2.4870301897385681E-2</v>
      </c>
      <c r="I116" s="13"/>
    </row>
    <row r="117" spans="1:9" x14ac:dyDescent="0.25">
      <c r="A117" s="8">
        <v>44044</v>
      </c>
      <c r="B117" s="5">
        <v>1203</v>
      </c>
      <c r="C117" s="5">
        <f t="shared" si="10"/>
        <v>1508.1728151740963</v>
      </c>
      <c r="D117" s="5">
        <f t="shared" si="11"/>
        <v>28.872776436816217</v>
      </c>
      <c r="E117" s="5">
        <f t="shared" si="12"/>
        <v>0.79765394780778587</v>
      </c>
      <c r="F117" s="5">
        <f t="shared" si="13"/>
        <v>1229.9799527179352</v>
      </c>
      <c r="G117" s="5">
        <f t="shared" si="14"/>
        <v>-26.979952717935248</v>
      </c>
      <c r="H117" s="13">
        <f t="shared" si="15"/>
        <v>2.2427225866945344E-2</v>
      </c>
      <c r="I117" s="13"/>
    </row>
    <row r="118" spans="1:9" x14ac:dyDescent="0.25">
      <c r="A118" s="8">
        <v>44075</v>
      </c>
      <c r="B118" s="5">
        <v>1324</v>
      </c>
      <c r="C118" s="5">
        <f t="shared" si="10"/>
        <v>1594.1786827312321</v>
      </c>
      <c r="D118" s="5">
        <f t="shared" si="11"/>
        <v>34.896958757103903</v>
      </c>
      <c r="E118" s="5">
        <f t="shared" si="12"/>
        <v>0.83052170646997514</v>
      </c>
      <c r="F118" s="5">
        <f t="shared" si="13"/>
        <v>1351.0571942620304</v>
      </c>
      <c r="G118" s="5">
        <f t="shared" si="14"/>
        <v>-27.057194262030407</v>
      </c>
      <c r="H118" s="13">
        <f t="shared" si="15"/>
        <v>2.043594732781753E-2</v>
      </c>
      <c r="I118" s="13"/>
    </row>
    <row r="119" spans="1:9" x14ac:dyDescent="0.25">
      <c r="A119" s="8">
        <v>44105</v>
      </c>
      <c r="B119" s="5">
        <v>1219</v>
      </c>
      <c r="C119" s="5">
        <f t="shared" si="10"/>
        <v>1339.4869836676839</v>
      </c>
      <c r="D119" s="5">
        <f t="shared" si="11"/>
        <v>4.3623799623892481</v>
      </c>
      <c r="E119" s="5">
        <f t="shared" si="12"/>
        <v>0.91004990333106828</v>
      </c>
      <c r="F119" s="5">
        <f t="shared" si="13"/>
        <v>1233.5753324936823</v>
      </c>
      <c r="G119" s="5">
        <f t="shared" si="14"/>
        <v>-14.575332493682254</v>
      </c>
      <c r="H119" s="13">
        <f t="shared" si="15"/>
        <v>1.1956794498508823E-2</v>
      </c>
      <c r="I119" s="13"/>
    </row>
    <row r="120" spans="1:9" x14ac:dyDescent="0.25">
      <c r="A120" s="8">
        <v>44136</v>
      </c>
      <c r="B120" s="5">
        <v>1220</v>
      </c>
      <c r="C120" s="5">
        <f t="shared" si="10"/>
        <v>1089.1630005462919</v>
      </c>
      <c r="D120" s="5">
        <f t="shared" si="11"/>
        <v>-22.492058605910323</v>
      </c>
      <c r="E120" s="5">
        <f t="shared" si="12"/>
        <v>1.120126188080282</v>
      </c>
      <c r="F120" s="5">
        <f t="shared" si="13"/>
        <v>1206.0206563890242</v>
      </c>
      <c r="G120" s="5">
        <f t="shared" si="14"/>
        <v>13.979343610975775</v>
      </c>
      <c r="H120" s="13">
        <f t="shared" si="15"/>
        <v>1.1458478369652275E-2</v>
      </c>
      <c r="I120" s="13"/>
    </row>
    <row r="121" spans="1:9" x14ac:dyDescent="0.25">
      <c r="A121" s="8">
        <v>44166</v>
      </c>
      <c r="B121" s="5">
        <v>1250</v>
      </c>
      <c r="C121" s="5">
        <f t="shared" si="10"/>
        <v>1066.0004823017355</v>
      </c>
      <c r="D121" s="5">
        <f t="shared" si="11"/>
        <v>-22.562752682187277</v>
      </c>
      <c r="E121" s="5">
        <f t="shared" si="12"/>
        <v>1.1726073493897189</v>
      </c>
      <c r="F121" s="5">
        <f t="shared" si="13"/>
        <v>1223.5733532051868</v>
      </c>
      <c r="G121" s="5">
        <f t="shared" si="14"/>
        <v>26.426646794813223</v>
      </c>
      <c r="H121" s="13">
        <f t="shared" si="15"/>
        <v>2.1141317435850578E-2</v>
      </c>
      <c r="I121" s="13"/>
    </row>
    <row r="122" spans="1:9" x14ac:dyDescent="0.25">
      <c r="A122" s="8">
        <v>44197</v>
      </c>
      <c r="B122" s="5">
        <v>1179</v>
      </c>
      <c r="C122" s="5">
        <f t="shared" si="10"/>
        <v>1099.2618569223371</v>
      </c>
      <c r="D122" s="5">
        <f t="shared" si="11"/>
        <v>-16.676589092075748</v>
      </c>
      <c r="E122" s="5">
        <f t="shared" si="12"/>
        <v>1.0725378967491059</v>
      </c>
      <c r="F122" s="5">
        <f t="shared" si="13"/>
        <v>1158.773619710742</v>
      </c>
      <c r="G122" s="5">
        <f t="shared" si="14"/>
        <v>20.226380289258032</v>
      </c>
      <c r="H122" s="13">
        <f t="shared" si="15"/>
        <v>1.7155538837368985E-2</v>
      </c>
      <c r="I122" s="13"/>
    </row>
    <row r="123" spans="1:9" x14ac:dyDescent="0.25">
      <c r="A123" s="8">
        <v>44228</v>
      </c>
      <c r="B123" s="5">
        <v>1213</v>
      </c>
      <c r="C123" s="5">
        <f t="shared" si="10"/>
        <v>1164.8845623626321</v>
      </c>
      <c r="D123" s="5">
        <f t="shared" si="11"/>
        <v>-7.9988518058162903</v>
      </c>
      <c r="E123" s="5">
        <f t="shared" si="12"/>
        <v>1.0413048976628032</v>
      </c>
      <c r="F123" s="5">
        <f t="shared" si="13"/>
        <v>1201.2957128256896</v>
      </c>
      <c r="G123" s="5">
        <f t="shared" si="14"/>
        <v>11.704287174310366</v>
      </c>
      <c r="H123" s="13">
        <f t="shared" si="15"/>
        <v>9.6490413638172842E-3</v>
      </c>
      <c r="I123" s="13"/>
    </row>
    <row r="124" spans="1:9" x14ac:dyDescent="0.25">
      <c r="A124" s="8">
        <v>44256</v>
      </c>
      <c r="B124" s="5">
        <v>1315</v>
      </c>
      <c r="C124" s="5">
        <f t="shared" si="10"/>
        <v>1153.2489655169363</v>
      </c>
      <c r="D124" s="5">
        <f t="shared" si="11"/>
        <v>-8.3823146071987278</v>
      </c>
      <c r="E124" s="5">
        <f t="shared" si="12"/>
        <v>1.1402568216573772</v>
      </c>
      <c r="F124" s="5">
        <f t="shared" si="13"/>
        <v>1305.6057347455419</v>
      </c>
      <c r="G124" s="5">
        <f t="shared" si="14"/>
        <v>9.3942652544581051</v>
      </c>
      <c r="H124" s="13">
        <f t="shared" si="15"/>
        <v>7.1439279501582546E-3</v>
      </c>
      <c r="I124" s="13"/>
    </row>
    <row r="125" spans="1:9" x14ac:dyDescent="0.25">
      <c r="A125" s="8">
        <v>44287</v>
      </c>
      <c r="B125" s="5">
        <v>1206</v>
      </c>
      <c r="C125" s="5">
        <f t="shared" si="10"/>
        <v>1086.9477457852518</v>
      </c>
      <c r="D125" s="5">
        <f t="shared" si="11"/>
        <v>-14.489354107766806</v>
      </c>
      <c r="E125" s="5">
        <f t="shared" si="12"/>
        <v>1.1095289582009671</v>
      </c>
      <c r="F125" s="5">
        <f t="shared" si="13"/>
        <v>1192.4504267994757</v>
      </c>
      <c r="G125" s="5">
        <f t="shared" si="14"/>
        <v>13.549573200524264</v>
      </c>
      <c r="H125" s="13">
        <f t="shared" si="15"/>
        <v>1.1235135323817797E-2</v>
      </c>
      <c r="I125" s="13"/>
    </row>
    <row r="126" spans="1:9" x14ac:dyDescent="0.25">
      <c r="A126" s="8">
        <v>44317</v>
      </c>
      <c r="B126" s="5">
        <v>1402</v>
      </c>
      <c r="C126" s="5">
        <f t="shared" si="10"/>
        <v>1433.5813997800412</v>
      </c>
      <c r="D126" s="5">
        <f t="shared" si="11"/>
        <v>23.587893214263872</v>
      </c>
      <c r="E126" s="5">
        <f t="shared" si="12"/>
        <v>0.97797027794523084</v>
      </c>
      <c r="F126" s="5">
        <f t="shared" si="13"/>
        <v>1410.9345570848034</v>
      </c>
      <c r="G126" s="5">
        <f t="shared" si="14"/>
        <v>-8.9345570848033731</v>
      </c>
      <c r="H126" s="13">
        <f t="shared" si="15"/>
        <v>6.3727225997170988E-3</v>
      </c>
      <c r="I126" s="13"/>
    </row>
    <row r="127" spans="1:9" x14ac:dyDescent="0.25">
      <c r="A127" s="8">
        <v>44348</v>
      </c>
      <c r="B127" s="5">
        <v>1345</v>
      </c>
      <c r="C127" s="5">
        <f t="shared" si="10"/>
        <v>1415.5047246851934</v>
      </c>
      <c r="D127" s="5">
        <f t="shared" si="11"/>
        <v>19.194730672759064</v>
      </c>
      <c r="E127" s="5">
        <f t="shared" si="12"/>
        <v>0.95019110607287194</v>
      </c>
      <c r="F127" s="5">
        <f t="shared" si="13"/>
        <v>1364.8362045606796</v>
      </c>
      <c r="G127" s="5">
        <f t="shared" si="14"/>
        <v>-19.836204560679562</v>
      </c>
      <c r="H127" s="13">
        <f t="shared" si="15"/>
        <v>1.4748107480059154E-2</v>
      </c>
      <c r="I127" s="13"/>
    </row>
    <row r="128" spans="1:9" x14ac:dyDescent="0.25">
      <c r="A128" s="8">
        <v>44378</v>
      </c>
      <c r="B128" s="5">
        <v>1278</v>
      </c>
      <c r="C128" s="5">
        <f t="shared" si="10"/>
        <v>1445.2840829643367</v>
      </c>
      <c r="D128" s="5">
        <f t="shared" si="11"/>
        <v>20.310786626373147</v>
      </c>
      <c r="E128" s="5">
        <f t="shared" si="12"/>
        <v>0.88425522363656683</v>
      </c>
      <c r="F128" s="5">
        <f t="shared" si="13"/>
        <v>1295.5826044831433</v>
      </c>
      <c r="G128" s="5">
        <f t="shared" si="14"/>
        <v>-17.582604483143314</v>
      </c>
      <c r="H128" s="13">
        <f t="shared" si="15"/>
        <v>1.3757906481332797E-2</v>
      </c>
      <c r="I128" s="13"/>
    </row>
    <row r="129" spans="1:9" x14ac:dyDescent="0.25">
      <c r="A129" s="8">
        <v>44409</v>
      </c>
      <c r="B129" s="5">
        <v>1365</v>
      </c>
      <c r="C129" s="5">
        <f t="shared" si="10"/>
        <v>1701.8724964298574</v>
      </c>
      <c r="D129" s="5">
        <f t="shared" si="11"/>
        <v>45.224185750645148</v>
      </c>
      <c r="E129" s="5">
        <f t="shared" si="12"/>
        <v>0.80205773514964285</v>
      </c>
      <c r="F129" s="5">
        <f t="shared" si="13"/>
        <v>1393.5785657431625</v>
      </c>
      <c r="G129" s="5">
        <f t="shared" si="14"/>
        <v>-28.578565743162471</v>
      </c>
      <c r="H129" s="13">
        <f t="shared" si="15"/>
        <v>2.0936678200119026E-2</v>
      </c>
      <c r="I129" s="13"/>
    </row>
    <row r="130" spans="1:9" x14ac:dyDescent="0.25">
      <c r="A130" s="8">
        <v>44440</v>
      </c>
      <c r="B130" s="5">
        <v>1272</v>
      </c>
      <c r="C130" s="5">
        <f t="shared" si="10"/>
        <v>1539.8104614357198</v>
      </c>
      <c r="D130" s="5">
        <f t="shared" si="11"/>
        <v>23.367675595782305</v>
      </c>
      <c r="E130" s="5">
        <f t="shared" si="12"/>
        <v>0.82607569688413907</v>
      </c>
      <c r="F130" s="5">
        <f t="shared" si="13"/>
        <v>1298.2533738839597</v>
      </c>
      <c r="G130" s="5">
        <f t="shared" si="14"/>
        <v>-26.253373883959739</v>
      </c>
      <c r="H130" s="13">
        <f t="shared" si="15"/>
        <v>2.0639444877326839E-2</v>
      </c>
      <c r="I130" s="13"/>
    </row>
    <row r="131" spans="1:9" x14ac:dyDescent="0.25">
      <c r="A131" s="8">
        <v>44470</v>
      </c>
      <c r="B131" s="5">
        <v>1415</v>
      </c>
      <c r="C131" s="5">
        <f t="shared" si="10"/>
        <v>1555.1779277555806</v>
      </c>
      <c r="D131" s="5">
        <f t="shared" si="11"/>
        <v>22.524123840861289</v>
      </c>
      <c r="E131" s="5">
        <f t="shared" si="12"/>
        <v>0.90986373632637374</v>
      </c>
      <c r="F131" s="5">
        <f t="shared" si="13"/>
        <v>1435.78759954057</v>
      </c>
      <c r="G131" s="5">
        <f t="shared" si="14"/>
        <v>-20.78759954057</v>
      </c>
      <c r="H131" s="13">
        <f t="shared" si="15"/>
        <v>1.4690883067540636E-2</v>
      </c>
      <c r="I131" s="13"/>
    </row>
    <row r="132" spans="1:9" x14ac:dyDescent="0.25">
      <c r="A132" s="8">
        <v>44501</v>
      </c>
      <c r="B132" s="5">
        <v>1377</v>
      </c>
      <c r="C132" s="5">
        <f t="shared" si="10"/>
        <v>1242.6496084582554</v>
      </c>
      <c r="D132" s="5">
        <f t="shared" si="11"/>
        <v>-12.80421153786984</v>
      </c>
      <c r="E132" s="5">
        <f t="shared" si="12"/>
        <v>1.1081160695881376</v>
      </c>
      <c r="F132" s="5">
        <f t="shared" si="13"/>
        <v>1377.5820363805128</v>
      </c>
      <c r="G132" s="5">
        <f t="shared" si="14"/>
        <v>-0.58203638051281814</v>
      </c>
      <c r="H132" s="13">
        <f t="shared" si="15"/>
        <v>4.2268437219522017E-4</v>
      </c>
      <c r="I132" s="13"/>
    </row>
    <row r="133" spans="1:9" x14ac:dyDescent="0.25">
      <c r="A133" s="8">
        <v>44531</v>
      </c>
      <c r="B133" s="5">
        <v>1520</v>
      </c>
      <c r="C133" s="5">
        <f t="shared" si="10"/>
        <v>1293.7166566342021</v>
      </c>
      <c r="D133" s="5">
        <f t="shared" si="11"/>
        <v>-6.0695485606441899</v>
      </c>
      <c r="E133" s="5">
        <f t="shared" si="12"/>
        <v>1.1749095075845339</v>
      </c>
      <c r="F133" s="5">
        <f t="shared" si="13"/>
        <v>1509.9044623474717</v>
      </c>
      <c r="G133" s="5">
        <f t="shared" si="14"/>
        <v>10.095537652528265</v>
      </c>
      <c r="H133" s="13">
        <f t="shared" si="15"/>
        <v>6.641801087189648E-3</v>
      </c>
      <c r="I133" s="13"/>
    </row>
    <row r="134" spans="1:9" x14ac:dyDescent="0.25">
      <c r="A134" s="8">
        <v>44562</v>
      </c>
      <c r="B134" s="5">
        <v>1426</v>
      </c>
      <c r="C134" s="5">
        <f t="shared" si="10"/>
        <v>1327.9538941240774</v>
      </c>
      <c r="D134" s="5">
        <f t="shared" si="11"/>
        <v>-1.8195522248639397</v>
      </c>
      <c r="E134" s="5">
        <f t="shared" si="12"/>
        <v>1.0738324623390589</v>
      </c>
      <c r="F134" s="5">
        <f t="shared" si="13"/>
        <v>1422.3293378673422</v>
      </c>
      <c r="G134" s="5">
        <f t="shared" si="14"/>
        <v>3.6706621326577533</v>
      </c>
      <c r="H134" s="13">
        <f t="shared" si="15"/>
        <v>2.5740968672214259E-3</v>
      </c>
      <c r="I134" s="13"/>
    </row>
    <row r="135" spans="1:9" x14ac:dyDescent="0.25">
      <c r="A135" s="8">
        <v>44593</v>
      </c>
      <c r="B135" s="5">
        <v>1434</v>
      </c>
      <c r="C135" s="5">
        <f t="shared" si="10"/>
        <v>1375.1683643725619</v>
      </c>
      <c r="D135" s="5">
        <f t="shared" si="11"/>
        <v>3.3506544886929621</v>
      </c>
      <c r="E135" s="5">
        <f t="shared" si="12"/>
        <v>1.0427814056457594</v>
      </c>
      <c r="F135" s="5">
        <f t="shared" si="13"/>
        <v>1435.4586058615469</v>
      </c>
      <c r="G135" s="5">
        <f t="shared" si="14"/>
        <v>-1.4586058615468573</v>
      </c>
      <c r="H135" s="13">
        <f t="shared" si="15"/>
        <v>1.0171588992655908E-3</v>
      </c>
      <c r="I135" s="13"/>
    </row>
    <row r="136" spans="1:9" x14ac:dyDescent="0.25">
      <c r="A136" s="8">
        <v>44621</v>
      </c>
      <c r="B136" s="5">
        <v>1568</v>
      </c>
      <c r="C136" s="5">
        <f t="shared" si="10"/>
        <v>1375.2584649883529</v>
      </c>
      <c r="D136" s="5">
        <f t="shared" si="11"/>
        <v>3.0068577395530296</v>
      </c>
      <c r="E136" s="5">
        <f t="shared" si="12"/>
        <v>1.1401493173236199</v>
      </c>
      <c r="F136" s="5">
        <f t="shared" si="13"/>
        <v>1571.5764362943012</v>
      </c>
      <c r="G136" s="5">
        <f t="shared" si="14"/>
        <v>-3.5764362943011747</v>
      </c>
      <c r="H136" s="13">
        <f t="shared" si="15"/>
        <v>2.2808904938145247E-3</v>
      </c>
      <c r="I136" s="13"/>
    </row>
    <row r="137" spans="1:9" x14ac:dyDescent="0.25">
      <c r="A137" s="8">
        <v>44652</v>
      </c>
      <c r="B137" s="5">
        <v>1553</v>
      </c>
      <c r="C137" s="5">
        <f t="shared" si="10"/>
        <v>1398.8735602781037</v>
      </c>
      <c r="D137" s="5">
        <f t="shared" si="11"/>
        <v>5.1798152650042724</v>
      </c>
      <c r="E137" s="5">
        <f t="shared" si="12"/>
        <v>1.1101789640596647</v>
      </c>
      <c r="F137" s="5">
        <f t="shared" si="13"/>
        <v>1557.8378790248958</v>
      </c>
      <c r="G137" s="5">
        <f t="shared" si="14"/>
        <v>-4.8378790248957557</v>
      </c>
      <c r="H137" s="13">
        <f t="shared" si="15"/>
        <v>3.1151828878916649E-3</v>
      </c>
      <c r="I137" s="13"/>
    </row>
    <row r="138" spans="1:9" x14ac:dyDescent="0.25">
      <c r="A138" s="8">
        <v>44682</v>
      </c>
      <c r="B138" s="5">
        <v>1591</v>
      </c>
      <c r="C138" s="5">
        <f t="shared" si="10"/>
        <v>1618.3182642019274</v>
      </c>
      <c r="D138" s="5">
        <f t="shared" si="11"/>
        <v>27.772164616425947</v>
      </c>
      <c r="E138" s="5">
        <f t="shared" si="12"/>
        <v>0.98311935000288753</v>
      </c>
      <c r="F138" s="5">
        <f t="shared" si="13"/>
        <v>1609.8275141944691</v>
      </c>
      <c r="G138" s="5">
        <f t="shared" si="14"/>
        <v>-18.827514194469131</v>
      </c>
      <c r="H138" s="13">
        <f t="shared" si="15"/>
        <v>1.1833761278736098E-2</v>
      </c>
      <c r="I138" s="13"/>
    </row>
    <row r="139" spans="1:9" x14ac:dyDescent="0.25">
      <c r="A139" s="8">
        <v>44713</v>
      </c>
      <c r="B139" s="5">
        <v>1410</v>
      </c>
      <c r="C139" s="5">
        <f t="shared" si="10"/>
        <v>1490.1146123879041</v>
      </c>
      <c r="D139" s="5">
        <f t="shared" si="11"/>
        <v>11.325885633306706</v>
      </c>
      <c r="E139" s="5">
        <f t="shared" si="12"/>
        <v>0.94623593935534889</v>
      </c>
      <c r="F139" s="5">
        <f t="shared" si="13"/>
        <v>1426.6554075173779</v>
      </c>
      <c r="G139" s="5">
        <f t="shared" si="14"/>
        <v>-16.655407517377853</v>
      </c>
      <c r="H139" s="13">
        <f t="shared" si="15"/>
        <v>1.1812345757005569E-2</v>
      </c>
      <c r="I139" s="13"/>
    </row>
    <row r="140" spans="1:9" x14ac:dyDescent="0.25">
      <c r="A140" s="8">
        <v>44743</v>
      </c>
      <c r="B140" s="5">
        <v>1456</v>
      </c>
      <c r="C140" s="5">
        <f t="shared" si="10"/>
        <v>1641.032365422531</v>
      </c>
      <c r="D140" s="5">
        <f t="shared" si="11"/>
        <v>26.04462118857402</v>
      </c>
      <c r="E140" s="5">
        <f t="shared" si="12"/>
        <v>0.88724636434889015</v>
      </c>
      <c r="F140" s="5">
        <f t="shared" si="13"/>
        <v>1474.1215336151765</v>
      </c>
      <c r="G140" s="5">
        <f t="shared" si="14"/>
        <v>-18.121533615176531</v>
      </c>
      <c r="H140" s="13">
        <f t="shared" si="15"/>
        <v>1.2446108252181684E-2</v>
      </c>
      <c r="I140" s="13"/>
    </row>
    <row r="141" spans="1:9" x14ac:dyDescent="0.25">
      <c r="A141" s="8">
        <v>44774</v>
      </c>
      <c r="B141" s="5">
        <v>1356</v>
      </c>
      <c r="C141" s="5">
        <f t="shared" si="10"/>
        <v>1689.7497451815766</v>
      </c>
      <c r="D141" s="5">
        <f t="shared" si="11"/>
        <v>28.435264310696443</v>
      </c>
      <c r="E141" s="5">
        <f t="shared" si="12"/>
        <v>0.80248569580597118</v>
      </c>
      <c r="F141" s="5">
        <f t="shared" si="13"/>
        <v>1378.0835772814403</v>
      </c>
      <c r="G141" s="5">
        <f t="shared" si="14"/>
        <v>-22.083577281440284</v>
      </c>
      <c r="H141" s="13">
        <f t="shared" si="15"/>
        <v>1.6285823953864517E-2</v>
      </c>
      <c r="I141" s="13"/>
    </row>
    <row r="142" spans="1:9" x14ac:dyDescent="0.25">
      <c r="A142" s="8">
        <v>44805</v>
      </c>
      <c r="B142" s="5">
        <v>1415</v>
      </c>
      <c r="C142" s="5">
        <f t="shared" si="10"/>
        <v>1713.1195203171569</v>
      </c>
      <c r="D142" s="5">
        <f t="shared" si="11"/>
        <v>27.901152997375775</v>
      </c>
      <c r="E142" s="5">
        <f t="shared" si="12"/>
        <v>0.82597856321083496</v>
      </c>
      <c r="F142" s="5">
        <f t="shared" si="13"/>
        <v>1438.2148659979955</v>
      </c>
      <c r="G142" s="5">
        <f t="shared" si="14"/>
        <v>-23.214865997995503</v>
      </c>
      <c r="H142" s="13">
        <f t="shared" si="15"/>
        <v>1.6406265722965021E-2</v>
      </c>
      <c r="I142" s="13"/>
    </row>
    <row r="143" spans="1:9" x14ac:dyDescent="0.25">
      <c r="A143" s="8">
        <v>44835</v>
      </c>
      <c r="B143" s="5">
        <v>1485</v>
      </c>
      <c r="C143" s="5">
        <f t="shared" si="10"/>
        <v>1636.2777726178278</v>
      </c>
      <c r="D143" s="5">
        <f t="shared" si="11"/>
        <v>16.856934696218197</v>
      </c>
      <c r="E143" s="5">
        <f t="shared" si="12"/>
        <v>0.90754762110115117</v>
      </c>
      <c r="F143" s="5">
        <f t="shared" si="13"/>
        <v>1504.1273214475641</v>
      </c>
      <c r="G143" s="5">
        <f t="shared" si="14"/>
        <v>-19.1273214475641</v>
      </c>
      <c r="H143" s="13">
        <f t="shared" si="15"/>
        <v>1.2880351143140808E-2</v>
      </c>
      <c r="I143" s="13"/>
    </row>
    <row r="144" spans="1:9" x14ac:dyDescent="0.25">
      <c r="A144" s="8">
        <v>44866</v>
      </c>
      <c r="B144" s="5">
        <v>1357</v>
      </c>
      <c r="C144" s="5">
        <f t="shared" si="10"/>
        <v>1240.9904496495337</v>
      </c>
      <c r="D144" s="5">
        <f t="shared" si="11"/>
        <v>-26.600054970276787</v>
      </c>
      <c r="E144" s="5">
        <f t="shared" si="12"/>
        <v>1.0934814207339214</v>
      </c>
      <c r="F144" s="5">
        <f t="shared" si="13"/>
        <v>1345.6855110975655</v>
      </c>
      <c r="G144" s="5">
        <f t="shared" si="14"/>
        <v>11.314488902434505</v>
      </c>
      <c r="H144" s="13">
        <f t="shared" si="15"/>
        <v>8.3378694933194577E-3</v>
      </c>
      <c r="I144" s="13"/>
    </row>
    <row r="145" spans="1:9" x14ac:dyDescent="0.25">
      <c r="A145" s="8">
        <v>44896</v>
      </c>
      <c r="B145" s="5">
        <v>1430</v>
      </c>
      <c r="C145" s="5">
        <f t="shared" ref="C145:C154" si="16">$K$2*(B145/E133)+(1-$K$2)*(C144+D144)</f>
        <v>1217.0108080923628</v>
      </c>
      <c r="D145" s="5">
        <f t="shared" ref="D145:D154" si="17">$K$3*(C145-C144)+(1-$K$3)*D144</f>
        <v>-26.323755406477009</v>
      </c>
      <c r="E145" s="5">
        <f t="shared" ref="E145:E154" si="18">$K$4*(B145/C145)+(1-$K$4)*E133</f>
        <v>1.1750101071341288</v>
      </c>
      <c r="F145" s="5">
        <f t="shared" si="13"/>
        <v>1398.9495387584541</v>
      </c>
      <c r="G145" s="5">
        <f t="shared" si="14"/>
        <v>31.050461241545918</v>
      </c>
      <c r="H145" s="13">
        <f t="shared" si="15"/>
        <v>2.1713609259822322E-2</v>
      </c>
      <c r="I145" s="13"/>
    </row>
    <row r="146" spans="1:9" x14ac:dyDescent="0.25">
      <c r="A146" s="8">
        <v>44927</v>
      </c>
      <c r="B146" s="5">
        <v>1587</v>
      </c>
      <c r="C146" s="5">
        <f t="shared" si="16"/>
        <v>1466.9001720441856</v>
      </c>
      <c r="D146" s="5">
        <f t="shared" si="17"/>
        <v>2.8004904139628977</v>
      </c>
      <c r="E146" s="5">
        <f t="shared" si="18"/>
        <v>1.0818732114459093</v>
      </c>
      <c r="F146" s="5">
        <f t="shared" si="13"/>
        <v>1578.2122812687799</v>
      </c>
      <c r="G146" s="5">
        <f t="shared" si="14"/>
        <v>8.7877187312201386</v>
      </c>
      <c r="H146" s="13">
        <f t="shared" si="15"/>
        <v>5.5373148904978818E-3</v>
      </c>
      <c r="I146" s="13"/>
    </row>
    <row r="147" spans="1:9" x14ac:dyDescent="0.25">
      <c r="A147" s="8">
        <v>44958</v>
      </c>
      <c r="B147" s="5">
        <v>1565</v>
      </c>
      <c r="C147" s="5">
        <f t="shared" si="16"/>
        <v>1499.6047485048882</v>
      </c>
      <c r="D147" s="5">
        <f t="shared" si="17"/>
        <v>5.9536134628759729</v>
      </c>
      <c r="E147" s="5">
        <f t="shared" si="18"/>
        <v>1.0436083251672224</v>
      </c>
      <c r="F147" s="5">
        <f t="shared" si="13"/>
        <v>1569.968264974472</v>
      </c>
      <c r="G147" s="5">
        <f t="shared" si="14"/>
        <v>-4.9682649744720493</v>
      </c>
      <c r="H147" s="13">
        <f t="shared" si="15"/>
        <v>3.1746102073303829E-3</v>
      </c>
      <c r="I147" s="13"/>
    </row>
    <row r="148" spans="1:9" x14ac:dyDescent="0.25">
      <c r="A148" s="8">
        <v>44986</v>
      </c>
      <c r="B148" s="5">
        <v>1663</v>
      </c>
      <c r="C148" s="5">
        <f t="shared" si="16"/>
        <v>1460.3775623385789</v>
      </c>
      <c r="D148" s="5">
        <f t="shared" si="17"/>
        <v>1.1896952325564234</v>
      </c>
      <c r="E148" s="5">
        <f t="shared" si="18"/>
        <v>1.1387466110729279</v>
      </c>
      <c r="F148" s="5">
        <f t="shared" si="13"/>
        <v>1666.4049109422854</v>
      </c>
      <c r="G148" s="5">
        <f t="shared" si="14"/>
        <v>-3.4049109422853689</v>
      </c>
      <c r="H148" s="13">
        <f t="shared" si="15"/>
        <v>2.0474509574776724E-3</v>
      </c>
      <c r="I148" s="13"/>
    </row>
    <row r="149" spans="1:9" x14ac:dyDescent="0.25">
      <c r="A149" s="8">
        <v>45017</v>
      </c>
      <c r="B149" s="5">
        <v>1728</v>
      </c>
      <c r="C149" s="5">
        <f t="shared" si="16"/>
        <v>1552.874829930945</v>
      </c>
      <c r="D149" s="5">
        <f t="shared" si="17"/>
        <v>10.81727624265733</v>
      </c>
      <c r="E149" s="5">
        <f t="shared" si="18"/>
        <v>1.1127748139731537</v>
      </c>
      <c r="F149" s="5">
        <f t="shared" si="13"/>
        <v>1735.9780825400849</v>
      </c>
      <c r="G149" s="5">
        <f t="shared" si="14"/>
        <v>-7.9780825400848698</v>
      </c>
      <c r="H149" s="13">
        <f t="shared" si="15"/>
        <v>4.6169459144009663E-3</v>
      </c>
      <c r="I149" s="13"/>
    </row>
    <row r="150" spans="1:9" x14ac:dyDescent="0.25">
      <c r="A150" s="8">
        <v>45047</v>
      </c>
      <c r="B150" s="5">
        <v>1567</v>
      </c>
      <c r="C150" s="5">
        <f t="shared" si="16"/>
        <v>1592.7506198425313</v>
      </c>
      <c r="D150" s="5">
        <f t="shared" si="17"/>
        <v>13.881241116000947</v>
      </c>
      <c r="E150" s="5">
        <f t="shared" si="18"/>
        <v>0.98383261037746317</v>
      </c>
      <c r="F150" s="5">
        <f t="shared" si="13"/>
        <v>1579.5108708394816</v>
      </c>
      <c r="G150" s="5">
        <f t="shared" si="14"/>
        <v>-12.51087083948164</v>
      </c>
      <c r="H150" s="13">
        <f t="shared" si="15"/>
        <v>7.9839635223239568E-3</v>
      </c>
      <c r="I150" s="13"/>
    </row>
    <row r="151" spans="1:9" x14ac:dyDescent="0.25">
      <c r="A151" s="8">
        <v>45078</v>
      </c>
      <c r="B151" s="5">
        <v>1699</v>
      </c>
      <c r="C151" s="5">
        <f t="shared" si="16"/>
        <v>1788.3105597932638</v>
      </c>
      <c r="D151" s="5">
        <f t="shared" si="17"/>
        <v>33.037663147992298</v>
      </c>
      <c r="E151" s="5">
        <f t="shared" si="18"/>
        <v>0.95005869684984223</v>
      </c>
      <c r="F151" s="5">
        <f t="shared" si="13"/>
        <v>1723.425146628015</v>
      </c>
      <c r="G151" s="5">
        <f t="shared" si="14"/>
        <v>-24.425146628015</v>
      </c>
      <c r="H151" s="13">
        <f t="shared" si="15"/>
        <v>1.4376189892886993E-2</v>
      </c>
      <c r="I151" s="13"/>
    </row>
    <row r="152" spans="1:9" x14ac:dyDescent="0.25">
      <c r="A152" s="8">
        <v>45108</v>
      </c>
      <c r="B152" s="5">
        <v>1716</v>
      </c>
      <c r="C152" s="5">
        <f t="shared" si="16"/>
        <v>1929.762609745866</v>
      </c>
      <c r="D152" s="5">
        <f t="shared" si="17"/>
        <v>44.469007390819037</v>
      </c>
      <c r="E152" s="5">
        <f t="shared" si="18"/>
        <v>0.88922854621272984</v>
      </c>
      <c r="F152" s="5">
        <f t="shared" si="13"/>
        <v>1751.629824687154</v>
      </c>
      <c r="G152" s="5">
        <f t="shared" si="14"/>
        <v>-35.629824687154041</v>
      </c>
      <c r="H152" s="13">
        <f t="shared" si="15"/>
        <v>2.0763301099740117E-2</v>
      </c>
      <c r="I152" s="13"/>
    </row>
    <row r="153" spans="1:9" x14ac:dyDescent="0.25">
      <c r="A153" s="8">
        <v>45139</v>
      </c>
      <c r="B153" s="5">
        <v>1709</v>
      </c>
      <c r="C153" s="5">
        <f t="shared" si="16"/>
        <v>2123.6895710374051</v>
      </c>
      <c r="D153" s="5">
        <f t="shared" si="17"/>
        <v>60.228035055171539</v>
      </c>
      <c r="E153" s="5">
        <f t="shared" si="18"/>
        <v>0.80473154989651685</v>
      </c>
      <c r="F153" s="5">
        <f t="shared" si="13"/>
        <v>1752.5626397081121</v>
      </c>
      <c r="G153" s="5">
        <f t="shared" si="14"/>
        <v>-43.562639708112101</v>
      </c>
      <c r="H153" s="13">
        <f t="shared" si="15"/>
        <v>2.5490134410832126E-2</v>
      </c>
      <c r="I153" s="13"/>
    </row>
    <row r="154" spans="1:9" x14ac:dyDescent="0.25">
      <c r="A154" s="8">
        <v>45170</v>
      </c>
      <c r="B154" s="5">
        <v>1784</v>
      </c>
      <c r="C154" s="5">
        <f t="shared" si="16"/>
        <v>2160.7823548658948</v>
      </c>
      <c r="D154" s="5">
        <f t="shared" si="17"/>
        <v>57.788626147264175</v>
      </c>
      <c r="E154" s="5">
        <f t="shared" si="18"/>
        <v>0.82562688277354102</v>
      </c>
      <c r="F154" s="5">
        <f t="shared" ref="F154" si="19">(C154+D154)*E142</f>
        <v>1832.4920712785015</v>
      </c>
      <c r="G154" s="5">
        <f t="shared" ref="G154:G155" si="20">B154-F154</f>
        <v>-48.492071278501498</v>
      </c>
      <c r="H154" s="13">
        <f t="shared" ref="H154:H155" si="21">+ABS(B154-F154)/B154</f>
        <v>2.7181654304092768E-2</v>
      </c>
      <c r="I154" s="13"/>
    </row>
    <row r="155" spans="1:9" x14ac:dyDescent="0.25">
      <c r="A155" s="8">
        <v>45200</v>
      </c>
      <c r="B155" s="5">
        <v>1858</v>
      </c>
      <c r="C155" s="5">
        <f>$K$2*(B155/E143)+(1-$K$2)*(C154+D154)</f>
        <v>2053.8267727634452</v>
      </c>
      <c r="D155" s="5">
        <f>$K$3*(C155-C154)+(1-$K$3)*D154</f>
        <v>40.417797311525767</v>
      </c>
      <c r="E155" s="5">
        <f>$K$4*(B155/C155)+(1-$K$4)*E143</f>
        <v>0.90465273149596825</v>
      </c>
      <c r="F155" s="5">
        <f>(C155+D155)*E143</f>
        <v>1900.6266775755428</v>
      </c>
      <c r="G155" s="5">
        <f t="shared" si="20"/>
        <v>-42.626677575542772</v>
      </c>
      <c r="H155" s="13">
        <f t="shared" si="21"/>
        <v>2.2942237661756067E-2</v>
      </c>
      <c r="I155" s="13"/>
    </row>
    <row r="156" spans="1:9" x14ac:dyDescent="0.25">
      <c r="A156" s="8">
        <v>45231</v>
      </c>
      <c r="E156" s="5">
        <v>1</v>
      </c>
      <c r="F156" s="5">
        <f>($C$155+E156*$D$155)*E144</f>
        <v>2290.0175278498796</v>
      </c>
      <c r="I156" s="5">
        <f>+_xlfn.FORECAST.ETS(A156,B2:B155,A2:A155)</f>
        <v>1863.251616188998</v>
      </c>
    </row>
    <row r="157" spans="1:9" x14ac:dyDescent="0.25">
      <c r="A157" s="8">
        <v>45261</v>
      </c>
      <c r="E157" s="5">
        <v>2</v>
      </c>
      <c r="F157" s="5">
        <f t="shared" ref="F157:F159" si="22">($C$155+E157*$D$155)*E145</f>
        <v>2508.2498569980007</v>
      </c>
      <c r="I157" s="5">
        <f>+_xlfn.FORECAST.ETS(A157,B3:B156,A3:A156)</f>
        <v>1868.5798453352634</v>
      </c>
    </row>
    <row r="158" spans="1:9" x14ac:dyDescent="0.25">
      <c r="A158" s="8">
        <v>45292</v>
      </c>
      <c r="E158" s="5">
        <v>3</v>
      </c>
      <c r="F158" s="5">
        <f t="shared" si="22"/>
        <v>2353.1609629341469</v>
      </c>
      <c r="I158" s="5">
        <f>+_xlfn.FORECAST.ETS(A158,B4:B157,A4:A157)</f>
        <v>1873.9914091813098</v>
      </c>
    </row>
    <row r="159" spans="1:9" x14ac:dyDescent="0.25">
      <c r="A159" s="8">
        <v>45323</v>
      </c>
      <c r="E159" s="5">
        <v>4</v>
      </c>
      <c r="F159" s="5">
        <f t="shared" si="22"/>
        <v>2312.112117544179</v>
      </c>
      <c r="I159" s="5">
        <f>+_xlfn.FORECAST.ETS(A159,B5:B158,A5:A158)</f>
        <v>1879.5728964796097</v>
      </c>
    </row>
    <row r="160" spans="1:9" x14ac:dyDescent="0.25">
      <c r="A160" s="8">
        <v>45352</v>
      </c>
      <c r="E160" s="5">
        <v>5</v>
      </c>
      <c r="F160" s="5">
        <f>($C$155+E160*$D$155)*E148</f>
        <v>2568.9164257928837</v>
      </c>
      <c r="I160" s="5">
        <f>+_xlfn.FORECAST.ETS(A160,B6:B159,A6:A159)</f>
        <v>1716.6773369053924</v>
      </c>
    </row>
    <row r="161" spans="1:9" x14ac:dyDescent="0.25">
      <c r="A161" s="8">
        <v>45383</v>
      </c>
      <c r="E161" s="5">
        <v>6</v>
      </c>
      <c r="F161" s="5">
        <f t="shared" ref="F161:F166" si="23">($C$155+E161*$D$155)*E149</f>
        <v>2555.3021463021519</v>
      </c>
      <c r="I161" s="5">
        <f>+_xlfn.FORECAST.ETS(A161,B7:B160,A7:A160)</f>
        <v>1723.7831102727096</v>
      </c>
    </row>
    <row r="162" spans="1:9" x14ac:dyDescent="0.25">
      <c r="A162" s="8">
        <v>45413</v>
      </c>
      <c r="E162" s="5">
        <v>7</v>
      </c>
      <c r="F162" s="5">
        <f t="shared" si="23"/>
        <v>2298.9721843539205</v>
      </c>
      <c r="I162" s="5">
        <f>+_xlfn.FORECAST.ETS(A162,B8:B161,A8:A161)</f>
        <v>1733.4304134052088</v>
      </c>
    </row>
    <row r="163" spans="1:9" x14ac:dyDescent="0.25">
      <c r="A163" s="8">
        <v>45444</v>
      </c>
      <c r="E163" s="5">
        <v>8</v>
      </c>
      <c r="F163" s="5">
        <f t="shared" si="23"/>
        <v>2258.4502260335894</v>
      </c>
      <c r="I163" s="5">
        <f>+_xlfn.FORECAST.ETS(A163,B9:B162,A9:A162)</f>
        <v>1743.3530510219202</v>
      </c>
    </row>
    <row r="164" spans="1:9" x14ac:dyDescent="0.25">
      <c r="A164" s="8">
        <v>45474</v>
      </c>
      <c r="E164" s="5">
        <v>9</v>
      </c>
      <c r="F164" s="5">
        <f t="shared" si="23"/>
        <v>2149.7873276172604</v>
      </c>
      <c r="I164" s="5">
        <f>+_xlfn.FORECAST.ETS(A164,B10:B163,A10:A163)</f>
        <v>1748.4110372117123</v>
      </c>
    </row>
    <row r="165" spans="1:9" x14ac:dyDescent="0.25">
      <c r="A165" s="8">
        <v>45505</v>
      </c>
      <c r="E165" s="5">
        <v>10</v>
      </c>
      <c r="F165" s="5">
        <f t="shared" si="23"/>
        <v>1978.0339688039628</v>
      </c>
      <c r="I165" s="5">
        <f>+_xlfn.FORECAST.ETS(A165,B11:B164,A11:A164)</f>
        <v>1895.3289494522426</v>
      </c>
    </row>
    <row r="166" spans="1:9" x14ac:dyDescent="0.25">
      <c r="A166" s="8">
        <v>45536</v>
      </c>
      <c r="E166" s="5">
        <v>11</v>
      </c>
      <c r="F166" s="5">
        <f t="shared" si="23"/>
        <v>2062.7648161852912</v>
      </c>
      <c r="I166" s="5">
        <f>+_xlfn.FORECAST.ETS(A166,B12:B165,A12:A165)</f>
        <v>1899.322492994798</v>
      </c>
    </row>
    <row r="167" spans="1:9" x14ac:dyDescent="0.25">
      <c r="A167" s="8">
        <v>45566</v>
      </c>
      <c r="E167" s="5">
        <v>12</v>
      </c>
      <c r="F167" s="5">
        <f>($C$155+E167*$D$155)*E155</f>
        <v>2296.768848867066</v>
      </c>
      <c r="I167" s="5">
        <f>+_xlfn.FORECAST.ETS(A167,B13:B166,A13:A166)</f>
        <v>1905.1431407557679</v>
      </c>
    </row>
    <row r="168" spans="1:9" x14ac:dyDescent="0.25">
      <c r="A168" s="8">
        <v>45597</v>
      </c>
      <c r="E168" s="5">
        <v>13</v>
      </c>
      <c r="F168" s="5">
        <f>($C$155+E168*$D$155)*E144</f>
        <v>2820.3708529755941</v>
      </c>
      <c r="I168" s="5">
        <f>+_xlfn.FORECAST.ETS(A168,B14:B167,A14:A167)</f>
        <v>1916.5648672337611</v>
      </c>
    </row>
    <row r="169" spans="1:9" x14ac:dyDescent="0.25">
      <c r="A169" s="8">
        <v>45627</v>
      </c>
      <c r="E169" s="5">
        <v>14</v>
      </c>
      <c r="F169" s="5">
        <f t="shared" ref="F169:F178" si="24">($C$155+E169*$D$155)*E145</f>
        <v>3078.1457011876973</v>
      </c>
      <c r="I169" s="5">
        <f>+_xlfn.FORECAST.ETS(A169,B15:B168,A15:A168)</f>
        <v>1922.1854398205462</v>
      </c>
    </row>
    <row r="170" spans="1:9" x14ac:dyDescent="0.25">
      <c r="A170" s="8">
        <v>45658</v>
      </c>
      <c r="E170" s="5">
        <v>15</v>
      </c>
      <c r="F170" s="5">
        <f t="shared" si="24"/>
        <v>2877.8841490580298</v>
      </c>
      <c r="I170" s="5">
        <f>+_xlfn.FORECAST.ETS(A170,B16:B169,A16:A169)</f>
        <v>1942.9902473158256</v>
      </c>
    </row>
    <row r="171" spans="1:9" x14ac:dyDescent="0.25">
      <c r="A171" s="8">
        <v>45689</v>
      </c>
      <c r="E171" s="5">
        <v>16</v>
      </c>
      <c r="F171" s="5">
        <f t="shared" si="24"/>
        <v>2818.276314654935</v>
      </c>
      <c r="I171" s="5">
        <f>+_xlfn.FORECAST.ETS(A171,B17:B170,A17:A170)</f>
        <v>1949.2585548952143</v>
      </c>
    </row>
    <row r="172" spans="1:9" x14ac:dyDescent="0.25">
      <c r="A172" s="8">
        <v>45717</v>
      </c>
      <c r="E172" s="5">
        <v>17</v>
      </c>
      <c r="F172" s="5">
        <f t="shared" si="24"/>
        <v>3121.2239823792738</v>
      </c>
      <c r="I172" s="5">
        <f>+_xlfn.FORECAST.ETS(A172,B18:B171,A18:A171)</f>
        <v>1956.0420056211462</v>
      </c>
    </row>
    <row r="173" spans="1:9" x14ac:dyDescent="0.25">
      <c r="A173" s="8">
        <v>45748</v>
      </c>
      <c r="E173" s="5">
        <v>18</v>
      </c>
      <c r="F173" s="5">
        <f t="shared" si="24"/>
        <v>3095.0130289166045</v>
      </c>
      <c r="I173" s="5">
        <f>+_xlfn.FORECAST.ETS(A173,B19:B172,A19:A172)</f>
        <v>1963.0162413426176</v>
      </c>
    </row>
    <row r="174" spans="1:9" x14ac:dyDescent="0.25">
      <c r="A174" s="8">
        <v>45778</v>
      </c>
      <c r="E174" s="5">
        <v>19</v>
      </c>
      <c r="F174" s="5">
        <f t="shared" si="24"/>
        <v>2776.1443487703878</v>
      </c>
      <c r="I174" s="5">
        <f>+_xlfn.FORECAST.ETS(A174,B20:B173,A20:A173)</f>
        <v>1969.530707027337</v>
      </c>
    </row>
    <row r="175" spans="1:9" x14ac:dyDescent="0.25">
      <c r="A175" s="8">
        <v>45809</v>
      </c>
      <c r="E175" s="5">
        <v>20</v>
      </c>
      <c r="F175" s="5">
        <f t="shared" si="24"/>
        <v>2719.2415841535403</v>
      </c>
      <c r="I175" s="5">
        <f>+_xlfn.FORECAST.ETS(A175,B21:B174,A21:A174)</f>
        <v>1882.3422380284853</v>
      </c>
    </row>
    <row r="176" spans="1:9" x14ac:dyDescent="0.25">
      <c r="A176" s="8">
        <v>45839</v>
      </c>
      <c r="E176" s="5">
        <v>21</v>
      </c>
      <c r="F176" s="5">
        <f t="shared" si="24"/>
        <v>2581.0752373506466</v>
      </c>
      <c r="I176" s="5">
        <f>+_xlfn.FORECAST.ETS(A176,B22:B175,A22:A175)</f>
        <v>1889.1133021156663</v>
      </c>
    </row>
    <row r="177" spans="1:9" x14ac:dyDescent="0.25">
      <c r="A177" s="8">
        <v>45870</v>
      </c>
      <c r="E177" s="5">
        <v>22</v>
      </c>
      <c r="F177" s="5">
        <f t="shared" si="24"/>
        <v>2368.3396888908514</v>
      </c>
      <c r="I177" s="5">
        <f>+_xlfn.FORECAST.ETS(A177,B23:B176,A23:A176)</f>
        <v>1900.0312229359504</v>
      </c>
    </row>
    <row r="178" spans="1:9" x14ac:dyDescent="0.25">
      <c r="A178" s="8">
        <v>45901</v>
      </c>
      <c r="E178" s="5">
        <v>23</v>
      </c>
      <c r="F178" s="5">
        <f t="shared" si="24"/>
        <v>2463.2050562199452</v>
      </c>
      <c r="I178" s="5">
        <f>+_xlfn.FORECAST.ETS(A178,B24:B177,A24:A177)</f>
        <v>1903.5261897639007</v>
      </c>
    </row>
    <row r="179" spans="1:9" x14ac:dyDescent="0.25">
      <c r="A179" s="8">
        <v>45931</v>
      </c>
      <c r="E179" s="5">
        <v>24</v>
      </c>
      <c r="F179" s="5">
        <f>($C$155+E179*$D$155)*E155</f>
        <v>2735.537697734133</v>
      </c>
      <c r="I179" s="5">
        <f>+_xlfn.FORECAST.ETS(A179,B25:B178,A25:A178)</f>
        <v>1905.9704517381629</v>
      </c>
    </row>
    <row r="180" spans="1:9" x14ac:dyDescent="0.25">
      <c r="A180" s="8">
        <v>45962</v>
      </c>
      <c r="E180" s="5">
        <v>25</v>
      </c>
      <c r="F180" s="5">
        <f>($C$155+E180*$D$155)*E144</f>
        <v>3350.7241781013086</v>
      </c>
      <c r="I180" s="5">
        <f>+_xlfn.FORECAST.ETS(A180,B26:B179,A26:A179)</f>
        <v>1970.7909464306849</v>
      </c>
    </row>
    <row r="181" spans="1:9" x14ac:dyDescent="0.25">
      <c r="A181" s="8">
        <v>45992</v>
      </c>
      <c r="E181" s="5">
        <v>26</v>
      </c>
      <c r="F181" s="5">
        <f t="shared" ref="F181:F190" si="25">($C$155+E181*$D$155)*E145</f>
        <v>3648.041545377394</v>
      </c>
      <c r="I181" s="5">
        <f>+_xlfn.FORECAST.ETS(A181,B27:B180,A27:A180)</f>
        <v>1979.7061610173878</v>
      </c>
    </row>
    <row r="182" spans="1:9" x14ac:dyDescent="0.25">
      <c r="A182" s="8">
        <v>46023</v>
      </c>
      <c r="E182" s="5">
        <v>27</v>
      </c>
      <c r="F182" s="5">
        <f t="shared" si="25"/>
        <v>3402.6073351819123</v>
      </c>
      <c r="I182" s="5">
        <f>+_xlfn.FORECAST.ETS(A182,B28:B181,A28:A181)</f>
        <v>1992.6857016367082</v>
      </c>
    </row>
    <row r="183" spans="1:9" x14ac:dyDescent="0.25">
      <c r="A183" s="8">
        <v>46054</v>
      </c>
      <c r="E183" s="5">
        <v>28</v>
      </c>
      <c r="F183" s="5">
        <f t="shared" si="25"/>
        <v>3324.4405117656911</v>
      </c>
      <c r="I183" s="5">
        <f>+_xlfn.FORECAST.ETS(A183,B29:B182,A29:A182)</f>
        <v>1997.5574380999315</v>
      </c>
    </row>
    <row r="184" spans="1:9" x14ac:dyDescent="0.25">
      <c r="A184" s="8">
        <v>46082</v>
      </c>
      <c r="E184" s="5">
        <v>29</v>
      </c>
      <c r="F184" s="5">
        <f t="shared" si="25"/>
        <v>3673.5315389656625</v>
      </c>
      <c r="I184" s="5">
        <f>+_xlfn.FORECAST.ETS(A184,B30:B183,A30:A183)</f>
        <v>1991.3017658626284</v>
      </c>
    </row>
    <row r="185" spans="1:9" x14ac:dyDescent="0.25">
      <c r="A185" s="8">
        <v>46113</v>
      </c>
      <c r="E185" s="5">
        <v>30</v>
      </c>
      <c r="F185" s="5">
        <f t="shared" si="25"/>
        <v>3634.7239115310567</v>
      </c>
      <c r="I185" s="5">
        <f>+_xlfn.FORECAST.ETS(A185,B31:B184,A31:A184)</f>
        <v>2040.6232258064515</v>
      </c>
    </row>
    <row r="186" spans="1:9" x14ac:dyDescent="0.25">
      <c r="A186" s="8">
        <v>46143</v>
      </c>
      <c r="E186" s="5">
        <v>31</v>
      </c>
      <c r="F186" s="5">
        <f t="shared" si="25"/>
        <v>3253.316513186855</v>
      </c>
      <c r="I186" s="5">
        <f>+_xlfn.FORECAST.ETS(A186,B32:B185,A32:A185)</f>
        <v>2048.8910243902437</v>
      </c>
    </row>
    <row r="187" spans="1:9" x14ac:dyDescent="0.25">
      <c r="A187" s="8">
        <v>46174</v>
      </c>
      <c r="E187" s="5">
        <v>32</v>
      </c>
      <c r="F187" s="5">
        <f t="shared" si="25"/>
        <v>3180.0329422734912</v>
      </c>
      <c r="I187" s="5">
        <f>+_xlfn.FORECAST.ETS(A187,B33:B186,A33:A186)</f>
        <v>2055.579394048832</v>
      </c>
    </row>
    <row r="188" spans="1:9" x14ac:dyDescent="0.25">
      <c r="A188" s="8">
        <v>46204</v>
      </c>
      <c r="E188" s="5">
        <v>33</v>
      </c>
      <c r="F188" s="5">
        <f t="shared" si="25"/>
        <v>3012.3631470840328</v>
      </c>
      <c r="I188" s="5">
        <f>+_xlfn.FORECAST.ETS(A188,B34:B187,A34:A187)</f>
        <v>2062.7953909345351</v>
      </c>
    </row>
    <row r="189" spans="1:9" x14ac:dyDescent="0.25">
      <c r="A189" s="8">
        <v>46235</v>
      </c>
      <c r="E189" s="5">
        <v>34</v>
      </c>
      <c r="F189" s="5">
        <f t="shared" si="25"/>
        <v>2758.6454089777403</v>
      </c>
      <c r="I189" s="5">
        <f>+_xlfn.FORECAST.ETS(A189,B35:B188,A35:A188)</f>
        <v>2071.6571331797859</v>
      </c>
    </row>
    <row r="190" spans="1:9" x14ac:dyDescent="0.25">
      <c r="A190" s="8">
        <v>46266</v>
      </c>
      <c r="E190" s="5">
        <v>35</v>
      </c>
      <c r="F190" s="5">
        <f t="shared" si="25"/>
        <v>2863.6452962545986</v>
      </c>
      <c r="I190" s="5">
        <f>+_xlfn.FORECAST.ETS(A190,B36:B189,A36:A189)</f>
        <v>2035.8618060249473</v>
      </c>
    </row>
    <row r="191" spans="1:9" x14ac:dyDescent="0.25">
      <c r="A191" s="8">
        <v>46296</v>
      </c>
      <c r="E191" s="5">
        <v>36</v>
      </c>
      <c r="F191" s="5">
        <f>($C$155+E191*$D$155)*E155</f>
        <v>3174.3065466011985</v>
      </c>
      <c r="I191" s="14">
        <f>+_xlfn.FORECAST.ETS(A191,B37:B190,A37:A190)</f>
        <v>2044.1101301714809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C792-893B-4829-AECF-D3606AA1477D}">
  <dimension ref="A1:N107"/>
  <sheetViews>
    <sheetView workbookViewId="0"/>
  </sheetViews>
  <sheetFormatPr defaultRowHeight="15" x14ac:dyDescent="0.25"/>
  <cols>
    <col min="1" max="1" width="10.85546875" style="5" bestFit="1" customWidth="1"/>
    <col min="2" max="16384" width="9.140625" style="5"/>
  </cols>
  <sheetData>
    <row r="1" spans="1:14" x14ac:dyDescent="0.25">
      <c r="A1" s="5" t="s">
        <v>398</v>
      </c>
      <c r="B1" s="5">
        <v>2011</v>
      </c>
      <c r="C1" s="5">
        <v>2012</v>
      </c>
      <c r="D1" s="5">
        <v>2013</v>
      </c>
      <c r="E1" s="5">
        <v>2014</v>
      </c>
      <c r="F1" s="5">
        <v>2015</v>
      </c>
      <c r="G1" s="5">
        <v>2016</v>
      </c>
      <c r="H1" s="5">
        <v>2017</v>
      </c>
      <c r="I1" s="5">
        <v>2018</v>
      </c>
      <c r="J1" s="5">
        <v>2019</v>
      </c>
      <c r="K1" s="5">
        <v>2020</v>
      </c>
      <c r="L1" s="5">
        <v>2021</v>
      </c>
      <c r="M1" s="5">
        <v>2022</v>
      </c>
      <c r="N1" s="5">
        <v>2023</v>
      </c>
    </row>
    <row r="2" spans="1:14" x14ac:dyDescent="0.25">
      <c r="A2" s="78" t="s">
        <v>429</v>
      </c>
      <c r="B2" s="5">
        <v>820</v>
      </c>
      <c r="C2" s="5">
        <v>682</v>
      </c>
      <c r="D2" s="5">
        <v>784</v>
      </c>
      <c r="E2" s="5">
        <v>819</v>
      </c>
      <c r="F2" s="5">
        <v>816</v>
      </c>
      <c r="G2" s="5">
        <v>825</v>
      </c>
      <c r="H2" s="5">
        <v>866</v>
      </c>
      <c r="I2" s="5">
        <v>986</v>
      </c>
      <c r="J2" s="5">
        <v>1153</v>
      </c>
      <c r="K2" s="5">
        <v>1132</v>
      </c>
      <c r="L2" s="5">
        <v>1179</v>
      </c>
      <c r="M2" s="5">
        <v>1426</v>
      </c>
      <c r="N2" s="5">
        <v>1587</v>
      </c>
    </row>
    <row r="3" spans="1:14" x14ac:dyDescent="0.25">
      <c r="A3" s="78" t="s">
        <v>430</v>
      </c>
      <c r="B3" s="5">
        <v>828</v>
      </c>
      <c r="C3" s="5">
        <v>717</v>
      </c>
      <c r="D3" s="5">
        <v>745</v>
      </c>
      <c r="E3" s="5">
        <v>817</v>
      </c>
      <c r="F3" s="5">
        <v>998</v>
      </c>
      <c r="G3" s="5">
        <v>877</v>
      </c>
      <c r="H3" s="5">
        <v>901</v>
      </c>
      <c r="I3" s="5">
        <v>1012</v>
      </c>
      <c r="J3" s="5">
        <v>1131</v>
      </c>
      <c r="K3" s="5">
        <v>902</v>
      </c>
      <c r="L3" s="5">
        <v>1213</v>
      </c>
      <c r="M3" s="5">
        <v>1434</v>
      </c>
      <c r="N3" s="5">
        <v>1565</v>
      </c>
    </row>
    <row r="4" spans="1:14" x14ac:dyDescent="0.25">
      <c r="A4" s="78" t="s">
        <v>431</v>
      </c>
      <c r="B4" s="5">
        <v>911</v>
      </c>
      <c r="C4" s="5">
        <v>828</v>
      </c>
      <c r="D4" s="5">
        <v>609</v>
      </c>
      <c r="E4" s="5">
        <v>976</v>
      </c>
      <c r="F4" s="5">
        <v>990</v>
      </c>
      <c r="G4" s="5">
        <v>886</v>
      </c>
      <c r="H4" s="5">
        <v>954</v>
      </c>
      <c r="I4" s="5">
        <v>1100</v>
      </c>
      <c r="J4" s="5">
        <v>1195</v>
      </c>
      <c r="K4" s="5">
        <v>1522</v>
      </c>
      <c r="L4" s="5">
        <v>1315</v>
      </c>
      <c r="M4" s="5">
        <v>1568</v>
      </c>
      <c r="N4" s="5">
        <v>1663</v>
      </c>
    </row>
    <row r="5" spans="1:14" x14ac:dyDescent="0.25">
      <c r="A5" s="78" t="s">
        <v>432</v>
      </c>
      <c r="B5" s="5">
        <v>877</v>
      </c>
      <c r="C5" s="5">
        <v>910</v>
      </c>
      <c r="D5" s="5">
        <v>636</v>
      </c>
      <c r="E5" s="5">
        <v>908</v>
      </c>
      <c r="F5" s="5">
        <v>1026</v>
      </c>
      <c r="G5" s="5">
        <v>1114</v>
      </c>
      <c r="H5" s="5">
        <v>825</v>
      </c>
      <c r="I5" s="5">
        <v>1123</v>
      </c>
      <c r="J5" s="5">
        <v>1193</v>
      </c>
      <c r="K5" s="5">
        <v>1550</v>
      </c>
      <c r="L5" s="5">
        <v>1206</v>
      </c>
      <c r="M5" s="5">
        <v>1553</v>
      </c>
      <c r="N5" s="5">
        <v>1728</v>
      </c>
    </row>
    <row r="6" spans="1:14" x14ac:dyDescent="0.25">
      <c r="A6" s="78" t="s">
        <v>433</v>
      </c>
      <c r="B6" s="5">
        <v>758</v>
      </c>
      <c r="C6" s="5">
        <v>918</v>
      </c>
      <c r="D6" s="5">
        <v>900</v>
      </c>
      <c r="E6" s="5">
        <v>942</v>
      </c>
      <c r="F6" s="5">
        <v>1053</v>
      </c>
      <c r="G6" s="5">
        <v>894</v>
      </c>
      <c r="H6" s="5">
        <v>837</v>
      </c>
      <c r="I6" s="5">
        <v>909</v>
      </c>
      <c r="J6" s="5">
        <v>889</v>
      </c>
      <c r="K6" s="5">
        <v>1408</v>
      </c>
      <c r="L6" s="5">
        <v>1402</v>
      </c>
      <c r="M6" s="5">
        <v>1591</v>
      </c>
      <c r="N6" s="5">
        <v>1567</v>
      </c>
    </row>
    <row r="7" spans="1:14" x14ac:dyDescent="0.25">
      <c r="A7" s="78" t="s">
        <v>434</v>
      </c>
      <c r="B7" s="5">
        <v>760</v>
      </c>
      <c r="C7" s="5">
        <v>819</v>
      </c>
      <c r="D7" s="5">
        <v>938</v>
      </c>
      <c r="E7" s="5">
        <v>900</v>
      </c>
      <c r="F7" s="5">
        <v>883</v>
      </c>
      <c r="G7" s="5">
        <v>1273</v>
      </c>
      <c r="H7" s="5">
        <v>853</v>
      </c>
      <c r="I7" s="5">
        <v>895</v>
      </c>
      <c r="J7" s="5">
        <v>893</v>
      </c>
      <c r="K7" s="5">
        <v>1425</v>
      </c>
      <c r="L7" s="5">
        <v>1345</v>
      </c>
      <c r="M7" s="5">
        <v>1410</v>
      </c>
      <c r="N7" s="5">
        <v>1699</v>
      </c>
    </row>
    <row r="8" spans="1:14" x14ac:dyDescent="0.25">
      <c r="A8" s="78" t="s">
        <v>435</v>
      </c>
      <c r="B8" s="5">
        <v>695</v>
      </c>
      <c r="C8" s="5">
        <v>883</v>
      </c>
      <c r="D8" s="5">
        <v>801</v>
      </c>
      <c r="E8" s="5">
        <v>999</v>
      </c>
      <c r="F8" s="5">
        <v>1024</v>
      </c>
      <c r="G8" s="5">
        <v>1045</v>
      </c>
      <c r="H8" s="5">
        <v>810</v>
      </c>
      <c r="I8" s="5">
        <v>1016</v>
      </c>
      <c r="J8" s="5">
        <v>902</v>
      </c>
      <c r="K8" s="5">
        <v>1404</v>
      </c>
      <c r="L8" s="5">
        <v>1278</v>
      </c>
      <c r="M8" s="5">
        <v>1456</v>
      </c>
      <c r="N8" s="5">
        <v>1716</v>
      </c>
    </row>
    <row r="9" spans="1:14" x14ac:dyDescent="0.25">
      <c r="A9" s="78" t="s">
        <v>436</v>
      </c>
      <c r="B9" s="5">
        <v>631</v>
      </c>
      <c r="C9" s="5">
        <v>801</v>
      </c>
      <c r="D9" s="5">
        <v>842</v>
      </c>
      <c r="E9" s="5">
        <v>1008</v>
      </c>
      <c r="F9" s="5">
        <v>882</v>
      </c>
      <c r="G9" s="5">
        <v>826</v>
      </c>
      <c r="H9" s="5">
        <v>894</v>
      </c>
      <c r="I9" s="5">
        <v>890</v>
      </c>
      <c r="J9" s="5">
        <v>1377</v>
      </c>
      <c r="K9" s="5">
        <v>1203</v>
      </c>
      <c r="L9" s="5">
        <v>1365</v>
      </c>
      <c r="M9" s="5">
        <v>1356</v>
      </c>
      <c r="N9" s="5">
        <v>1709</v>
      </c>
    </row>
    <row r="10" spans="1:14" x14ac:dyDescent="0.25">
      <c r="A10" s="78" t="s">
        <v>437</v>
      </c>
      <c r="B10" s="5">
        <v>686</v>
      </c>
      <c r="C10" s="5">
        <v>813</v>
      </c>
      <c r="D10" s="5">
        <v>957</v>
      </c>
      <c r="E10" s="5">
        <v>1017</v>
      </c>
      <c r="F10" s="5">
        <v>831</v>
      </c>
      <c r="G10" s="5">
        <v>844</v>
      </c>
      <c r="H10" s="5">
        <v>980</v>
      </c>
      <c r="I10" s="5">
        <v>813</v>
      </c>
      <c r="J10" s="5">
        <v>1284</v>
      </c>
      <c r="K10" s="5">
        <v>1324</v>
      </c>
      <c r="L10" s="5">
        <v>1272</v>
      </c>
      <c r="M10" s="5">
        <v>1415</v>
      </c>
      <c r="N10" s="5">
        <v>1784</v>
      </c>
    </row>
    <row r="11" spans="1:14" x14ac:dyDescent="0.25">
      <c r="A11" s="78" t="s">
        <v>438</v>
      </c>
      <c r="B11" s="5">
        <v>774</v>
      </c>
      <c r="C11" s="5">
        <v>757</v>
      </c>
      <c r="D11" s="5">
        <v>999</v>
      </c>
      <c r="E11" s="5">
        <v>1026</v>
      </c>
      <c r="F11" s="5">
        <v>1167</v>
      </c>
      <c r="G11" s="5">
        <v>850</v>
      </c>
      <c r="H11" s="5">
        <v>822</v>
      </c>
      <c r="I11" s="5">
        <v>803</v>
      </c>
      <c r="J11" s="5">
        <v>1110</v>
      </c>
      <c r="K11" s="5">
        <v>1219</v>
      </c>
      <c r="L11" s="5">
        <v>1415</v>
      </c>
      <c r="M11" s="5">
        <v>1485</v>
      </c>
      <c r="N11" s="5">
        <v>1858</v>
      </c>
    </row>
    <row r="12" spans="1:14" x14ac:dyDescent="0.25">
      <c r="A12" s="78" t="s">
        <v>439</v>
      </c>
      <c r="B12" s="5">
        <v>946</v>
      </c>
      <c r="C12" s="5">
        <v>820</v>
      </c>
      <c r="D12" s="5">
        <v>1002</v>
      </c>
      <c r="E12" s="5">
        <v>1058</v>
      </c>
      <c r="F12" s="5">
        <v>1202</v>
      </c>
      <c r="G12" s="5">
        <v>900</v>
      </c>
      <c r="H12" s="5">
        <v>911</v>
      </c>
      <c r="I12" s="5">
        <v>1011</v>
      </c>
      <c r="J12" s="5">
        <v>1265</v>
      </c>
      <c r="K12" s="5">
        <v>1220</v>
      </c>
      <c r="L12" s="5">
        <v>1377</v>
      </c>
      <c r="M12" s="5">
        <v>1357</v>
      </c>
    </row>
    <row r="13" spans="1:14" x14ac:dyDescent="0.25">
      <c r="A13" s="78" t="s">
        <v>440</v>
      </c>
      <c r="B13" s="5">
        <v>997</v>
      </c>
      <c r="C13" s="5">
        <v>900</v>
      </c>
      <c r="D13" s="5">
        <v>1030</v>
      </c>
      <c r="E13" s="5">
        <v>951</v>
      </c>
      <c r="F13" s="5">
        <v>816</v>
      </c>
      <c r="G13" s="5">
        <v>894</v>
      </c>
      <c r="H13" s="5">
        <v>805</v>
      </c>
      <c r="I13" s="5">
        <v>1056</v>
      </c>
      <c r="J13" s="5">
        <v>906</v>
      </c>
      <c r="K13" s="5">
        <v>1250</v>
      </c>
      <c r="L13" s="5">
        <v>1520</v>
      </c>
      <c r="M13" s="5">
        <v>1430</v>
      </c>
    </row>
    <row r="14" spans="1:14" x14ac:dyDescent="0.25">
      <c r="A14" s="59"/>
    </row>
    <row r="15" spans="1:14" x14ac:dyDescent="0.25">
      <c r="A15" s="59"/>
    </row>
    <row r="16" spans="1:14" x14ac:dyDescent="0.25">
      <c r="A16" s="59"/>
    </row>
    <row r="17" spans="1:1" x14ac:dyDescent="0.25">
      <c r="A17" s="59"/>
    </row>
    <row r="18" spans="1:1" x14ac:dyDescent="0.25">
      <c r="A18" s="59"/>
    </row>
    <row r="19" spans="1:1" x14ac:dyDescent="0.25">
      <c r="A19" s="59"/>
    </row>
    <row r="20" spans="1:1" x14ac:dyDescent="0.25">
      <c r="A20" s="59"/>
    </row>
    <row r="21" spans="1:1" x14ac:dyDescent="0.25">
      <c r="A21" s="59"/>
    </row>
    <row r="22" spans="1:1" x14ac:dyDescent="0.25">
      <c r="A22" s="59"/>
    </row>
    <row r="23" spans="1:1" x14ac:dyDescent="0.25">
      <c r="A23" s="59"/>
    </row>
    <row r="24" spans="1:1" x14ac:dyDescent="0.25">
      <c r="A24" s="59"/>
    </row>
    <row r="25" spans="1:1" x14ac:dyDescent="0.25">
      <c r="A25" s="59"/>
    </row>
    <row r="26" spans="1:1" x14ac:dyDescent="0.25">
      <c r="A26" s="59"/>
    </row>
    <row r="27" spans="1:1" x14ac:dyDescent="0.25">
      <c r="A27" s="59"/>
    </row>
    <row r="28" spans="1:1" x14ac:dyDescent="0.25">
      <c r="A28" s="59"/>
    </row>
    <row r="29" spans="1:1" x14ac:dyDescent="0.25">
      <c r="A29" s="59"/>
    </row>
    <row r="30" spans="1:1" x14ac:dyDescent="0.25">
      <c r="A30" s="59"/>
    </row>
    <row r="31" spans="1:1" x14ac:dyDescent="0.25">
      <c r="A31" s="59"/>
    </row>
    <row r="32" spans="1:1" x14ac:dyDescent="0.25">
      <c r="A32" s="59"/>
    </row>
    <row r="33" spans="1:1" x14ac:dyDescent="0.25">
      <c r="A33" s="59"/>
    </row>
    <row r="34" spans="1:1" x14ac:dyDescent="0.25">
      <c r="A34" s="59"/>
    </row>
    <row r="35" spans="1:1" x14ac:dyDescent="0.25">
      <c r="A35" s="59"/>
    </row>
    <row r="36" spans="1:1" x14ac:dyDescent="0.25">
      <c r="A36" s="59"/>
    </row>
    <row r="37" spans="1:1" x14ac:dyDescent="0.25">
      <c r="A37" s="59"/>
    </row>
    <row r="38" spans="1:1" x14ac:dyDescent="0.25">
      <c r="A38" s="59"/>
    </row>
    <row r="39" spans="1:1" x14ac:dyDescent="0.25">
      <c r="A39" s="59"/>
    </row>
    <row r="40" spans="1:1" x14ac:dyDescent="0.25">
      <c r="A40" s="59"/>
    </row>
    <row r="41" spans="1:1" x14ac:dyDescent="0.25">
      <c r="A41" s="59"/>
    </row>
    <row r="42" spans="1:1" x14ac:dyDescent="0.25">
      <c r="A42" s="59"/>
    </row>
    <row r="43" spans="1:1" x14ac:dyDescent="0.25">
      <c r="A43" s="59"/>
    </row>
    <row r="44" spans="1:1" x14ac:dyDescent="0.25">
      <c r="A44" s="59"/>
    </row>
    <row r="45" spans="1:1" x14ac:dyDescent="0.25">
      <c r="A45" s="59"/>
    </row>
    <row r="46" spans="1:1" x14ac:dyDescent="0.25">
      <c r="A46" s="59"/>
    </row>
    <row r="47" spans="1:1" x14ac:dyDescent="0.25">
      <c r="A47" s="59"/>
    </row>
    <row r="48" spans="1:1" x14ac:dyDescent="0.25">
      <c r="A48" s="59"/>
    </row>
    <row r="49" spans="1:1" x14ac:dyDescent="0.25">
      <c r="A49" s="59"/>
    </row>
    <row r="50" spans="1:1" x14ac:dyDescent="0.25">
      <c r="A50" s="59"/>
    </row>
    <row r="51" spans="1:1" x14ac:dyDescent="0.25">
      <c r="A51" s="59"/>
    </row>
    <row r="52" spans="1:1" x14ac:dyDescent="0.25">
      <c r="A52" s="59"/>
    </row>
    <row r="53" spans="1:1" x14ac:dyDescent="0.25">
      <c r="A53" s="59"/>
    </row>
    <row r="54" spans="1:1" x14ac:dyDescent="0.25">
      <c r="A54" s="59"/>
    </row>
    <row r="55" spans="1:1" x14ac:dyDescent="0.25">
      <c r="A55" s="59"/>
    </row>
    <row r="56" spans="1:1" x14ac:dyDescent="0.25">
      <c r="A56" s="59"/>
    </row>
    <row r="57" spans="1:1" x14ac:dyDescent="0.25">
      <c r="A57" s="59"/>
    </row>
    <row r="58" spans="1:1" x14ac:dyDescent="0.25">
      <c r="A58" s="59"/>
    </row>
    <row r="59" spans="1:1" x14ac:dyDescent="0.25">
      <c r="A59" s="59"/>
    </row>
    <row r="60" spans="1:1" x14ac:dyDescent="0.25">
      <c r="A60" s="59"/>
    </row>
    <row r="61" spans="1:1" x14ac:dyDescent="0.25">
      <c r="A61" s="59"/>
    </row>
    <row r="62" spans="1:1" x14ac:dyDescent="0.25">
      <c r="A62" s="59"/>
    </row>
    <row r="63" spans="1:1" x14ac:dyDescent="0.25">
      <c r="A63" s="59"/>
    </row>
    <row r="64" spans="1:1" x14ac:dyDescent="0.25">
      <c r="A64" s="59"/>
    </row>
    <row r="65" spans="1:1" x14ac:dyDescent="0.25">
      <c r="A65" s="59"/>
    </row>
    <row r="66" spans="1:1" x14ac:dyDescent="0.25">
      <c r="A66" s="59"/>
    </row>
    <row r="67" spans="1:1" x14ac:dyDescent="0.25">
      <c r="A67" s="59"/>
    </row>
    <row r="68" spans="1:1" x14ac:dyDescent="0.25">
      <c r="A68" s="59"/>
    </row>
    <row r="69" spans="1:1" x14ac:dyDescent="0.25">
      <c r="A69" s="59"/>
    </row>
    <row r="70" spans="1:1" x14ac:dyDescent="0.25">
      <c r="A70" s="59"/>
    </row>
    <row r="71" spans="1:1" x14ac:dyDescent="0.25">
      <c r="A71" s="59"/>
    </row>
    <row r="72" spans="1:1" x14ac:dyDescent="0.25">
      <c r="A72" s="59"/>
    </row>
    <row r="73" spans="1:1" x14ac:dyDescent="0.25">
      <c r="A73" s="59"/>
    </row>
    <row r="74" spans="1:1" x14ac:dyDescent="0.25">
      <c r="A74" s="59"/>
    </row>
    <row r="75" spans="1:1" x14ac:dyDescent="0.25">
      <c r="A75" s="59"/>
    </row>
    <row r="76" spans="1:1" x14ac:dyDescent="0.25">
      <c r="A76" s="59"/>
    </row>
    <row r="77" spans="1:1" x14ac:dyDescent="0.25">
      <c r="A77" s="59"/>
    </row>
    <row r="78" spans="1:1" x14ac:dyDescent="0.25">
      <c r="A78" s="59"/>
    </row>
    <row r="79" spans="1:1" x14ac:dyDescent="0.25">
      <c r="A79" s="59"/>
    </row>
    <row r="80" spans="1:1" x14ac:dyDescent="0.25">
      <c r="A80" s="59"/>
    </row>
    <row r="81" spans="1:1" x14ac:dyDescent="0.25">
      <c r="A81" s="59"/>
    </row>
    <row r="82" spans="1:1" x14ac:dyDescent="0.25">
      <c r="A82" s="59"/>
    </row>
    <row r="83" spans="1:1" x14ac:dyDescent="0.25">
      <c r="A83" s="59"/>
    </row>
    <row r="84" spans="1:1" x14ac:dyDescent="0.25">
      <c r="A84" s="59"/>
    </row>
    <row r="85" spans="1:1" x14ac:dyDescent="0.25">
      <c r="A85" s="59"/>
    </row>
    <row r="86" spans="1:1" x14ac:dyDescent="0.25">
      <c r="A86" s="59"/>
    </row>
    <row r="87" spans="1:1" x14ac:dyDescent="0.25">
      <c r="A87" s="59"/>
    </row>
    <row r="88" spans="1:1" x14ac:dyDescent="0.25">
      <c r="A88" s="59"/>
    </row>
    <row r="89" spans="1:1" x14ac:dyDescent="0.25">
      <c r="A89" s="59"/>
    </row>
    <row r="90" spans="1:1" x14ac:dyDescent="0.25">
      <c r="A90" s="59"/>
    </row>
    <row r="91" spans="1:1" x14ac:dyDescent="0.25">
      <c r="A91" s="59"/>
    </row>
    <row r="92" spans="1:1" x14ac:dyDescent="0.25">
      <c r="A92" s="59"/>
    </row>
    <row r="93" spans="1:1" x14ac:dyDescent="0.25">
      <c r="A93" s="59"/>
    </row>
    <row r="94" spans="1:1" x14ac:dyDescent="0.25">
      <c r="A94" s="59"/>
    </row>
    <row r="95" spans="1:1" x14ac:dyDescent="0.25">
      <c r="A95" s="59"/>
    </row>
    <row r="96" spans="1:1" x14ac:dyDescent="0.25">
      <c r="A96" s="59"/>
    </row>
    <row r="97" spans="1:1" x14ac:dyDescent="0.25">
      <c r="A97" s="59"/>
    </row>
    <row r="98" spans="1:1" x14ac:dyDescent="0.25">
      <c r="A98" s="59"/>
    </row>
    <row r="99" spans="1:1" x14ac:dyDescent="0.25">
      <c r="A99" s="59"/>
    </row>
    <row r="100" spans="1:1" x14ac:dyDescent="0.25">
      <c r="A100" s="59"/>
    </row>
    <row r="101" spans="1:1" x14ac:dyDescent="0.25">
      <c r="A101" s="59"/>
    </row>
    <row r="102" spans="1:1" x14ac:dyDescent="0.25">
      <c r="A102" s="59"/>
    </row>
    <row r="103" spans="1:1" x14ac:dyDescent="0.25">
      <c r="A103" s="59"/>
    </row>
    <row r="104" spans="1:1" x14ac:dyDescent="0.25">
      <c r="A104" s="59"/>
    </row>
    <row r="105" spans="1:1" x14ac:dyDescent="0.25">
      <c r="A105" s="59"/>
    </row>
    <row r="106" spans="1:1" x14ac:dyDescent="0.25">
      <c r="A106" s="59"/>
    </row>
    <row r="107" spans="1:1" x14ac:dyDescent="0.25">
      <c r="A107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AA92-7F71-4366-9D4E-224D8ABA8880}">
  <dimension ref="A1:Q191"/>
  <sheetViews>
    <sheetView topLeftCell="A148" workbookViewId="0"/>
  </sheetViews>
  <sheetFormatPr defaultRowHeight="15" x14ac:dyDescent="0.25"/>
  <cols>
    <col min="1" max="1" width="9.140625" style="5"/>
    <col min="2" max="2" width="10.5703125" style="5" bestFit="1" customWidth="1"/>
    <col min="3" max="16384" width="9.140625" style="5"/>
  </cols>
  <sheetData>
    <row r="1" spans="1:17" ht="75" x14ac:dyDescent="0.25">
      <c r="A1" s="79" t="s">
        <v>407</v>
      </c>
      <c r="B1" s="1" t="s">
        <v>0</v>
      </c>
      <c r="C1" s="79" t="s">
        <v>1</v>
      </c>
      <c r="D1" s="64" t="s">
        <v>408</v>
      </c>
      <c r="E1" s="64" t="s">
        <v>409</v>
      </c>
      <c r="F1" s="4" t="s">
        <v>410</v>
      </c>
      <c r="G1" s="4" t="s">
        <v>411</v>
      </c>
      <c r="H1" s="4" t="s">
        <v>441</v>
      </c>
      <c r="I1" s="4" t="s">
        <v>409</v>
      </c>
      <c r="J1" s="4" t="s">
        <v>442</v>
      </c>
      <c r="K1" s="4" t="s">
        <v>416</v>
      </c>
      <c r="L1" s="4" t="s">
        <v>417</v>
      </c>
      <c r="M1" s="4" t="s">
        <v>418</v>
      </c>
      <c r="N1" s="65" t="s">
        <v>419</v>
      </c>
      <c r="O1" s="65" t="s">
        <v>418</v>
      </c>
      <c r="P1" s="5" t="s">
        <v>420</v>
      </c>
      <c r="Q1" s="66" t="s">
        <v>421</v>
      </c>
    </row>
    <row r="2" spans="1:17" x14ac:dyDescent="0.25">
      <c r="A2" s="67">
        <v>1</v>
      </c>
      <c r="B2" s="8">
        <v>40544</v>
      </c>
      <c r="C2" s="5">
        <v>702</v>
      </c>
      <c r="D2" s="68"/>
      <c r="E2" s="68"/>
      <c r="L2" s="5">
        <f t="shared" ref="L2:L65" si="0">$M$161*A2+$M$162</f>
        <v>722.33108504398842</v>
      </c>
      <c r="N2" s="68"/>
      <c r="O2" s="68"/>
      <c r="Q2" s="53">
        <v>0.1</v>
      </c>
    </row>
    <row r="3" spans="1:17" x14ac:dyDescent="0.25">
      <c r="A3" s="67">
        <v>2</v>
      </c>
      <c r="B3" s="8">
        <v>40575</v>
      </c>
      <c r="C3" s="5">
        <v>719</v>
      </c>
      <c r="D3" s="69">
        <f>C2</f>
        <v>702</v>
      </c>
      <c r="E3" s="70">
        <f>+ABS(C3-D3)/C3</f>
        <v>2.3643949930458971E-2</v>
      </c>
      <c r="F3" s="71">
        <f>+AVERAGE($C$2)</f>
        <v>702</v>
      </c>
      <c r="G3" s="72">
        <f>+ABS(C3-F3)/C3</f>
        <v>2.3643949930458971E-2</v>
      </c>
      <c r="H3" s="71">
        <f>C2</f>
        <v>702</v>
      </c>
      <c r="I3" s="72">
        <f>+ABS(C3-H3)/C3</f>
        <v>2.3643949930458971E-2</v>
      </c>
      <c r="J3" s="71">
        <f>C2</f>
        <v>702</v>
      </c>
      <c r="K3" s="72">
        <f>+ABS(C3-J3)/C3</f>
        <v>2.3643949930458971E-2</v>
      </c>
      <c r="L3" s="5">
        <f t="shared" si="0"/>
        <v>730.6815232838004</v>
      </c>
      <c r="M3" s="72">
        <f>+ABS(C3-L3)/C3</f>
        <v>1.6246903037274552E-2</v>
      </c>
      <c r="N3" s="69">
        <f>C2</f>
        <v>702</v>
      </c>
      <c r="O3" s="70">
        <f>+ABS(C3-N3)/C3</f>
        <v>2.3643949930458971E-2</v>
      </c>
      <c r="P3" s="22"/>
      <c r="Q3" s="53">
        <v>0.4</v>
      </c>
    </row>
    <row r="4" spans="1:17" x14ac:dyDescent="0.25">
      <c r="A4" s="67">
        <v>3</v>
      </c>
      <c r="B4" s="8">
        <v>40603</v>
      </c>
      <c r="C4" s="5">
        <v>723</v>
      </c>
      <c r="D4" s="69">
        <f t="shared" ref="D4:D67" si="1">C3</f>
        <v>719</v>
      </c>
      <c r="E4" s="70">
        <f t="shared" ref="E4:E67" si="2">+ABS(C4-D4)/C4</f>
        <v>5.5325034578146614E-3</v>
      </c>
      <c r="F4" s="71">
        <f>+AVERAGE($C$2:C3)</f>
        <v>710.5</v>
      </c>
      <c r="G4" s="72">
        <f t="shared" ref="G4:G67" si="3">+ABS(C4-F4)/C4</f>
        <v>1.7289073305670817E-2</v>
      </c>
      <c r="H4" s="54">
        <f>+AVERAGE(C2:C3)</f>
        <v>710.5</v>
      </c>
      <c r="I4" s="72">
        <f t="shared" ref="I4:I14" si="4">+ABS(C4-H4)/C4</f>
        <v>1.7289073305670817E-2</v>
      </c>
      <c r="J4" s="5">
        <v>322</v>
      </c>
      <c r="K4" s="72">
        <f t="shared" ref="K4:K67" si="5">+ABS(C4-J4)/C4</f>
        <v>0.55463347164591981</v>
      </c>
      <c r="L4" s="5">
        <f t="shared" si="0"/>
        <v>739.03196152361249</v>
      </c>
      <c r="M4" s="72">
        <f t="shared" ref="M4:M67" si="6">+ABS(C4-L4)/C4</f>
        <v>2.2174220641234432E-2</v>
      </c>
      <c r="N4" s="73">
        <f>(1-$Q$8)*N3+$Q$8*C3</f>
        <v>717.3</v>
      </c>
      <c r="O4" s="70">
        <f t="shared" ref="O4:O14" si="7">+ABS(C4-N4)/C4</f>
        <v>7.8838174273859543E-3</v>
      </c>
      <c r="Q4" s="53">
        <v>0.5</v>
      </c>
    </row>
    <row r="5" spans="1:17" x14ac:dyDescent="0.25">
      <c r="A5" s="67">
        <v>4</v>
      </c>
      <c r="B5" s="8">
        <v>40634</v>
      </c>
      <c r="C5" s="5">
        <v>723</v>
      </c>
      <c r="D5" s="69">
        <f t="shared" si="1"/>
        <v>723</v>
      </c>
      <c r="E5" s="70">
        <f t="shared" si="2"/>
        <v>0</v>
      </c>
      <c r="F5" s="71">
        <f>+AVERAGE($C$2:C4)</f>
        <v>714.66666666666663</v>
      </c>
      <c r="G5" s="72">
        <f t="shared" si="3"/>
        <v>1.1526048870447263E-2</v>
      </c>
      <c r="H5" s="54">
        <f t="shared" ref="H5:H68" si="8">+AVERAGE(C3:C4)</f>
        <v>721</v>
      </c>
      <c r="I5" s="72">
        <f t="shared" si="4"/>
        <v>2.7662517289073307E-3</v>
      </c>
      <c r="J5" s="5">
        <f t="shared" ref="J5:J68" si="9">+SUMPRODUCT(C2:C4,$Q$2:$Q$4)</f>
        <v>719.3</v>
      </c>
      <c r="K5" s="72">
        <f t="shared" si="5"/>
        <v>5.117565698478624E-3</v>
      </c>
      <c r="L5" s="5">
        <f t="shared" si="0"/>
        <v>747.38239976342459</v>
      </c>
      <c r="M5" s="72">
        <f t="shared" si="6"/>
        <v>3.3723927750241474E-2</v>
      </c>
      <c r="N5" s="73">
        <f t="shared" ref="N5:N68" si="10">(1-$Q$8)*N4+$Q$8*C4</f>
        <v>722.43000000000006</v>
      </c>
      <c r="O5" s="70">
        <f t="shared" si="7"/>
        <v>7.8838174273850113E-4</v>
      </c>
    </row>
    <row r="6" spans="1:17" x14ac:dyDescent="0.25">
      <c r="A6" s="67">
        <v>5</v>
      </c>
      <c r="B6" s="8">
        <v>40664</v>
      </c>
      <c r="C6" s="5">
        <v>726</v>
      </c>
      <c r="D6" s="69">
        <f t="shared" si="1"/>
        <v>723</v>
      </c>
      <c r="E6" s="70">
        <f t="shared" si="2"/>
        <v>4.1322314049586778E-3</v>
      </c>
      <c r="F6" s="71">
        <f>+AVERAGE($C$2:C5)</f>
        <v>716.75</v>
      </c>
      <c r="G6" s="72">
        <f t="shared" si="3"/>
        <v>1.2741046831955923E-2</v>
      </c>
      <c r="H6" s="54">
        <f t="shared" si="8"/>
        <v>723</v>
      </c>
      <c r="I6" s="72">
        <f t="shared" si="4"/>
        <v>4.1322314049586778E-3</v>
      </c>
      <c r="J6" s="5">
        <f t="shared" si="9"/>
        <v>722.6</v>
      </c>
      <c r="K6" s="72">
        <f t="shared" si="5"/>
        <v>4.6831955922864701E-3</v>
      </c>
      <c r="L6" s="5">
        <f t="shared" si="0"/>
        <v>755.73283800323657</v>
      </c>
      <c r="M6" s="72">
        <f t="shared" si="6"/>
        <v>4.0954322318507666E-2</v>
      </c>
      <c r="N6" s="73">
        <f t="shared" si="10"/>
        <v>722.94299999999998</v>
      </c>
      <c r="O6" s="70">
        <f t="shared" si="7"/>
        <v>4.2107438016529154E-3</v>
      </c>
    </row>
    <row r="7" spans="1:17" x14ac:dyDescent="0.25">
      <c r="A7" s="67">
        <v>6</v>
      </c>
      <c r="B7" s="8">
        <v>40695</v>
      </c>
      <c r="C7" s="5">
        <v>750</v>
      </c>
      <c r="D7" s="69">
        <f t="shared" si="1"/>
        <v>726</v>
      </c>
      <c r="E7" s="70">
        <f t="shared" si="2"/>
        <v>3.2000000000000001E-2</v>
      </c>
      <c r="F7" s="71">
        <f>+AVERAGE($C$2:C6)</f>
        <v>718.6</v>
      </c>
      <c r="G7" s="72">
        <f t="shared" si="3"/>
        <v>4.1866666666666635E-2</v>
      </c>
      <c r="H7" s="54">
        <f t="shared" si="8"/>
        <v>724.5</v>
      </c>
      <c r="I7" s="72">
        <f t="shared" si="4"/>
        <v>3.4000000000000002E-2</v>
      </c>
      <c r="J7" s="5">
        <f t="shared" si="9"/>
        <v>724.5</v>
      </c>
      <c r="K7" s="72">
        <f t="shared" si="5"/>
        <v>3.4000000000000002E-2</v>
      </c>
      <c r="L7" s="5">
        <f t="shared" si="0"/>
        <v>764.08327624304866</v>
      </c>
      <c r="M7" s="72">
        <f t="shared" si="6"/>
        <v>1.877770165739821E-2</v>
      </c>
      <c r="N7" s="73">
        <f t="shared" si="10"/>
        <v>725.6943</v>
      </c>
      <c r="O7" s="70">
        <f t="shared" si="7"/>
        <v>3.2407600000000002E-2</v>
      </c>
      <c r="Q7" s="5" t="s">
        <v>422</v>
      </c>
    </row>
    <row r="8" spans="1:17" x14ac:dyDescent="0.25">
      <c r="A8" s="67">
        <v>7</v>
      </c>
      <c r="B8" s="8">
        <v>40725</v>
      </c>
      <c r="C8" s="5">
        <v>755</v>
      </c>
      <c r="D8" s="69">
        <f t="shared" si="1"/>
        <v>750</v>
      </c>
      <c r="E8" s="70">
        <f t="shared" si="2"/>
        <v>6.6225165562913907E-3</v>
      </c>
      <c r="F8" s="71">
        <f>+AVERAGE($C$2:C7)</f>
        <v>723.83333333333337</v>
      </c>
      <c r="G8" s="72">
        <f t="shared" si="3"/>
        <v>4.1280353200882955E-2</v>
      </c>
      <c r="H8" s="54">
        <f t="shared" si="8"/>
        <v>738</v>
      </c>
      <c r="I8" s="72">
        <f t="shared" si="4"/>
        <v>2.2516556291390728E-2</v>
      </c>
      <c r="J8" s="5">
        <f t="shared" si="9"/>
        <v>737.7</v>
      </c>
      <c r="K8" s="72">
        <f t="shared" si="5"/>
        <v>2.2913907284768151E-2</v>
      </c>
      <c r="L8" s="5">
        <f t="shared" si="0"/>
        <v>772.43371448286075</v>
      </c>
      <c r="M8" s="72">
        <f t="shared" si="6"/>
        <v>2.3091012560080466E-2</v>
      </c>
      <c r="N8" s="73">
        <f t="shared" si="10"/>
        <v>747.56943000000001</v>
      </c>
      <c r="O8" s="70">
        <f t="shared" si="7"/>
        <v>9.8418145695364084E-3</v>
      </c>
      <c r="Q8" s="5">
        <v>0.9</v>
      </c>
    </row>
    <row r="9" spans="1:17" x14ac:dyDescent="0.25">
      <c r="A9" s="67">
        <v>8</v>
      </c>
      <c r="B9" s="8">
        <v>40756</v>
      </c>
      <c r="C9" s="5">
        <v>787</v>
      </c>
      <c r="D9" s="69">
        <f t="shared" si="1"/>
        <v>755</v>
      </c>
      <c r="E9" s="70">
        <f t="shared" si="2"/>
        <v>4.0660736975857689E-2</v>
      </c>
      <c r="F9" s="71">
        <f>+AVERAGE($C$2:C8)</f>
        <v>728.28571428571433</v>
      </c>
      <c r="G9" s="72">
        <f t="shared" si="3"/>
        <v>7.460519150481025E-2</v>
      </c>
      <c r="H9" s="54">
        <f t="shared" si="8"/>
        <v>752.5</v>
      </c>
      <c r="I9" s="72">
        <f t="shared" si="4"/>
        <v>4.3837357052096571E-2</v>
      </c>
      <c r="J9" s="5">
        <f t="shared" si="9"/>
        <v>750.1</v>
      </c>
      <c r="K9" s="72">
        <f t="shared" si="5"/>
        <v>4.6886912325285864E-2</v>
      </c>
      <c r="L9" s="5">
        <f t="shared" si="0"/>
        <v>780.78415272267273</v>
      </c>
      <c r="M9" s="72">
        <f t="shared" si="6"/>
        <v>7.8981541007970401E-3</v>
      </c>
      <c r="N9" s="73">
        <f t="shared" si="10"/>
        <v>754.25694299999998</v>
      </c>
      <c r="O9" s="70">
        <f t="shared" si="7"/>
        <v>4.160490088945365E-2</v>
      </c>
    </row>
    <row r="10" spans="1:17" x14ac:dyDescent="0.25">
      <c r="A10" s="67">
        <v>9</v>
      </c>
      <c r="B10" s="8">
        <v>40787</v>
      </c>
      <c r="C10" s="5">
        <v>793</v>
      </c>
      <c r="D10" s="69">
        <f t="shared" si="1"/>
        <v>787</v>
      </c>
      <c r="E10" s="70">
        <f t="shared" si="2"/>
        <v>7.5662042875157629E-3</v>
      </c>
      <c r="F10" s="71">
        <f>+AVERAGE($C$2:C9)</f>
        <v>735.625</v>
      </c>
      <c r="G10" s="72">
        <f t="shared" si="3"/>
        <v>7.2351828499369483E-2</v>
      </c>
      <c r="H10" s="54">
        <f t="shared" si="8"/>
        <v>771</v>
      </c>
      <c r="I10" s="72">
        <f t="shared" si="4"/>
        <v>2.7742749054224466E-2</v>
      </c>
      <c r="J10" s="5">
        <f t="shared" si="9"/>
        <v>770.5</v>
      </c>
      <c r="K10" s="72">
        <f t="shared" si="5"/>
        <v>2.837326607818411E-2</v>
      </c>
      <c r="L10" s="5">
        <f t="shared" si="0"/>
        <v>789.13459096248482</v>
      </c>
      <c r="M10" s="72">
        <f t="shared" si="6"/>
        <v>4.8744124054415864E-3</v>
      </c>
      <c r="N10" s="73">
        <f t="shared" si="10"/>
        <v>783.72569429999999</v>
      </c>
      <c r="O10" s="70">
        <f t="shared" si="7"/>
        <v>1.1695215258511997E-2</v>
      </c>
    </row>
    <row r="11" spans="1:17" x14ac:dyDescent="0.25">
      <c r="A11" s="67">
        <v>10</v>
      </c>
      <c r="B11" s="8">
        <v>40817</v>
      </c>
      <c r="C11" s="5">
        <v>797</v>
      </c>
      <c r="D11" s="69">
        <f t="shared" si="1"/>
        <v>793</v>
      </c>
      <c r="E11" s="70">
        <f t="shared" si="2"/>
        <v>5.018820577164366E-3</v>
      </c>
      <c r="F11" s="71">
        <f>+AVERAGE($C$2:C10)</f>
        <v>742</v>
      </c>
      <c r="G11" s="72">
        <f t="shared" si="3"/>
        <v>6.9008782936010038E-2</v>
      </c>
      <c r="H11" s="54">
        <f t="shared" si="8"/>
        <v>790</v>
      </c>
      <c r="I11" s="72">
        <f t="shared" si="4"/>
        <v>8.7829360100376407E-3</v>
      </c>
      <c r="J11" s="5">
        <f t="shared" si="9"/>
        <v>786.8</v>
      </c>
      <c r="K11" s="72">
        <f t="shared" si="5"/>
        <v>1.2797992471769191E-2</v>
      </c>
      <c r="L11" s="5">
        <f t="shared" si="0"/>
        <v>797.4850292022968</v>
      </c>
      <c r="M11" s="72">
        <f t="shared" si="6"/>
        <v>6.0856863525320017E-4</v>
      </c>
      <c r="N11" s="73">
        <f t="shared" si="10"/>
        <v>792.07256943000004</v>
      </c>
      <c r="O11" s="70">
        <f t="shared" si="7"/>
        <v>6.1824724843161302E-3</v>
      </c>
    </row>
    <row r="12" spans="1:17" x14ac:dyDescent="0.25">
      <c r="A12" s="67">
        <v>11</v>
      </c>
      <c r="B12" s="8">
        <v>40848</v>
      </c>
      <c r="C12" s="5">
        <v>803</v>
      </c>
      <c r="D12" s="69">
        <f t="shared" si="1"/>
        <v>797</v>
      </c>
      <c r="E12" s="70">
        <f t="shared" si="2"/>
        <v>7.4719800747198011E-3</v>
      </c>
      <c r="F12" s="71">
        <f>+AVERAGE($C$2:C11)</f>
        <v>747.5</v>
      </c>
      <c r="G12" s="72">
        <f t="shared" si="3"/>
        <v>6.9115815691158156E-2</v>
      </c>
      <c r="H12" s="54">
        <f t="shared" si="8"/>
        <v>795</v>
      </c>
      <c r="I12" s="72">
        <f t="shared" si="4"/>
        <v>9.9626400996264009E-3</v>
      </c>
      <c r="J12" s="5">
        <f t="shared" si="9"/>
        <v>794.40000000000009</v>
      </c>
      <c r="K12" s="72">
        <f t="shared" si="5"/>
        <v>1.0709838107098267E-2</v>
      </c>
      <c r="L12" s="5">
        <f t="shared" si="0"/>
        <v>805.83546744210889</v>
      </c>
      <c r="M12" s="72">
        <f t="shared" si="6"/>
        <v>3.5310927049923948E-3</v>
      </c>
      <c r="N12" s="73">
        <f t="shared" si="10"/>
        <v>796.50725694300002</v>
      </c>
      <c r="O12" s="70">
        <f t="shared" si="7"/>
        <v>8.0856077920298686E-3</v>
      </c>
    </row>
    <row r="13" spans="1:17" x14ac:dyDescent="0.25">
      <c r="A13" s="67">
        <v>12</v>
      </c>
      <c r="B13" s="8">
        <v>40878</v>
      </c>
      <c r="C13" s="5">
        <v>820</v>
      </c>
      <c r="D13" s="69">
        <f t="shared" si="1"/>
        <v>803</v>
      </c>
      <c r="E13" s="70">
        <f t="shared" si="2"/>
        <v>2.0731707317073172E-2</v>
      </c>
      <c r="F13" s="71">
        <f>+AVERAGE($C$2:C12)</f>
        <v>752.5454545454545</v>
      </c>
      <c r="G13" s="72">
        <f t="shared" si="3"/>
        <v>8.2261640798226218E-2</v>
      </c>
      <c r="H13" s="54">
        <f t="shared" si="8"/>
        <v>800</v>
      </c>
      <c r="I13" s="72">
        <f t="shared" si="4"/>
        <v>2.4390243902439025E-2</v>
      </c>
      <c r="J13" s="5">
        <f t="shared" si="9"/>
        <v>799.6</v>
      </c>
      <c r="K13" s="72">
        <f t="shared" si="5"/>
        <v>2.4878048780487778E-2</v>
      </c>
      <c r="L13" s="5">
        <f t="shared" si="0"/>
        <v>814.18590568192099</v>
      </c>
      <c r="M13" s="72">
        <f t="shared" si="6"/>
        <v>7.0903589244866033E-3</v>
      </c>
      <c r="N13" s="73">
        <f t="shared" si="10"/>
        <v>802.35072569430008</v>
      </c>
      <c r="O13" s="70">
        <f t="shared" si="7"/>
        <v>2.1523505250853558E-2</v>
      </c>
    </row>
    <row r="14" spans="1:17" x14ac:dyDescent="0.25">
      <c r="A14" s="67">
        <v>13</v>
      </c>
      <c r="B14" s="8">
        <v>40909</v>
      </c>
      <c r="C14" s="5">
        <v>826</v>
      </c>
      <c r="D14" s="69">
        <f t="shared" si="1"/>
        <v>820</v>
      </c>
      <c r="E14" s="70">
        <f t="shared" si="2"/>
        <v>7.2639225181598066E-3</v>
      </c>
      <c r="F14" s="71">
        <f>+AVERAGE($C$2:C13)</f>
        <v>758.16666666666663</v>
      </c>
      <c r="G14" s="72">
        <f t="shared" si="3"/>
        <v>8.2122679580306751E-2</v>
      </c>
      <c r="H14" s="54">
        <f t="shared" si="8"/>
        <v>811.5</v>
      </c>
      <c r="I14" s="72">
        <f t="shared" si="4"/>
        <v>1.7554479418886198E-2</v>
      </c>
      <c r="J14" s="5">
        <f t="shared" si="9"/>
        <v>810.90000000000009</v>
      </c>
      <c r="K14" s="72">
        <f t="shared" si="5"/>
        <v>1.8280871670702067E-2</v>
      </c>
      <c r="L14" s="5">
        <f t="shared" si="0"/>
        <v>822.53634392173308</v>
      </c>
      <c r="M14" s="72" t="s">
        <v>443</v>
      </c>
      <c r="N14" s="73">
        <f t="shared" si="10"/>
        <v>818.23507256943003</v>
      </c>
      <c r="O14" s="70">
        <f t="shared" si="7"/>
        <v>9.4006385357989948E-3</v>
      </c>
    </row>
    <row r="15" spans="1:17" x14ac:dyDescent="0.25">
      <c r="A15" s="67">
        <v>14</v>
      </c>
      <c r="B15" s="8">
        <v>40940</v>
      </c>
      <c r="C15" s="5">
        <v>827</v>
      </c>
      <c r="D15" s="69">
        <f t="shared" si="1"/>
        <v>826</v>
      </c>
      <c r="E15" s="70">
        <f t="shared" si="2"/>
        <v>1.2091898428053204E-3</v>
      </c>
      <c r="F15" s="71">
        <f>+AVERAGE($C$2:C14)</f>
        <v>763.38461538461536</v>
      </c>
      <c r="G15" s="72">
        <f t="shared" si="3"/>
        <v>7.6923076923076955E-2</v>
      </c>
      <c r="H15" s="54">
        <f t="shared" si="8"/>
        <v>823</v>
      </c>
      <c r="I15" s="72">
        <f>+ABS(C15-H15)/C15</f>
        <v>4.8367593712212815E-3</v>
      </c>
      <c r="J15" s="5">
        <f t="shared" si="9"/>
        <v>821.3</v>
      </c>
      <c r="K15" s="72">
        <f t="shared" si="5"/>
        <v>6.8923821039903813E-3</v>
      </c>
      <c r="L15" s="5">
        <f t="shared" si="0"/>
        <v>830.88678216154506</v>
      </c>
      <c r="M15" s="72">
        <f t="shared" si="6"/>
        <v>4.699857510937191E-3</v>
      </c>
      <c r="N15" s="73">
        <f t="shared" si="10"/>
        <v>825.22350725694298</v>
      </c>
      <c r="O15" s="70">
        <f>+ABS(C15-N15)/C15</f>
        <v>2.1481169807219102E-3</v>
      </c>
    </row>
    <row r="16" spans="1:17" x14ac:dyDescent="0.25">
      <c r="A16" s="67">
        <v>15</v>
      </c>
      <c r="B16" s="8">
        <v>40969</v>
      </c>
      <c r="C16" s="5">
        <v>829</v>
      </c>
      <c r="D16" s="69">
        <f t="shared" si="1"/>
        <v>827</v>
      </c>
      <c r="E16" s="70">
        <f t="shared" si="2"/>
        <v>2.4125452352231603E-3</v>
      </c>
      <c r="F16" s="71">
        <f>+AVERAGE($C$2:C15)</f>
        <v>767.92857142857144</v>
      </c>
      <c r="G16" s="72">
        <f t="shared" si="3"/>
        <v>7.3668792004135772E-2</v>
      </c>
      <c r="H16" s="54">
        <f t="shared" si="8"/>
        <v>826.5</v>
      </c>
      <c r="I16" s="72">
        <f t="shared" ref="I16:I79" si="11">+ABS(C16-H16)/C16</f>
        <v>3.0156815440289505E-3</v>
      </c>
      <c r="J16" s="5">
        <f t="shared" si="9"/>
        <v>825.90000000000009</v>
      </c>
      <c r="K16" s="72">
        <f t="shared" si="5"/>
        <v>3.7394451145957891E-3</v>
      </c>
      <c r="L16" s="5">
        <f t="shared" si="0"/>
        <v>839.23722040135715</v>
      </c>
      <c r="M16" s="72">
        <f t="shared" si="6"/>
        <v>1.234887865061176E-2</v>
      </c>
      <c r="N16" s="73">
        <f t="shared" si="10"/>
        <v>826.82235072569438</v>
      </c>
      <c r="O16" s="70">
        <f t="shared" ref="O16:O79" si="12">+ABS(C16-N16)/C16</f>
        <v>2.6268386903566011E-3</v>
      </c>
    </row>
    <row r="17" spans="1:15" x14ac:dyDescent="0.25">
      <c r="A17" s="67">
        <v>16</v>
      </c>
      <c r="B17" s="8">
        <v>41000</v>
      </c>
      <c r="C17" s="5">
        <v>846</v>
      </c>
      <c r="D17" s="69">
        <f t="shared" si="1"/>
        <v>829</v>
      </c>
      <c r="E17" s="70">
        <f t="shared" si="2"/>
        <v>2.0094562647754138E-2</v>
      </c>
      <c r="F17" s="71">
        <f>+AVERAGE($C$2:C16)</f>
        <v>772</v>
      </c>
      <c r="G17" s="72">
        <f t="shared" si="3"/>
        <v>8.7470449172576833E-2</v>
      </c>
      <c r="H17" s="54">
        <f t="shared" si="8"/>
        <v>828</v>
      </c>
      <c r="I17" s="72">
        <f t="shared" si="11"/>
        <v>2.1276595744680851E-2</v>
      </c>
      <c r="J17" s="5">
        <f t="shared" si="9"/>
        <v>827.90000000000009</v>
      </c>
      <c r="K17" s="72">
        <f t="shared" si="5"/>
        <v>2.1394799054373415E-2</v>
      </c>
      <c r="L17" s="5">
        <f t="shared" si="0"/>
        <v>847.58765864116913</v>
      </c>
      <c r="M17" s="72">
        <f t="shared" si="6"/>
        <v>1.8766650604836025E-3</v>
      </c>
      <c r="N17" s="73">
        <f t="shared" si="10"/>
        <v>828.78223507256939</v>
      </c>
      <c r="O17" s="70">
        <f t="shared" si="12"/>
        <v>2.035196799932696E-2</v>
      </c>
    </row>
    <row r="18" spans="1:15" x14ac:dyDescent="0.25">
      <c r="A18" s="67">
        <v>17</v>
      </c>
      <c r="B18" s="8">
        <v>41030</v>
      </c>
      <c r="C18" s="5">
        <v>854</v>
      </c>
      <c r="D18" s="69">
        <f t="shared" si="1"/>
        <v>846</v>
      </c>
      <c r="E18" s="70">
        <f t="shared" si="2"/>
        <v>9.3676814988290398E-3</v>
      </c>
      <c r="F18" s="71">
        <f>+AVERAGE($C$2:C17)</f>
        <v>776.625</v>
      </c>
      <c r="G18" s="72">
        <f t="shared" si="3"/>
        <v>9.0603044496487123E-2</v>
      </c>
      <c r="H18" s="54">
        <f t="shared" si="8"/>
        <v>837.5</v>
      </c>
      <c r="I18" s="72">
        <f t="shared" si="11"/>
        <v>1.9320843091334895E-2</v>
      </c>
      <c r="J18" s="5">
        <f t="shared" si="9"/>
        <v>837.3</v>
      </c>
      <c r="K18" s="72">
        <f t="shared" si="5"/>
        <v>1.9555035128805673E-2</v>
      </c>
      <c r="L18" s="5">
        <f t="shared" si="0"/>
        <v>855.93809688098122</v>
      </c>
      <c r="M18" s="72">
        <f t="shared" si="6"/>
        <v>2.2694342868632557E-3</v>
      </c>
      <c r="N18" s="73">
        <f t="shared" si="10"/>
        <v>844.27822350725694</v>
      </c>
      <c r="O18" s="70">
        <f t="shared" si="12"/>
        <v>1.138381322335253E-2</v>
      </c>
    </row>
    <row r="19" spans="1:15" x14ac:dyDescent="0.25">
      <c r="A19" s="67">
        <v>18</v>
      </c>
      <c r="B19" s="8">
        <v>41061</v>
      </c>
      <c r="C19" s="5">
        <v>870</v>
      </c>
      <c r="D19" s="69">
        <f t="shared" si="1"/>
        <v>854</v>
      </c>
      <c r="E19" s="70">
        <f t="shared" si="2"/>
        <v>1.8390804597701149E-2</v>
      </c>
      <c r="F19" s="71">
        <f>+AVERAGE($C$2:C18)</f>
        <v>781.17647058823525</v>
      </c>
      <c r="G19" s="72">
        <f t="shared" si="3"/>
        <v>0.10209601081812041</v>
      </c>
      <c r="H19" s="54">
        <f>+AVERAGE(C17:C18)</f>
        <v>850</v>
      </c>
      <c r="I19" s="72">
        <f t="shared" si="11"/>
        <v>2.2988505747126436E-2</v>
      </c>
      <c r="J19" s="5">
        <f t="shared" si="9"/>
        <v>848.30000000000007</v>
      </c>
      <c r="K19" s="72">
        <f t="shared" si="5"/>
        <v>2.4942528735632106E-2</v>
      </c>
      <c r="L19" s="5">
        <f t="shared" si="0"/>
        <v>864.28853512079331</v>
      </c>
      <c r="M19" s="72">
        <f t="shared" si="6"/>
        <v>6.5649021600076869E-3</v>
      </c>
      <c r="N19" s="73">
        <f t="shared" si="10"/>
        <v>853.02782235072573</v>
      </c>
      <c r="O19" s="70">
        <f t="shared" si="12"/>
        <v>1.9508250171579623E-2</v>
      </c>
    </row>
    <row r="20" spans="1:15" x14ac:dyDescent="0.25">
      <c r="A20" s="67">
        <v>19</v>
      </c>
      <c r="B20" s="8">
        <v>41091</v>
      </c>
      <c r="C20" s="5">
        <v>873</v>
      </c>
      <c r="D20" s="69">
        <f t="shared" si="1"/>
        <v>870</v>
      </c>
      <c r="E20" s="70">
        <f t="shared" si="2"/>
        <v>3.4364261168384879E-3</v>
      </c>
      <c r="F20" s="71">
        <f>+AVERAGE($C$2:C19)</f>
        <v>786.11111111111109</v>
      </c>
      <c r="G20" s="72">
        <f t="shared" si="3"/>
        <v>9.9529082346951792E-2</v>
      </c>
      <c r="H20" s="54">
        <f t="shared" si="8"/>
        <v>862</v>
      </c>
      <c r="I20" s="72">
        <f t="shared" si="11"/>
        <v>1.2600229095074456E-2</v>
      </c>
      <c r="J20" s="5">
        <f t="shared" si="9"/>
        <v>861.2</v>
      </c>
      <c r="K20" s="72">
        <f t="shared" si="5"/>
        <v>1.3516609392898001E-2</v>
      </c>
      <c r="L20" s="5">
        <f t="shared" si="0"/>
        <v>872.63897336060541</v>
      </c>
      <c r="M20" s="72">
        <f t="shared" si="6"/>
        <v>4.1354712416333896E-4</v>
      </c>
      <c r="N20" s="73">
        <f t="shared" si="10"/>
        <v>868.30278223507253</v>
      </c>
      <c r="O20" s="70">
        <f t="shared" si="12"/>
        <v>5.3805472679581585E-3</v>
      </c>
    </row>
    <row r="21" spans="1:15" x14ac:dyDescent="0.25">
      <c r="A21" s="67">
        <v>20</v>
      </c>
      <c r="B21" s="8">
        <v>41122</v>
      </c>
      <c r="C21" s="5">
        <v>877</v>
      </c>
      <c r="D21" s="69">
        <f t="shared" si="1"/>
        <v>873</v>
      </c>
      <c r="E21" s="70">
        <f t="shared" si="2"/>
        <v>4.5610034207525657E-3</v>
      </c>
      <c r="F21" s="71">
        <f>+AVERAGE($C$2:C20)</f>
        <v>790.68421052631584</v>
      </c>
      <c r="G21" s="72">
        <f t="shared" si="3"/>
        <v>9.8421652763607939E-2</v>
      </c>
      <c r="H21" s="54">
        <f t="shared" si="8"/>
        <v>871.5</v>
      </c>
      <c r="I21" s="72">
        <f t="shared" si="11"/>
        <v>6.2713797035347778E-3</v>
      </c>
      <c r="J21" s="5">
        <f t="shared" si="9"/>
        <v>869.9</v>
      </c>
      <c r="K21" s="72">
        <f t="shared" si="5"/>
        <v>8.0957810718358305E-3</v>
      </c>
      <c r="L21" s="5">
        <f t="shared" si="0"/>
        <v>880.98941160041738</v>
      </c>
      <c r="M21" s="72">
        <f t="shared" si="6"/>
        <v>4.5489299890734136E-3</v>
      </c>
      <c r="N21" s="73">
        <f t="shared" si="10"/>
        <v>872.53027822350725</v>
      </c>
      <c r="O21" s="70">
        <f t="shared" si="12"/>
        <v>5.0966040780989139E-3</v>
      </c>
    </row>
    <row r="22" spans="1:15" x14ac:dyDescent="0.25">
      <c r="A22" s="67">
        <v>21</v>
      </c>
      <c r="B22" s="8">
        <v>41153</v>
      </c>
      <c r="C22" s="5">
        <v>877</v>
      </c>
      <c r="D22" s="69">
        <f t="shared" si="1"/>
        <v>877</v>
      </c>
      <c r="E22" s="70">
        <f t="shared" si="2"/>
        <v>0</v>
      </c>
      <c r="F22" s="71">
        <f>+AVERAGE($C$2:C21)</f>
        <v>795</v>
      </c>
      <c r="G22" s="72">
        <f t="shared" si="3"/>
        <v>9.350057012542759E-2</v>
      </c>
      <c r="H22" s="54">
        <f t="shared" si="8"/>
        <v>875</v>
      </c>
      <c r="I22" s="72">
        <f t="shared" si="11"/>
        <v>2.2805017103762829E-3</v>
      </c>
      <c r="J22" s="5">
        <f t="shared" si="9"/>
        <v>874.7</v>
      </c>
      <c r="K22" s="72">
        <f t="shared" si="5"/>
        <v>2.6225769669326734E-3</v>
      </c>
      <c r="L22" s="5">
        <f t="shared" si="0"/>
        <v>889.33984984022948</v>
      </c>
      <c r="M22" s="72">
        <f t="shared" si="6"/>
        <v>1.407052433321491E-2</v>
      </c>
      <c r="N22" s="73">
        <f t="shared" si="10"/>
        <v>876.55302782235071</v>
      </c>
      <c r="O22" s="70">
        <f t="shared" si="12"/>
        <v>5.0966040780990433E-4</v>
      </c>
    </row>
    <row r="23" spans="1:15" x14ac:dyDescent="0.25">
      <c r="A23" s="67">
        <v>22</v>
      </c>
      <c r="B23" s="8">
        <v>41183</v>
      </c>
      <c r="C23" s="5">
        <v>885</v>
      </c>
      <c r="D23" s="69">
        <f t="shared" si="1"/>
        <v>877</v>
      </c>
      <c r="E23" s="70">
        <f t="shared" si="2"/>
        <v>9.0395480225988704E-3</v>
      </c>
      <c r="F23" s="71">
        <f>+AVERAGE($C$2:C22)</f>
        <v>798.90476190476193</v>
      </c>
      <c r="G23" s="72">
        <f t="shared" si="3"/>
        <v>9.7282754909873523E-2</v>
      </c>
      <c r="H23" s="54">
        <f t="shared" si="8"/>
        <v>877</v>
      </c>
      <c r="I23" s="72">
        <f t="shared" si="11"/>
        <v>9.0395480225988704E-3</v>
      </c>
      <c r="J23" s="5">
        <f t="shared" si="9"/>
        <v>876.6</v>
      </c>
      <c r="K23" s="72">
        <f t="shared" si="5"/>
        <v>9.4915254237287871E-3</v>
      </c>
      <c r="L23" s="5">
        <f t="shared" si="0"/>
        <v>897.69028808004146</v>
      </c>
      <c r="M23" s="72">
        <f t="shared" si="6"/>
        <v>1.4339308565018593E-2</v>
      </c>
      <c r="N23" s="73">
        <f t="shared" si="10"/>
        <v>876.95530278223509</v>
      </c>
      <c r="O23" s="70">
        <f t="shared" si="12"/>
        <v>9.0900533534066727E-3</v>
      </c>
    </row>
    <row r="24" spans="1:15" x14ac:dyDescent="0.25">
      <c r="A24" s="67">
        <v>23</v>
      </c>
      <c r="B24" s="8">
        <v>41214</v>
      </c>
      <c r="C24" s="5">
        <v>885</v>
      </c>
      <c r="D24" s="69">
        <f t="shared" si="1"/>
        <v>885</v>
      </c>
      <c r="E24" s="70">
        <f t="shared" si="2"/>
        <v>0</v>
      </c>
      <c r="F24" s="71">
        <f>+AVERAGE($C$2:C23)</f>
        <v>802.81818181818187</v>
      </c>
      <c r="G24" s="72">
        <f t="shared" si="3"/>
        <v>9.2860811504879237E-2</v>
      </c>
      <c r="H24" s="54">
        <f t="shared" si="8"/>
        <v>881</v>
      </c>
      <c r="I24" s="72">
        <f t="shared" si="11"/>
        <v>4.5197740112994352E-3</v>
      </c>
      <c r="J24" s="5">
        <f t="shared" si="9"/>
        <v>881</v>
      </c>
      <c r="K24" s="72">
        <f t="shared" si="5"/>
        <v>4.5197740112994352E-3</v>
      </c>
      <c r="L24" s="5">
        <f t="shared" si="0"/>
        <v>906.04072631985355</v>
      </c>
      <c r="M24" s="72">
        <f t="shared" si="6"/>
        <v>2.3774831999834517E-2</v>
      </c>
      <c r="N24" s="73">
        <f t="shared" si="10"/>
        <v>884.19553027822349</v>
      </c>
      <c r="O24" s="70">
        <f t="shared" si="12"/>
        <v>9.0900533534069299E-4</v>
      </c>
    </row>
    <row r="25" spans="1:15" x14ac:dyDescent="0.25">
      <c r="A25" s="67">
        <v>24</v>
      </c>
      <c r="B25" s="8">
        <v>41244</v>
      </c>
      <c r="C25" s="5">
        <v>892</v>
      </c>
      <c r="D25" s="69">
        <f t="shared" si="1"/>
        <v>885</v>
      </c>
      <c r="E25" s="70">
        <f t="shared" si="2"/>
        <v>7.8475336322869956E-3</v>
      </c>
      <c r="F25" s="71">
        <f>+AVERAGE($C$2:C24)</f>
        <v>806.39130434782612</v>
      </c>
      <c r="G25" s="72">
        <f t="shared" si="3"/>
        <v>9.597387404952229E-2</v>
      </c>
      <c r="H25" s="54">
        <f t="shared" si="8"/>
        <v>885</v>
      </c>
      <c r="I25" s="72">
        <f t="shared" si="11"/>
        <v>7.8475336322869956E-3</v>
      </c>
      <c r="J25" s="5">
        <f t="shared" si="9"/>
        <v>884.2</v>
      </c>
      <c r="K25" s="72">
        <f t="shared" si="5"/>
        <v>8.74439461883403E-3</v>
      </c>
      <c r="L25" s="5">
        <f t="shared" si="0"/>
        <v>914.39116455966564</v>
      </c>
      <c r="M25" s="72">
        <f t="shared" si="6"/>
        <v>2.510220242114982E-2</v>
      </c>
      <c r="N25" s="73">
        <f t="shared" si="10"/>
        <v>884.9195530278223</v>
      </c>
      <c r="O25" s="70">
        <f t="shared" si="12"/>
        <v>7.9377208208270145E-3</v>
      </c>
    </row>
    <row r="26" spans="1:15" x14ac:dyDescent="0.25">
      <c r="A26" s="67">
        <v>25</v>
      </c>
      <c r="B26" s="8">
        <v>41275</v>
      </c>
      <c r="C26" s="5">
        <v>896</v>
      </c>
      <c r="D26" s="69">
        <f t="shared" si="1"/>
        <v>892</v>
      </c>
      <c r="E26" s="70">
        <f t="shared" si="2"/>
        <v>4.464285714285714E-3</v>
      </c>
      <c r="F26" s="71">
        <f>+AVERAGE($C$2:C25)</f>
        <v>809.95833333333337</v>
      </c>
      <c r="G26" s="72">
        <f t="shared" si="3"/>
        <v>9.6028645833333287E-2</v>
      </c>
      <c r="H26" s="54">
        <f t="shared" si="8"/>
        <v>888.5</v>
      </c>
      <c r="I26" s="72">
        <f t="shared" si="11"/>
        <v>8.370535714285714E-3</v>
      </c>
      <c r="J26" s="5">
        <f t="shared" si="9"/>
        <v>888.5</v>
      </c>
      <c r="K26" s="72">
        <f t="shared" si="5"/>
        <v>8.370535714285714E-3</v>
      </c>
      <c r="L26" s="5">
        <f t="shared" si="0"/>
        <v>922.74160279947773</v>
      </c>
      <c r="M26" s="72">
        <f t="shared" si="6"/>
        <v>2.9845538838702827E-2</v>
      </c>
      <c r="N26" s="73">
        <f t="shared" si="10"/>
        <v>891.2919553027823</v>
      </c>
      <c r="O26" s="70">
        <f t="shared" si="12"/>
        <v>5.2545141710018993E-3</v>
      </c>
    </row>
    <row r="27" spans="1:15" x14ac:dyDescent="0.25">
      <c r="A27" s="67">
        <v>26</v>
      </c>
      <c r="B27" s="8">
        <v>41306</v>
      </c>
      <c r="C27" s="5">
        <v>941</v>
      </c>
      <c r="D27" s="69">
        <f t="shared" si="1"/>
        <v>896</v>
      </c>
      <c r="E27" s="70">
        <f t="shared" si="2"/>
        <v>4.7821466524973433E-2</v>
      </c>
      <c r="F27" s="71">
        <f>+AVERAGE($C$2:C26)</f>
        <v>813.4</v>
      </c>
      <c r="G27" s="72">
        <f t="shared" si="3"/>
        <v>0.13560042507970246</v>
      </c>
      <c r="H27" s="54">
        <f t="shared" si="8"/>
        <v>894</v>
      </c>
      <c r="I27" s="72">
        <f t="shared" si="11"/>
        <v>4.9946865037194477E-2</v>
      </c>
      <c r="J27" s="5">
        <f t="shared" si="9"/>
        <v>893.3</v>
      </c>
      <c r="K27" s="72">
        <f t="shared" si="5"/>
        <v>5.0690754516471884E-2</v>
      </c>
      <c r="L27" s="5">
        <f t="shared" si="0"/>
        <v>931.09204103928971</v>
      </c>
      <c r="M27" s="72">
        <f t="shared" si="6"/>
        <v>1.0529180617120392E-2</v>
      </c>
      <c r="N27" s="73">
        <f t="shared" si="10"/>
        <v>895.52919553027823</v>
      </c>
      <c r="O27" s="70">
        <f t="shared" si="12"/>
        <v>4.8321790084720269E-2</v>
      </c>
    </row>
    <row r="28" spans="1:15" x14ac:dyDescent="0.25">
      <c r="A28" s="67">
        <v>27</v>
      </c>
      <c r="B28" s="8">
        <v>41334</v>
      </c>
      <c r="C28" s="5">
        <v>949</v>
      </c>
      <c r="D28" s="69">
        <f t="shared" si="1"/>
        <v>941</v>
      </c>
      <c r="E28" s="70">
        <f t="shared" si="2"/>
        <v>8.4299262381454156E-3</v>
      </c>
      <c r="F28" s="71">
        <f>+AVERAGE($C$2:C27)</f>
        <v>818.30769230769226</v>
      </c>
      <c r="G28" s="72">
        <f t="shared" si="3"/>
        <v>0.13771581421739487</v>
      </c>
      <c r="H28" s="54">
        <f t="shared" si="8"/>
        <v>918.5</v>
      </c>
      <c r="I28" s="72">
        <f t="shared" si="11"/>
        <v>3.2139093782929402E-2</v>
      </c>
      <c r="J28" s="5">
        <f t="shared" si="9"/>
        <v>918.1</v>
      </c>
      <c r="K28" s="72">
        <f t="shared" si="5"/>
        <v>3.2560590094836646E-2</v>
      </c>
      <c r="L28" s="5">
        <f t="shared" si="0"/>
        <v>939.4424792791018</v>
      </c>
      <c r="M28" s="72">
        <f t="shared" si="6"/>
        <v>1.0071149337089774E-2</v>
      </c>
      <c r="N28" s="73">
        <f t="shared" si="10"/>
        <v>936.45291955302775</v>
      </c>
      <c r="O28" s="70">
        <f t="shared" si="12"/>
        <v>1.3221370334006581E-2</v>
      </c>
    </row>
    <row r="29" spans="1:15" x14ac:dyDescent="0.25">
      <c r="A29" s="67">
        <v>28</v>
      </c>
      <c r="B29" s="8">
        <v>41365</v>
      </c>
      <c r="C29" s="5">
        <v>967</v>
      </c>
      <c r="D29" s="69">
        <f t="shared" si="1"/>
        <v>949</v>
      </c>
      <c r="E29" s="70">
        <f t="shared" si="2"/>
        <v>1.8614270941054809E-2</v>
      </c>
      <c r="F29" s="71">
        <f>+AVERAGE($C$2:C28)</f>
        <v>823.14814814814815</v>
      </c>
      <c r="G29" s="72">
        <f t="shared" si="3"/>
        <v>0.1487609636523804</v>
      </c>
      <c r="H29" s="54">
        <f t="shared" si="8"/>
        <v>945</v>
      </c>
      <c r="I29" s="72">
        <f t="shared" si="11"/>
        <v>2.2750775594622543E-2</v>
      </c>
      <c r="J29" s="5">
        <f t="shared" si="9"/>
        <v>940.5</v>
      </c>
      <c r="K29" s="72">
        <f t="shared" si="5"/>
        <v>2.7404343329886244E-2</v>
      </c>
      <c r="L29" s="5">
        <f t="shared" si="0"/>
        <v>947.79291751891378</v>
      </c>
      <c r="M29" s="72">
        <f t="shared" si="6"/>
        <v>1.9862546516118115E-2</v>
      </c>
      <c r="N29" s="73">
        <f t="shared" si="10"/>
        <v>947.74529195530272</v>
      </c>
      <c r="O29" s="70">
        <f t="shared" si="12"/>
        <v>1.9911797357494602E-2</v>
      </c>
    </row>
    <row r="30" spans="1:15" x14ac:dyDescent="0.25">
      <c r="A30" s="67">
        <v>29</v>
      </c>
      <c r="B30" s="8">
        <v>41395</v>
      </c>
      <c r="C30" s="5">
        <v>969</v>
      </c>
      <c r="D30" s="69">
        <f t="shared" si="1"/>
        <v>967</v>
      </c>
      <c r="E30" s="70">
        <f t="shared" si="2"/>
        <v>2.0639834881320948E-3</v>
      </c>
      <c r="F30" s="71">
        <f>+AVERAGE($C$2:C29)</f>
        <v>828.28571428571433</v>
      </c>
      <c r="G30" s="72">
        <f t="shared" si="3"/>
        <v>0.14521598112929376</v>
      </c>
      <c r="H30" s="54">
        <f t="shared" si="8"/>
        <v>958</v>
      </c>
      <c r="I30" s="72">
        <f t="shared" si="11"/>
        <v>1.1351909184726523E-2</v>
      </c>
      <c r="J30" s="5">
        <f t="shared" si="9"/>
        <v>957.2</v>
      </c>
      <c r="K30" s="72">
        <f t="shared" si="5"/>
        <v>1.2177502579979313E-2</v>
      </c>
      <c r="L30" s="5">
        <f t="shared" si="0"/>
        <v>956.14335575872587</v>
      </c>
      <c r="M30" s="72">
        <f t="shared" si="6"/>
        <v>1.326795071338919E-2</v>
      </c>
      <c r="N30" s="73">
        <f t="shared" si="10"/>
        <v>965.07452919553032</v>
      </c>
      <c r="O30" s="70">
        <f t="shared" si="12"/>
        <v>4.051053461785018E-3</v>
      </c>
    </row>
    <row r="31" spans="1:15" x14ac:dyDescent="0.25">
      <c r="A31" s="67">
        <v>30</v>
      </c>
      <c r="B31" s="8">
        <v>41426</v>
      </c>
      <c r="C31" s="5">
        <v>974</v>
      </c>
      <c r="D31" s="69">
        <f t="shared" si="1"/>
        <v>969</v>
      </c>
      <c r="E31" s="70">
        <f t="shared" si="2"/>
        <v>5.1334702258726897E-3</v>
      </c>
      <c r="F31" s="71">
        <f>+AVERAGE($C$2:C30)</f>
        <v>833.13793103448279</v>
      </c>
      <c r="G31" s="72">
        <f t="shared" si="3"/>
        <v>0.14462224739786161</v>
      </c>
      <c r="H31" s="54">
        <f t="shared" si="8"/>
        <v>968</v>
      </c>
      <c r="I31" s="72">
        <f t="shared" si="11"/>
        <v>6.1601642710472282E-3</v>
      </c>
      <c r="J31" s="5">
        <f t="shared" si="9"/>
        <v>966.2</v>
      </c>
      <c r="K31" s="72">
        <f t="shared" si="5"/>
        <v>8.0082135523613495E-3</v>
      </c>
      <c r="L31" s="5">
        <f t="shared" si="0"/>
        <v>964.49379399853797</v>
      </c>
      <c r="M31" s="72">
        <f t="shared" si="6"/>
        <v>9.7599650939035245E-3</v>
      </c>
      <c r="N31" s="73">
        <f t="shared" si="10"/>
        <v>968.607452919553</v>
      </c>
      <c r="O31" s="70">
        <f t="shared" si="12"/>
        <v>5.5364959758182775E-3</v>
      </c>
    </row>
    <row r="32" spans="1:15" x14ac:dyDescent="0.25">
      <c r="A32" s="67">
        <v>31</v>
      </c>
      <c r="B32" s="8">
        <v>41456</v>
      </c>
      <c r="C32" s="5">
        <v>989</v>
      </c>
      <c r="D32" s="69">
        <f t="shared" si="1"/>
        <v>974</v>
      </c>
      <c r="E32" s="70">
        <f t="shared" si="2"/>
        <v>1.5166835187057633E-2</v>
      </c>
      <c r="F32" s="71">
        <f>+AVERAGE($C$2:C31)</f>
        <v>837.83333333333337</v>
      </c>
      <c r="G32" s="72">
        <f t="shared" si="3"/>
        <v>0.15284799460734744</v>
      </c>
      <c r="H32" s="54">
        <f t="shared" si="8"/>
        <v>971.5</v>
      </c>
      <c r="I32" s="72">
        <f t="shared" si="11"/>
        <v>1.7694641051567241E-2</v>
      </c>
      <c r="J32" s="5">
        <f t="shared" si="9"/>
        <v>971.3</v>
      </c>
      <c r="K32" s="72">
        <f t="shared" si="5"/>
        <v>1.7896865520728052E-2</v>
      </c>
      <c r="L32" s="5">
        <f t="shared" si="0"/>
        <v>972.84423223835006</v>
      </c>
      <c r="M32" s="72">
        <f t="shared" si="6"/>
        <v>1.6335457797421578E-2</v>
      </c>
      <c r="N32" s="73">
        <f t="shared" si="10"/>
        <v>973.46074529195528</v>
      </c>
      <c r="O32" s="70">
        <f t="shared" si="12"/>
        <v>1.5712087672441581E-2</v>
      </c>
    </row>
    <row r="33" spans="1:15" x14ac:dyDescent="0.25">
      <c r="A33" s="67">
        <v>32</v>
      </c>
      <c r="B33" s="8">
        <v>41487</v>
      </c>
      <c r="C33" s="5">
        <v>1001</v>
      </c>
      <c r="D33" s="69">
        <f t="shared" si="1"/>
        <v>989</v>
      </c>
      <c r="E33" s="70">
        <f t="shared" si="2"/>
        <v>1.1988011988011988E-2</v>
      </c>
      <c r="F33" s="71">
        <f>+AVERAGE($C$2:C32)</f>
        <v>842.70967741935488</v>
      </c>
      <c r="G33" s="72">
        <f t="shared" si="3"/>
        <v>0.15813219039025486</v>
      </c>
      <c r="H33" s="54">
        <f t="shared" si="8"/>
        <v>981.5</v>
      </c>
      <c r="I33" s="72">
        <f t="shared" si="11"/>
        <v>1.948051948051948E-2</v>
      </c>
      <c r="J33" s="5">
        <f t="shared" si="9"/>
        <v>981</v>
      </c>
      <c r="K33" s="72">
        <f t="shared" si="5"/>
        <v>1.998001998001998E-2</v>
      </c>
      <c r="L33" s="5">
        <f t="shared" si="0"/>
        <v>981.19467047816204</v>
      </c>
      <c r="M33" s="72">
        <f t="shared" si="6"/>
        <v>1.9785543977860101E-2</v>
      </c>
      <c r="N33" s="73">
        <f t="shared" si="10"/>
        <v>987.44607452919558</v>
      </c>
      <c r="O33" s="70">
        <f t="shared" si="12"/>
        <v>1.3540385085718696E-2</v>
      </c>
    </row>
    <row r="34" spans="1:15" x14ac:dyDescent="0.25">
      <c r="A34" s="67">
        <v>33</v>
      </c>
      <c r="B34" s="8">
        <v>41518</v>
      </c>
      <c r="C34" s="5">
        <v>1013</v>
      </c>
      <c r="D34" s="69">
        <f t="shared" si="1"/>
        <v>1001</v>
      </c>
      <c r="E34" s="70">
        <f t="shared" si="2"/>
        <v>1.1846001974333662E-2</v>
      </c>
      <c r="F34" s="71">
        <f>+AVERAGE($C$2:C33)</f>
        <v>847.65625</v>
      </c>
      <c r="G34" s="72">
        <f t="shared" si="3"/>
        <v>0.16322186574531095</v>
      </c>
      <c r="H34" s="54">
        <f t="shared" si="8"/>
        <v>995</v>
      </c>
      <c r="I34" s="72">
        <f t="shared" si="11"/>
        <v>1.7769002961500493E-2</v>
      </c>
      <c r="J34" s="5">
        <f t="shared" si="9"/>
        <v>993.5</v>
      </c>
      <c r="K34" s="72">
        <f t="shared" si="5"/>
        <v>1.9249753208292201E-2</v>
      </c>
      <c r="L34" s="5">
        <f t="shared" si="0"/>
        <v>989.54510871797402</v>
      </c>
      <c r="M34" s="72">
        <f t="shared" si="6"/>
        <v>2.3153890702888435E-2</v>
      </c>
      <c r="N34" s="73">
        <f t="shared" si="10"/>
        <v>999.64460745291956</v>
      </c>
      <c r="O34" s="70">
        <f t="shared" si="12"/>
        <v>1.3184000540059667E-2</v>
      </c>
    </row>
    <row r="35" spans="1:15" x14ac:dyDescent="0.25">
      <c r="A35" s="67">
        <v>34</v>
      </c>
      <c r="B35" s="8">
        <v>41548</v>
      </c>
      <c r="C35" s="5">
        <v>1026</v>
      </c>
      <c r="D35" s="69">
        <f t="shared" si="1"/>
        <v>1013</v>
      </c>
      <c r="E35" s="70">
        <f t="shared" si="2"/>
        <v>1.2670565302144249E-2</v>
      </c>
      <c r="F35" s="71">
        <f>+AVERAGE($C$2:C34)</f>
        <v>852.66666666666663</v>
      </c>
      <c r="G35" s="72">
        <f t="shared" si="3"/>
        <v>0.16894087069525671</v>
      </c>
      <c r="H35" s="54">
        <f t="shared" si="8"/>
        <v>1007</v>
      </c>
      <c r="I35" s="72">
        <f t="shared" si="11"/>
        <v>1.8518518518518517E-2</v>
      </c>
      <c r="J35" s="5">
        <f t="shared" si="9"/>
        <v>1005.8000000000001</v>
      </c>
      <c r="K35" s="72">
        <f t="shared" si="5"/>
        <v>1.9688109161793307E-2</v>
      </c>
      <c r="L35" s="5">
        <f t="shared" si="0"/>
        <v>997.89554695778611</v>
      </c>
      <c r="M35" s="72">
        <f t="shared" si="6"/>
        <v>2.7392254427109054E-2</v>
      </c>
      <c r="N35" s="73">
        <f t="shared" si="10"/>
        <v>1011.664460745292</v>
      </c>
      <c r="O35" s="70">
        <f t="shared" si="12"/>
        <v>1.3972260482171549E-2</v>
      </c>
    </row>
    <row r="36" spans="1:15" x14ac:dyDescent="0.25">
      <c r="A36" s="67">
        <v>35</v>
      </c>
      <c r="B36" s="8">
        <v>41579</v>
      </c>
      <c r="C36" s="5">
        <v>1036</v>
      </c>
      <c r="D36" s="69">
        <f t="shared" si="1"/>
        <v>1026</v>
      </c>
      <c r="E36" s="70">
        <f t="shared" si="2"/>
        <v>9.6525096525096523E-3</v>
      </c>
      <c r="F36" s="71">
        <f>+AVERAGE($C$2:C35)</f>
        <v>857.76470588235293</v>
      </c>
      <c r="G36" s="72">
        <f t="shared" si="3"/>
        <v>0.17204178968884853</v>
      </c>
      <c r="H36" s="54">
        <f t="shared" si="8"/>
        <v>1019.5</v>
      </c>
      <c r="I36" s="72">
        <f t="shared" si="11"/>
        <v>1.5926640926640926E-2</v>
      </c>
      <c r="J36" s="5">
        <f t="shared" si="9"/>
        <v>1018.3000000000001</v>
      </c>
      <c r="K36" s="72">
        <f t="shared" si="5"/>
        <v>1.7084942084942017E-2</v>
      </c>
      <c r="L36" s="5">
        <f t="shared" si="0"/>
        <v>1006.2459851975982</v>
      </c>
      <c r="M36" s="72">
        <f t="shared" si="6"/>
        <v>2.8720091508109842E-2</v>
      </c>
      <c r="N36" s="73">
        <f t="shared" si="10"/>
        <v>1024.5664460745293</v>
      </c>
      <c r="O36" s="70">
        <f t="shared" si="12"/>
        <v>1.1036248962809588E-2</v>
      </c>
    </row>
    <row r="37" spans="1:15" x14ac:dyDescent="0.25">
      <c r="A37" s="67">
        <v>36</v>
      </c>
      <c r="B37" s="8">
        <v>41609</v>
      </c>
      <c r="C37" s="5">
        <v>1064</v>
      </c>
      <c r="D37" s="69">
        <f t="shared" si="1"/>
        <v>1036</v>
      </c>
      <c r="E37" s="70">
        <f t="shared" si="2"/>
        <v>2.6315789473684209E-2</v>
      </c>
      <c r="F37" s="71">
        <f>+AVERAGE($C$2:C36)</f>
        <v>862.85714285714289</v>
      </c>
      <c r="G37" s="72">
        <f t="shared" si="3"/>
        <v>0.1890440386680988</v>
      </c>
      <c r="H37" s="54">
        <f t="shared" si="8"/>
        <v>1031</v>
      </c>
      <c r="I37" s="72">
        <f t="shared" si="11"/>
        <v>3.1015037593984961E-2</v>
      </c>
      <c r="J37" s="5">
        <f t="shared" si="9"/>
        <v>1029.7</v>
      </c>
      <c r="K37" s="72">
        <f t="shared" si="5"/>
        <v>3.2236842105263112E-2</v>
      </c>
      <c r="L37" s="5">
        <f t="shared" si="0"/>
        <v>1014.5964234374103</v>
      </c>
      <c r="M37" s="72">
        <f t="shared" si="6"/>
        <v>4.6431932859576794E-2</v>
      </c>
      <c r="N37" s="73">
        <f t="shared" si="10"/>
        <v>1034.8566446074528</v>
      </c>
      <c r="O37" s="70">
        <f t="shared" si="12"/>
        <v>2.739037160953681E-2</v>
      </c>
    </row>
    <row r="38" spans="1:15" x14ac:dyDescent="0.25">
      <c r="A38" s="67">
        <v>37</v>
      </c>
      <c r="B38" s="8">
        <v>41640</v>
      </c>
      <c r="C38" s="5">
        <v>1065</v>
      </c>
      <c r="D38" s="69">
        <f t="shared" si="1"/>
        <v>1064</v>
      </c>
      <c r="E38" s="70">
        <f t="shared" si="2"/>
        <v>9.3896713615023472E-4</v>
      </c>
      <c r="F38" s="71">
        <f>+AVERAGE($C$2:C37)</f>
        <v>868.44444444444446</v>
      </c>
      <c r="G38" s="72">
        <f t="shared" si="3"/>
        <v>0.18455920709441834</v>
      </c>
      <c r="H38" s="54">
        <f t="shared" si="8"/>
        <v>1050</v>
      </c>
      <c r="I38" s="72">
        <f t="shared" si="11"/>
        <v>1.4084507042253521E-2</v>
      </c>
      <c r="J38" s="5">
        <f t="shared" si="9"/>
        <v>1049</v>
      </c>
      <c r="K38" s="72">
        <f t="shared" si="5"/>
        <v>1.5023474178403756E-2</v>
      </c>
      <c r="L38" s="5">
        <f t="shared" si="0"/>
        <v>1022.9468616772224</v>
      </c>
      <c r="M38" s="72">
        <f t="shared" si="6"/>
        <v>3.9486514857068181E-2</v>
      </c>
      <c r="N38" s="73">
        <f t="shared" si="10"/>
        <v>1061.0856644607452</v>
      </c>
      <c r="O38" s="70">
        <f t="shared" si="12"/>
        <v>3.6754324312251712E-3</v>
      </c>
    </row>
    <row r="39" spans="1:15" x14ac:dyDescent="0.25">
      <c r="A39" s="67">
        <v>38</v>
      </c>
      <c r="B39" s="8">
        <v>41671</v>
      </c>
      <c r="C39" s="5">
        <v>1066</v>
      </c>
      <c r="D39" s="69">
        <f t="shared" si="1"/>
        <v>1065</v>
      </c>
      <c r="E39" s="70">
        <f t="shared" si="2"/>
        <v>9.3808630393996248E-4</v>
      </c>
      <c r="F39" s="71">
        <f>+AVERAGE($C$2:C38)</f>
        <v>873.75675675675677</v>
      </c>
      <c r="G39" s="72">
        <f t="shared" si="3"/>
        <v>0.18034075351148521</v>
      </c>
      <c r="H39" s="54">
        <f t="shared" si="8"/>
        <v>1064.5</v>
      </c>
      <c r="I39" s="72">
        <f t="shared" si="11"/>
        <v>1.4071294559099437E-3</v>
      </c>
      <c r="J39" s="5">
        <f t="shared" si="9"/>
        <v>1061.7</v>
      </c>
      <c r="K39" s="72">
        <f t="shared" si="5"/>
        <v>4.0337711069417959E-3</v>
      </c>
      <c r="L39" s="5">
        <f t="shared" si="0"/>
        <v>1031.2972999170343</v>
      </c>
      <c r="M39" s="72">
        <f t="shared" si="6"/>
        <v>3.2554127657566365E-2</v>
      </c>
      <c r="N39" s="73">
        <f t="shared" si="10"/>
        <v>1064.6085664460745</v>
      </c>
      <c r="O39" s="70">
        <f t="shared" si="12"/>
        <v>1.3052847597800007E-3</v>
      </c>
    </row>
    <row r="40" spans="1:15" x14ac:dyDescent="0.25">
      <c r="A40" s="67">
        <v>39</v>
      </c>
      <c r="B40" s="8">
        <v>41699</v>
      </c>
      <c r="C40" s="5">
        <v>168</v>
      </c>
      <c r="D40" s="69">
        <f t="shared" si="1"/>
        <v>1066</v>
      </c>
      <c r="E40" s="70">
        <f t="shared" si="2"/>
        <v>5.3452380952380949</v>
      </c>
      <c r="F40" s="71">
        <f>+AVERAGE($C$2:C39)</f>
        <v>878.81578947368416</v>
      </c>
      <c r="G40" s="72">
        <f t="shared" si="3"/>
        <v>4.2310463659147866</v>
      </c>
      <c r="H40" s="54">
        <f t="shared" si="8"/>
        <v>1065.5</v>
      </c>
      <c r="I40" s="72">
        <f t="shared" si="11"/>
        <v>5.3422619047619051</v>
      </c>
      <c r="J40" s="5">
        <f t="shared" si="9"/>
        <v>1065.4000000000001</v>
      </c>
      <c r="K40" s="72">
        <f t="shared" si="5"/>
        <v>5.3416666666666668</v>
      </c>
      <c r="L40" s="5">
        <f t="shared" si="0"/>
        <v>1039.6477381568463</v>
      </c>
      <c r="M40" s="72">
        <f t="shared" si="6"/>
        <v>5.1883793937907523</v>
      </c>
      <c r="N40" s="73">
        <f t="shared" si="10"/>
        <v>1065.8608566446073</v>
      </c>
      <c r="O40" s="70">
        <f t="shared" si="12"/>
        <v>5.3444098609798054</v>
      </c>
    </row>
    <row r="41" spans="1:15" x14ac:dyDescent="0.25">
      <c r="A41" s="67">
        <v>40</v>
      </c>
      <c r="B41" s="8">
        <v>41730</v>
      </c>
      <c r="C41" s="5">
        <v>1087</v>
      </c>
      <c r="D41" s="69">
        <f t="shared" si="1"/>
        <v>168</v>
      </c>
      <c r="E41" s="70">
        <f t="shared" si="2"/>
        <v>0.84544618215271394</v>
      </c>
      <c r="F41" s="71">
        <f>+AVERAGE($C$2:C40)</f>
        <v>860.58974358974353</v>
      </c>
      <c r="G41" s="72">
        <f t="shared" si="3"/>
        <v>0.20828910433326261</v>
      </c>
      <c r="H41" s="54">
        <f t="shared" si="8"/>
        <v>617</v>
      </c>
      <c r="I41" s="72">
        <f t="shared" si="11"/>
        <v>0.43238270469181234</v>
      </c>
      <c r="J41" s="5">
        <f t="shared" si="9"/>
        <v>616.90000000000009</v>
      </c>
      <c r="K41" s="72">
        <f t="shared" si="5"/>
        <v>0.43247470101195945</v>
      </c>
      <c r="L41" s="5">
        <f t="shared" si="0"/>
        <v>1047.9981763966584</v>
      </c>
      <c r="M41" s="72">
        <f t="shared" si="6"/>
        <v>3.588024250537402E-2</v>
      </c>
      <c r="N41" s="73">
        <f t="shared" si="10"/>
        <v>257.78608566446076</v>
      </c>
      <c r="O41" s="70">
        <f t="shared" si="12"/>
        <v>0.76284628733720261</v>
      </c>
    </row>
    <row r="42" spans="1:15" x14ac:dyDescent="0.25">
      <c r="A42" s="67">
        <v>41</v>
      </c>
      <c r="B42" s="8">
        <v>41760</v>
      </c>
      <c r="C42" s="5">
        <v>1088</v>
      </c>
      <c r="D42" s="69">
        <f t="shared" si="1"/>
        <v>1087</v>
      </c>
      <c r="E42" s="70">
        <f t="shared" si="2"/>
        <v>9.1911764705882352E-4</v>
      </c>
      <c r="F42" s="71">
        <f>+AVERAGE($C$2:C41)</f>
        <v>866.25</v>
      </c>
      <c r="G42" s="72">
        <f t="shared" si="3"/>
        <v>0.20381433823529413</v>
      </c>
      <c r="H42" s="54">
        <f t="shared" si="8"/>
        <v>627.5</v>
      </c>
      <c r="I42" s="72">
        <f t="shared" si="11"/>
        <v>0.42325367647058826</v>
      </c>
      <c r="J42" s="5">
        <f t="shared" si="9"/>
        <v>717.3</v>
      </c>
      <c r="K42" s="72">
        <f t="shared" si="5"/>
        <v>0.34071691176470592</v>
      </c>
      <c r="L42" s="5">
        <f t="shared" si="0"/>
        <v>1056.3486146364705</v>
      </c>
      <c r="M42" s="72">
        <f t="shared" si="6"/>
        <v>2.9091346841479293E-2</v>
      </c>
      <c r="N42" s="73">
        <f t="shared" si="10"/>
        <v>1004.0786085664462</v>
      </c>
      <c r="O42" s="70">
        <f t="shared" si="12"/>
        <v>7.7133631832310492E-2</v>
      </c>
    </row>
    <row r="43" spans="1:15" x14ac:dyDescent="0.25">
      <c r="A43" s="67">
        <v>42</v>
      </c>
      <c r="B43" s="8">
        <v>41791</v>
      </c>
      <c r="C43" s="5">
        <v>1091</v>
      </c>
      <c r="D43" s="69">
        <f t="shared" si="1"/>
        <v>1088</v>
      </c>
      <c r="E43" s="70">
        <f t="shared" si="2"/>
        <v>2.7497708524289641E-3</v>
      </c>
      <c r="F43" s="71">
        <f>+AVERAGE($C$2:C42)</f>
        <v>871.65853658536582</v>
      </c>
      <c r="G43" s="72">
        <f t="shared" si="3"/>
        <v>0.20104625427555836</v>
      </c>
      <c r="H43" s="54">
        <f t="shared" si="8"/>
        <v>1087.5</v>
      </c>
      <c r="I43" s="72">
        <f t="shared" si="11"/>
        <v>3.2080659945004585E-3</v>
      </c>
      <c r="J43" s="5">
        <f t="shared" si="9"/>
        <v>995.6</v>
      </c>
      <c r="K43" s="72">
        <f t="shared" si="5"/>
        <v>8.7442713107241041E-2</v>
      </c>
      <c r="L43" s="5">
        <f t="shared" si="0"/>
        <v>1064.6990528762826</v>
      </c>
      <c r="M43" s="72">
        <f t="shared" si="6"/>
        <v>2.4107192597357816E-2</v>
      </c>
      <c r="N43" s="73">
        <f t="shared" si="10"/>
        <v>1079.6078608566447</v>
      </c>
      <c r="O43" s="70">
        <f t="shared" si="12"/>
        <v>1.0441924054404472E-2</v>
      </c>
    </row>
    <row r="44" spans="1:15" x14ac:dyDescent="0.25">
      <c r="A44" s="67">
        <v>43</v>
      </c>
      <c r="B44" s="8">
        <v>41821</v>
      </c>
      <c r="C44" s="5">
        <v>1091</v>
      </c>
      <c r="D44" s="69">
        <f t="shared" si="1"/>
        <v>1091</v>
      </c>
      <c r="E44" s="70">
        <f t="shared" si="2"/>
        <v>0</v>
      </c>
      <c r="F44" s="71">
        <f>+AVERAGE($C$2:C43)</f>
        <v>876.88095238095241</v>
      </c>
      <c r="G44" s="72">
        <f t="shared" si="3"/>
        <v>0.19625943869756882</v>
      </c>
      <c r="H44" s="54">
        <f t="shared" si="8"/>
        <v>1089.5</v>
      </c>
      <c r="I44" s="72">
        <f t="shared" si="11"/>
        <v>1.3748854262144821E-3</v>
      </c>
      <c r="J44" s="5">
        <f t="shared" si="9"/>
        <v>1089.4000000000001</v>
      </c>
      <c r="K44" s="72">
        <f t="shared" si="5"/>
        <v>1.4665444546286975E-3</v>
      </c>
      <c r="L44" s="5">
        <f t="shared" si="0"/>
        <v>1073.0494911160945</v>
      </c>
      <c r="M44" s="72">
        <f t="shared" si="6"/>
        <v>1.6453262038410188E-2</v>
      </c>
      <c r="N44" s="73">
        <f t="shared" si="10"/>
        <v>1089.8607860856644</v>
      </c>
      <c r="O44" s="70">
        <f t="shared" si="12"/>
        <v>1.0441924054405516E-3</v>
      </c>
    </row>
    <row r="45" spans="1:15" x14ac:dyDescent="0.25">
      <c r="A45" s="67">
        <v>44</v>
      </c>
      <c r="B45" s="8">
        <v>41852</v>
      </c>
      <c r="C45" s="5">
        <v>1123</v>
      </c>
      <c r="D45" s="69">
        <f t="shared" si="1"/>
        <v>1091</v>
      </c>
      <c r="E45" s="70">
        <f t="shared" si="2"/>
        <v>2.8495102404274265E-2</v>
      </c>
      <c r="F45" s="71">
        <f>+AVERAGE($C$2:C44)</f>
        <v>881.8604651162791</v>
      </c>
      <c r="G45" s="72">
        <f t="shared" si="3"/>
        <v>0.21472799188220917</v>
      </c>
      <c r="H45" s="54">
        <f t="shared" si="8"/>
        <v>1091</v>
      </c>
      <c r="I45" s="72">
        <f t="shared" si="11"/>
        <v>2.8495102404274265E-2</v>
      </c>
      <c r="J45" s="5">
        <f t="shared" si="9"/>
        <v>1090.7</v>
      </c>
      <c r="K45" s="72">
        <f t="shared" si="5"/>
        <v>2.8762243989314297E-2</v>
      </c>
      <c r="L45" s="5">
        <f t="shared" si="0"/>
        <v>1081.3999293559068</v>
      </c>
      <c r="M45" s="72">
        <f t="shared" si="6"/>
        <v>3.7043696032139979E-2</v>
      </c>
      <c r="N45" s="73">
        <f t="shared" si="10"/>
        <v>1090.8860786085663</v>
      </c>
      <c r="O45" s="70">
        <f t="shared" si="12"/>
        <v>2.8596546207866141E-2</v>
      </c>
    </row>
    <row r="46" spans="1:15" x14ac:dyDescent="0.25">
      <c r="A46" s="67">
        <v>45</v>
      </c>
      <c r="B46" s="8">
        <v>41883</v>
      </c>
      <c r="C46" s="5">
        <v>1132</v>
      </c>
      <c r="D46" s="69">
        <f t="shared" si="1"/>
        <v>1123</v>
      </c>
      <c r="E46" s="70">
        <f t="shared" si="2"/>
        <v>7.9505300353356883E-3</v>
      </c>
      <c r="F46" s="71">
        <f>+AVERAGE($C$2:C45)</f>
        <v>887.34090909090912</v>
      </c>
      <c r="G46" s="72">
        <f t="shared" si="3"/>
        <v>0.21612993896562799</v>
      </c>
      <c r="H46" s="54">
        <f t="shared" si="8"/>
        <v>1107</v>
      </c>
      <c r="I46" s="72">
        <f t="shared" si="11"/>
        <v>2.2084805653710248E-2</v>
      </c>
      <c r="J46" s="5">
        <f t="shared" si="9"/>
        <v>1107</v>
      </c>
      <c r="K46" s="72">
        <f t="shared" si="5"/>
        <v>2.2084805653710248E-2</v>
      </c>
      <c r="L46" s="5">
        <f t="shared" si="0"/>
        <v>1089.7503675957187</v>
      </c>
      <c r="M46" s="72">
        <f t="shared" si="6"/>
        <v>3.7322996823570077E-2</v>
      </c>
      <c r="N46" s="73">
        <f t="shared" si="10"/>
        <v>1119.7886078608567</v>
      </c>
      <c r="O46" s="70">
        <f t="shared" si="12"/>
        <v>1.0787448886168992E-2</v>
      </c>
    </row>
    <row r="47" spans="1:15" x14ac:dyDescent="0.25">
      <c r="A47" s="67">
        <v>46</v>
      </c>
      <c r="B47" s="8">
        <v>41913</v>
      </c>
      <c r="C47" s="5">
        <v>1135</v>
      </c>
      <c r="D47" s="69">
        <f t="shared" si="1"/>
        <v>1132</v>
      </c>
      <c r="E47" s="70">
        <f t="shared" si="2"/>
        <v>2.6431718061674008E-3</v>
      </c>
      <c r="F47" s="71">
        <f>+AVERAGE($C$2:C46)</f>
        <v>892.77777777777783</v>
      </c>
      <c r="G47" s="72">
        <f t="shared" si="3"/>
        <v>0.2134116495349975</v>
      </c>
      <c r="H47" s="54">
        <f t="shared" si="8"/>
        <v>1127.5</v>
      </c>
      <c r="I47" s="72">
        <f t="shared" si="11"/>
        <v>6.6079295154185024E-3</v>
      </c>
      <c r="J47" s="5">
        <f t="shared" si="9"/>
        <v>1124.3000000000002</v>
      </c>
      <c r="K47" s="72">
        <f t="shared" si="5"/>
        <v>9.427312775330236E-3</v>
      </c>
      <c r="L47" s="5">
        <f t="shared" si="0"/>
        <v>1098.1008058355308</v>
      </c>
      <c r="M47" s="72">
        <f t="shared" si="6"/>
        <v>3.2510303228607255E-2</v>
      </c>
      <c r="N47" s="73">
        <f t="shared" si="10"/>
        <v>1130.7788607860857</v>
      </c>
      <c r="O47" s="70">
        <f t="shared" si="12"/>
        <v>3.7190653867086206E-3</v>
      </c>
    </row>
    <row r="48" spans="1:15" x14ac:dyDescent="0.25">
      <c r="A48" s="67">
        <v>47</v>
      </c>
      <c r="B48" s="8">
        <v>41944</v>
      </c>
      <c r="C48" s="5">
        <v>1137</v>
      </c>
      <c r="D48" s="69">
        <f t="shared" si="1"/>
        <v>1135</v>
      </c>
      <c r="E48" s="70">
        <f t="shared" si="2"/>
        <v>1.7590149516270889E-3</v>
      </c>
      <c r="F48" s="71">
        <f>+AVERAGE($C$2:C47)</f>
        <v>898.04347826086962</v>
      </c>
      <c r="G48" s="72">
        <f t="shared" si="3"/>
        <v>0.21016404726396692</v>
      </c>
      <c r="H48" s="54">
        <f t="shared" si="8"/>
        <v>1133.5</v>
      </c>
      <c r="I48" s="72">
        <f t="shared" si="11"/>
        <v>3.0782761653474055E-3</v>
      </c>
      <c r="J48" s="5">
        <f t="shared" si="9"/>
        <v>1132.5999999999999</v>
      </c>
      <c r="K48" s="72">
        <f t="shared" si="5"/>
        <v>3.8698328935796752E-3</v>
      </c>
      <c r="L48" s="5">
        <f t="shared" si="0"/>
        <v>1106.4512440753429</v>
      </c>
      <c r="M48" s="72">
        <f t="shared" si="6"/>
        <v>2.6867859212539265E-2</v>
      </c>
      <c r="N48" s="73">
        <f t="shared" si="10"/>
        <v>1134.5778860786086</v>
      </c>
      <c r="O48" s="70">
        <f t="shared" si="12"/>
        <v>2.1302673011358211E-3</v>
      </c>
    </row>
    <row r="49" spans="1:15" x14ac:dyDescent="0.25">
      <c r="A49" s="67">
        <v>48</v>
      </c>
      <c r="B49" s="8">
        <v>41974</v>
      </c>
      <c r="C49" s="5">
        <v>1148</v>
      </c>
      <c r="D49" s="69">
        <f t="shared" si="1"/>
        <v>1137</v>
      </c>
      <c r="E49" s="70">
        <f t="shared" si="2"/>
        <v>9.5818815331010446E-3</v>
      </c>
      <c r="F49" s="71">
        <f>+AVERAGE($C$2:C48)</f>
        <v>903.12765957446811</v>
      </c>
      <c r="G49" s="72">
        <f t="shared" si="3"/>
        <v>0.2133034324264215</v>
      </c>
      <c r="H49" s="54">
        <f t="shared" si="8"/>
        <v>1136</v>
      </c>
      <c r="I49" s="72">
        <f t="shared" si="11"/>
        <v>1.0452961672473868E-2</v>
      </c>
      <c r="J49" s="5">
        <f t="shared" si="9"/>
        <v>1135.7</v>
      </c>
      <c r="K49" s="72">
        <f t="shared" si="5"/>
        <v>1.0714285714285674E-2</v>
      </c>
      <c r="L49" s="5">
        <f t="shared" si="0"/>
        <v>1114.8016823151549</v>
      </c>
      <c r="M49" s="72">
        <f t="shared" si="6"/>
        <v>2.8918395195858058E-2</v>
      </c>
      <c r="N49" s="73">
        <f t="shared" si="10"/>
        <v>1136.7577886078609</v>
      </c>
      <c r="O49" s="70">
        <f t="shared" si="12"/>
        <v>9.7928670663232562E-3</v>
      </c>
    </row>
    <row r="50" spans="1:15" x14ac:dyDescent="0.25">
      <c r="A50" s="67">
        <v>49</v>
      </c>
      <c r="B50" s="8">
        <v>42005</v>
      </c>
      <c r="C50" s="5">
        <v>1148</v>
      </c>
      <c r="D50" s="69">
        <f t="shared" si="1"/>
        <v>1148</v>
      </c>
      <c r="E50" s="70">
        <f t="shared" si="2"/>
        <v>0</v>
      </c>
      <c r="F50" s="71">
        <f>+AVERAGE($C$2:C49)</f>
        <v>908.22916666666663</v>
      </c>
      <c r="G50" s="72">
        <f t="shared" si="3"/>
        <v>0.20885961091753777</v>
      </c>
      <c r="H50" s="54">
        <f t="shared" si="8"/>
        <v>1142.5</v>
      </c>
      <c r="I50" s="72">
        <f t="shared" si="11"/>
        <v>4.7909407665505223E-3</v>
      </c>
      <c r="J50" s="5">
        <f t="shared" si="9"/>
        <v>1142.3</v>
      </c>
      <c r="K50" s="72">
        <f t="shared" si="5"/>
        <v>4.9651567944251265E-3</v>
      </c>
      <c r="L50" s="5">
        <f t="shared" si="0"/>
        <v>1123.152120554967</v>
      </c>
      <c r="M50" s="72">
        <f t="shared" si="6"/>
        <v>2.1644494290098397E-2</v>
      </c>
      <c r="N50" s="73">
        <f t="shared" si="10"/>
        <v>1146.8757788607861</v>
      </c>
      <c r="O50" s="70">
        <f t="shared" si="12"/>
        <v>9.7928670663230584E-4</v>
      </c>
    </row>
    <row r="51" spans="1:15" x14ac:dyDescent="0.25">
      <c r="A51" s="67">
        <v>50</v>
      </c>
      <c r="B51" s="8">
        <v>42036</v>
      </c>
      <c r="C51" s="5">
        <v>1156</v>
      </c>
      <c r="D51" s="69">
        <f t="shared" si="1"/>
        <v>1148</v>
      </c>
      <c r="E51" s="70">
        <f t="shared" si="2"/>
        <v>6.920415224913495E-3</v>
      </c>
      <c r="F51" s="71">
        <f>+AVERAGE($C$2:C50)</f>
        <v>913.12244897959181</v>
      </c>
      <c r="G51" s="72">
        <f t="shared" si="3"/>
        <v>0.21010168773391713</v>
      </c>
      <c r="H51" s="54">
        <f t="shared" si="8"/>
        <v>1148</v>
      </c>
      <c r="I51" s="72">
        <f t="shared" si="11"/>
        <v>6.920415224913495E-3</v>
      </c>
      <c r="J51" s="5">
        <f t="shared" si="9"/>
        <v>1146.9000000000001</v>
      </c>
      <c r="K51" s="72">
        <f t="shared" si="5"/>
        <v>7.8719723183390215E-3</v>
      </c>
      <c r="L51" s="5">
        <f>$M$161*A51+$M$162</f>
        <v>1131.5025587947789</v>
      </c>
      <c r="M51" s="72">
        <f t="shared" si="6"/>
        <v>2.1191558136004405E-2</v>
      </c>
      <c r="N51" s="73">
        <f t="shared" si="10"/>
        <v>1147.8875778860786</v>
      </c>
      <c r="O51" s="70">
        <f t="shared" si="12"/>
        <v>7.0176661885133313E-3</v>
      </c>
    </row>
    <row r="52" spans="1:15" x14ac:dyDescent="0.25">
      <c r="A52" s="67">
        <v>51</v>
      </c>
      <c r="B52" s="8">
        <v>42064</v>
      </c>
      <c r="C52" s="5">
        <v>1159</v>
      </c>
      <c r="D52" s="69">
        <f t="shared" si="1"/>
        <v>1156</v>
      </c>
      <c r="E52" s="70">
        <f t="shared" si="2"/>
        <v>2.5884383088869713E-3</v>
      </c>
      <c r="F52" s="71">
        <f>+AVERAGE($C$2:C51)</f>
        <v>917.98</v>
      </c>
      <c r="G52" s="72">
        <f t="shared" si="3"/>
        <v>0.20795513373597926</v>
      </c>
      <c r="H52" s="54">
        <f t="shared" si="8"/>
        <v>1152</v>
      </c>
      <c r="I52" s="72">
        <f t="shared" si="11"/>
        <v>6.0396893874029335E-3</v>
      </c>
      <c r="J52" s="5">
        <f t="shared" si="9"/>
        <v>1152</v>
      </c>
      <c r="K52" s="72">
        <f t="shared" si="5"/>
        <v>6.0396893874029335E-3</v>
      </c>
      <c r="L52" s="5">
        <f t="shared" si="0"/>
        <v>1139.852997034591</v>
      </c>
      <c r="M52" s="72">
        <f t="shared" si="6"/>
        <v>1.6520278658679034E-2</v>
      </c>
      <c r="N52" s="73">
        <f t="shared" si="10"/>
        <v>1155.188757788608</v>
      </c>
      <c r="O52" s="70">
        <f t="shared" si="12"/>
        <v>3.2883884481380737E-3</v>
      </c>
    </row>
    <row r="53" spans="1:15" x14ac:dyDescent="0.25">
      <c r="A53" s="67">
        <v>52</v>
      </c>
      <c r="B53" s="8">
        <v>42095</v>
      </c>
      <c r="C53" s="5">
        <v>1167</v>
      </c>
      <c r="D53" s="69">
        <f t="shared" si="1"/>
        <v>1159</v>
      </c>
      <c r="E53" s="70">
        <f t="shared" si="2"/>
        <v>6.8551842330762643E-3</v>
      </c>
      <c r="F53" s="71">
        <f>+AVERAGE($C$2:C52)</f>
        <v>922.70588235294122</v>
      </c>
      <c r="G53" s="72">
        <f t="shared" si="3"/>
        <v>0.20933514794092442</v>
      </c>
      <c r="H53" s="54">
        <f t="shared" si="8"/>
        <v>1157.5</v>
      </c>
      <c r="I53" s="72">
        <f t="shared" si="11"/>
        <v>8.1405312767780635E-3</v>
      </c>
      <c r="J53" s="5">
        <f t="shared" si="9"/>
        <v>1156.7</v>
      </c>
      <c r="K53" s="72">
        <f t="shared" si="5"/>
        <v>8.8260497000856517E-3</v>
      </c>
      <c r="L53" s="5">
        <f t="shared" si="0"/>
        <v>1148.2034352744031</v>
      </c>
      <c r="M53" s="72">
        <f t="shared" si="6"/>
        <v>1.6106739267863674E-2</v>
      </c>
      <c r="N53" s="73">
        <f t="shared" si="10"/>
        <v>1158.6188757788609</v>
      </c>
      <c r="O53" s="70">
        <f t="shared" si="12"/>
        <v>7.1817688270257836E-3</v>
      </c>
    </row>
    <row r="54" spans="1:15" x14ac:dyDescent="0.25">
      <c r="A54" s="67">
        <v>53</v>
      </c>
      <c r="B54" s="8">
        <v>42125</v>
      </c>
      <c r="C54" s="5">
        <v>1174</v>
      </c>
      <c r="D54" s="69">
        <f t="shared" si="1"/>
        <v>1167</v>
      </c>
      <c r="E54" s="70">
        <f t="shared" si="2"/>
        <v>5.96252129471891E-3</v>
      </c>
      <c r="F54" s="71">
        <f>+AVERAGE($C$2:C53)</f>
        <v>927.40384615384619</v>
      </c>
      <c r="G54" s="72">
        <f t="shared" si="3"/>
        <v>0.21004783121478179</v>
      </c>
      <c r="H54" s="54">
        <f t="shared" si="8"/>
        <v>1163</v>
      </c>
      <c r="I54" s="72">
        <f t="shared" si="11"/>
        <v>9.3696763202725727E-3</v>
      </c>
      <c r="J54" s="5">
        <f t="shared" si="9"/>
        <v>1162.7</v>
      </c>
      <c r="K54" s="72">
        <f t="shared" si="5"/>
        <v>9.6252129471890591E-3</v>
      </c>
      <c r="L54" s="5">
        <f t="shared" si="0"/>
        <v>1156.5538735142152</v>
      </c>
      <c r="M54" s="72">
        <f t="shared" si="6"/>
        <v>1.486041438312165E-2</v>
      </c>
      <c r="N54" s="73">
        <f t="shared" si="10"/>
        <v>1166.1618875778861</v>
      </c>
      <c r="O54" s="70">
        <f t="shared" si="12"/>
        <v>6.6764160324649987E-3</v>
      </c>
    </row>
    <row r="55" spans="1:15" x14ac:dyDescent="0.25">
      <c r="A55" s="67">
        <v>54</v>
      </c>
      <c r="B55" s="8">
        <v>42156</v>
      </c>
      <c r="C55" s="5">
        <v>1184</v>
      </c>
      <c r="D55" s="69">
        <f t="shared" si="1"/>
        <v>1174</v>
      </c>
      <c r="E55" s="70">
        <f t="shared" si="2"/>
        <v>8.4459459459459464E-3</v>
      </c>
      <c r="F55" s="71">
        <f>+AVERAGE($C$2:C54)</f>
        <v>932.05660377358492</v>
      </c>
      <c r="G55" s="72">
        <f t="shared" si="3"/>
        <v>0.21279003059663434</v>
      </c>
      <c r="H55" s="54">
        <f t="shared" si="8"/>
        <v>1170.5</v>
      </c>
      <c r="I55" s="72">
        <f t="shared" si="11"/>
        <v>1.1402027027027027E-2</v>
      </c>
      <c r="J55" s="5">
        <f t="shared" si="9"/>
        <v>1169.7</v>
      </c>
      <c r="K55" s="72">
        <f t="shared" si="5"/>
        <v>1.2077702702702664E-2</v>
      </c>
      <c r="L55" s="5">
        <f t="shared" si="0"/>
        <v>1164.9043117540273</v>
      </c>
      <c r="M55" s="72">
        <f t="shared" si="6"/>
        <v>1.6128115072612099E-2</v>
      </c>
      <c r="N55" s="73">
        <f t="shared" si="10"/>
        <v>1173.2161887577888</v>
      </c>
      <c r="O55" s="70">
        <f t="shared" si="12"/>
        <v>9.1079486842999876E-3</v>
      </c>
    </row>
    <row r="56" spans="1:15" x14ac:dyDescent="0.25">
      <c r="A56" s="67">
        <v>55</v>
      </c>
      <c r="B56" s="8">
        <v>42186</v>
      </c>
      <c r="C56" s="5">
        <v>1186</v>
      </c>
      <c r="D56" s="69">
        <f t="shared" si="1"/>
        <v>1184</v>
      </c>
      <c r="E56" s="70">
        <f t="shared" si="2"/>
        <v>1.6863406408094434E-3</v>
      </c>
      <c r="F56" s="71">
        <f>+AVERAGE($C$2:C55)</f>
        <v>936.72222222222217</v>
      </c>
      <c r="G56" s="72">
        <f t="shared" si="3"/>
        <v>0.21018362375866595</v>
      </c>
      <c r="H56" s="54">
        <f t="shared" si="8"/>
        <v>1179</v>
      </c>
      <c r="I56" s="72">
        <f t="shared" si="11"/>
        <v>5.902192242833052E-3</v>
      </c>
      <c r="J56" s="5">
        <f t="shared" si="9"/>
        <v>1178.3000000000002</v>
      </c>
      <c r="K56" s="72">
        <f t="shared" si="5"/>
        <v>6.4924114671162042E-3</v>
      </c>
      <c r="L56" s="5">
        <f t="shared" si="0"/>
        <v>1173.2547499938391</v>
      </c>
      <c r="M56" s="72">
        <f t="shared" si="6"/>
        <v>1.0746416531332932E-2</v>
      </c>
      <c r="N56" s="73">
        <f t="shared" si="10"/>
        <v>1182.9216188757789</v>
      </c>
      <c r="O56" s="70">
        <f t="shared" si="12"/>
        <v>2.5955995988373491E-3</v>
      </c>
    </row>
    <row r="57" spans="1:15" x14ac:dyDescent="0.25">
      <c r="A57" s="67">
        <v>56</v>
      </c>
      <c r="B57" s="8">
        <v>42217</v>
      </c>
      <c r="C57" s="5">
        <v>1192</v>
      </c>
      <c r="D57" s="69">
        <f t="shared" si="1"/>
        <v>1186</v>
      </c>
      <c r="E57" s="70">
        <f t="shared" si="2"/>
        <v>5.0335570469798654E-3</v>
      </c>
      <c r="F57" s="71">
        <f>+AVERAGE($C$2:C56)</f>
        <v>941.25454545454545</v>
      </c>
      <c r="G57" s="72">
        <f t="shared" si="3"/>
        <v>0.21035692495424038</v>
      </c>
      <c r="H57" s="54">
        <f t="shared" si="8"/>
        <v>1185</v>
      </c>
      <c r="I57" s="72">
        <f t="shared" si="11"/>
        <v>5.8724832214765103E-3</v>
      </c>
      <c r="J57" s="5">
        <f t="shared" si="9"/>
        <v>1184</v>
      </c>
      <c r="K57" s="72">
        <f t="shared" si="5"/>
        <v>6.7114093959731542E-3</v>
      </c>
      <c r="L57" s="5">
        <f t="shared" si="0"/>
        <v>1181.6051882336515</v>
      </c>
      <c r="M57" s="72">
        <f t="shared" si="6"/>
        <v>8.7204796697554852E-3</v>
      </c>
      <c r="N57" s="73">
        <f t="shared" si="10"/>
        <v>1185.6921618875779</v>
      </c>
      <c r="O57" s="70">
        <f t="shared" si="12"/>
        <v>5.2918104969984329E-3</v>
      </c>
    </row>
    <row r="58" spans="1:15" x14ac:dyDescent="0.25">
      <c r="A58" s="67">
        <v>57</v>
      </c>
      <c r="B58" s="8">
        <v>42248</v>
      </c>
      <c r="C58" s="5">
        <v>1202</v>
      </c>
      <c r="D58" s="69">
        <f t="shared" si="1"/>
        <v>1192</v>
      </c>
      <c r="E58" s="70">
        <f t="shared" si="2"/>
        <v>8.3194675540765387E-3</v>
      </c>
      <c r="F58" s="71">
        <f>+AVERAGE($C$2:C57)</f>
        <v>945.73214285714289</v>
      </c>
      <c r="G58" s="72">
        <f t="shared" si="3"/>
        <v>0.21320121226527214</v>
      </c>
      <c r="H58" s="54">
        <f t="shared" si="8"/>
        <v>1189</v>
      </c>
      <c r="I58" s="72">
        <f t="shared" si="11"/>
        <v>1.0815307820299502E-2</v>
      </c>
      <c r="J58" s="5">
        <f t="shared" si="9"/>
        <v>1188.8000000000002</v>
      </c>
      <c r="K58" s="72">
        <f t="shared" si="5"/>
        <v>1.098169717138088E-2</v>
      </c>
      <c r="L58" s="5">
        <f t="shared" si="0"/>
        <v>1189.9556264734633</v>
      </c>
      <c r="M58" s="72">
        <f t="shared" si="6"/>
        <v>1.0020277476320028E-2</v>
      </c>
      <c r="N58" s="73">
        <f t="shared" si="10"/>
        <v>1191.3692161887577</v>
      </c>
      <c r="O58" s="70">
        <f t="shared" si="12"/>
        <v>8.844246099203229E-3</v>
      </c>
    </row>
    <row r="59" spans="1:15" x14ac:dyDescent="0.25">
      <c r="A59" s="67">
        <v>58</v>
      </c>
      <c r="B59" s="8">
        <v>42278</v>
      </c>
      <c r="C59" s="5">
        <v>1216</v>
      </c>
      <c r="D59" s="69">
        <f t="shared" si="1"/>
        <v>1202</v>
      </c>
      <c r="E59" s="70">
        <f t="shared" si="2"/>
        <v>1.1513157894736841E-2</v>
      </c>
      <c r="F59" s="71">
        <f>+AVERAGE($C$2:C58)</f>
        <v>950.22807017543857</v>
      </c>
      <c r="G59" s="72">
        <f t="shared" si="3"/>
        <v>0.21856244228993538</v>
      </c>
      <c r="H59" s="54">
        <f t="shared" si="8"/>
        <v>1197</v>
      </c>
      <c r="I59" s="72">
        <f t="shared" si="11"/>
        <v>1.5625E-2</v>
      </c>
      <c r="J59" s="5">
        <f t="shared" si="9"/>
        <v>1196.4000000000001</v>
      </c>
      <c r="K59" s="72">
        <f t="shared" si="5"/>
        <v>1.6118421052631504E-2</v>
      </c>
      <c r="L59" s="5">
        <f t="shared" si="0"/>
        <v>1198.3060647132754</v>
      </c>
      <c r="M59" s="72">
        <f t="shared" si="6"/>
        <v>1.4550933623951136E-2</v>
      </c>
      <c r="N59" s="73">
        <f t="shared" si="10"/>
        <v>1200.9369216188757</v>
      </c>
      <c r="O59" s="70">
        <f t="shared" si="12"/>
        <v>1.2387399984477255E-2</v>
      </c>
    </row>
    <row r="60" spans="1:15" x14ac:dyDescent="0.25">
      <c r="A60" s="67">
        <v>59</v>
      </c>
      <c r="B60" s="8">
        <v>42309</v>
      </c>
      <c r="C60" s="5">
        <v>1222</v>
      </c>
      <c r="D60" s="69">
        <f t="shared" si="1"/>
        <v>1216</v>
      </c>
      <c r="E60" s="70">
        <f t="shared" si="2"/>
        <v>4.9099836333878887E-3</v>
      </c>
      <c r="F60" s="71">
        <f>+AVERAGE($C$2:C59)</f>
        <v>954.81034482758616</v>
      </c>
      <c r="G60" s="72">
        <f t="shared" si="3"/>
        <v>0.21864947231785092</v>
      </c>
      <c r="H60" s="54">
        <f t="shared" si="8"/>
        <v>1209</v>
      </c>
      <c r="I60" s="72">
        <f t="shared" si="11"/>
        <v>1.0638297872340425E-2</v>
      </c>
      <c r="J60" s="5">
        <f t="shared" si="9"/>
        <v>1208</v>
      </c>
      <c r="K60" s="72">
        <f t="shared" si="5"/>
        <v>1.1456628477905073E-2</v>
      </c>
      <c r="L60" s="5">
        <f t="shared" si="0"/>
        <v>1206.6565029530875</v>
      </c>
      <c r="M60" s="72">
        <f t="shared" si="6"/>
        <v>1.2556053229879287E-2</v>
      </c>
      <c r="N60" s="73">
        <f t="shared" si="10"/>
        <v>1214.4936921618876</v>
      </c>
      <c r="O60" s="70">
        <f t="shared" si="12"/>
        <v>6.1426414387172126E-3</v>
      </c>
    </row>
    <row r="61" spans="1:15" x14ac:dyDescent="0.25">
      <c r="A61" s="67">
        <v>60</v>
      </c>
      <c r="B61" s="8">
        <v>42339</v>
      </c>
      <c r="C61" s="5">
        <v>1234</v>
      </c>
      <c r="D61" s="69">
        <f t="shared" si="1"/>
        <v>1222</v>
      </c>
      <c r="E61" s="70">
        <f t="shared" si="2"/>
        <v>9.7244732576985422E-3</v>
      </c>
      <c r="F61" s="71">
        <f>+AVERAGE($C$2:C60)</f>
        <v>959.33898305084745</v>
      </c>
      <c r="G61" s="72">
        <f t="shared" si="3"/>
        <v>0.22257780952119333</v>
      </c>
      <c r="H61" s="54">
        <f t="shared" si="8"/>
        <v>1219</v>
      </c>
      <c r="I61" s="72">
        <f t="shared" si="11"/>
        <v>1.2155591572123177E-2</v>
      </c>
      <c r="J61" s="5">
        <f t="shared" si="9"/>
        <v>1217.5999999999999</v>
      </c>
      <c r="K61" s="72">
        <f t="shared" si="5"/>
        <v>1.329011345218808E-2</v>
      </c>
      <c r="L61" s="5">
        <f t="shared" si="0"/>
        <v>1215.0069411928996</v>
      </c>
      <c r="M61" s="72">
        <f t="shared" si="6"/>
        <v>1.5391457704295296E-2</v>
      </c>
      <c r="N61" s="73">
        <f t="shared" si="10"/>
        <v>1221.2493692161886</v>
      </c>
      <c r="O61" s="70">
        <f t="shared" si="12"/>
        <v>1.0332764006330148E-2</v>
      </c>
    </row>
    <row r="62" spans="1:15" x14ac:dyDescent="0.25">
      <c r="A62" s="67">
        <v>61</v>
      </c>
      <c r="B62" s="8">
        <v>42370</v>
      </c>
      <c r="C62" s="5">
        <v>1247</v>
      </c>
      <c r="D62" s="69">
        <f t="shared" si="1"/>
        <v>1234</v>
      </c>
      <c r="E62" s="70">
        <f t="shared" si="2"/>
        <v>1.0425020048115477E-2</v>
      </c>
      <c r="F62" s="71">
        <f>+AVERAGE($C$2:C61)</f>
        <v>963.91666666666663</v>
      </c>
      <c r="G62" s="72">
        <f t="shared" si="3"/>
        <v>0.22701149425287359</v>
      </c>
      <c r="H62" s="54">
        <f t="shared" si="8"/>
        <v>1228</v>
      </c>
      <c r="I62" s="72">
        <f t="shared" si="11"/>
        <v>1.5236567762630313E-2</v>
      </c>
      <c r="J62" s="5">
        <f t="shared" si="9"/>
        <v>1227.4000000000001</v>
      </c>
      <c r="K62" s="72">
        <f t="shared" si="5"/>
        <v>1.5717722534081723E-2</v>
      </c>
      <c r="L62" s="5">
        <f t="shared" si="0"/>
        <v>1223.3573794327117</v>
      </c>
      <c r="M62" s="72">
        <f t="shared" si="6"/>
        <v>1.8959599492612913E-2</v>
      </c>
      <c r="N62" s="73">
        <f t="shared" si="10"/>
        <v>1232.724936921619</v>
      </c>
      <c r="O62" s="70">
        <f t="shared" si="12"/>
        <v>1.1447524521556521E-2</v>
      </c>
    </row>
    <row r="63" spans="1:15" x14ac:dyDescent="0.25">
      <c r="A63" s="67">
        <v>62</v>
      </c>
      <c r="B63" s="8">
        <v>42401</v>
      </c>
      <c r="C63" s="5">
        <v>1256</v>
      </c>
      <c r="D63" s="69">
        <f t="shared" si="1"/>
        <v>1247</v>
      </c>
      <c r="E63" s="70">
        <f t="shared" si="2"/>
        <v>7.1656050955414014E-3</v>
      </c>
      <c r="F63" s="71">
        <f>+AVERAGE($C$2:C62)</f>
        <v>968.55737704918033</v>
      </c>
      <c r="G63" s="72">
        <f t="shared" si="3"/>
        <v>0.22885559152135324</v>
      </c>
      <c r="H63" s="54">
        <f t="shared" si="8"/>
        <v>1240.5</v>
      </c>
      <c r="I63" s="72">
        <f t="shared" si="11"/>
        <v>1.2340764331210192E-2</v>
      </c>
      <c r="J63" s="5">
        <f t="shared" si="9"/>
        <v>1239.3000000000002</v>
      </c>
      <c r="K63" s="72">
        <f t="shared" si="5"/>
        <v>1.3296178343948899E-2</v>
      </c>
      <c r="L63" s="5">
        <f t="shared" si="0"/>
        <v>1231.7078176725236</v>
      </c>
      <c r="M63" s="72">
        <f t="shared" si="6"/>
        <v>1.934090949639844E-2</v>
      </c>
      <c r="N63" s="73">
        <f t="shared" si="10"/>
        <v>1245.5724936921617</v>
      </c>
      <c r="O63" s="70">
        <f t="shared" si="12"/>
        <v>8.3021547036928808E-3</v>
      </c>
    </row>
    <row r="64" spans="1:15" x14ac:dyDescent="0.25">
      <c r="A64" s="67">
        <v>63</v>
      </c>
      <c r="B64" s="8">
        <v>42430</v>
      </c>
      <c r="C64" s="5">
        <v>1271</v>
      </c>
      <c r="D64" s="69">
        <f t="shared" si="1"/>
        <v>1256</v>
      </c>
      <c r="E64" s="70">
        <f t="shared" si="2"/>
        <v>1.1801730920535013E-2</v>
      </c>
      <c r="F64" s="71">
        <f>+AVERAGE($C$2:C63)</f>
        <v>973.19354838709683</v>
      </c>
      <c r="G64" s="72">
        <f t="shared" si="3"/>
        <v>0.23430877388898755</v>
      </c>
      <c r="H64" s="54">
        <f t="shared" si="8"/>
        <v>1251.5</v>
      </c>
      <c r="I64" s="72">
        <f t="shared" si="11"/>
        <v>1.5342250196695516E-2</v>
      </c>
      <c r="J64" s="5">
        <f t="shared" si="9"/>
        <v>1250.2</v>
      </c>
      <c r="K64" s="72">
        <f t="shared" si="5"/>
        <v>1.6365066876475182E-2</v>
      </c>
      <c r="L64" s="5">
        <f t="shared" si="0"/>
        <v>1240.0582559123357</v>
      </c>
      <c r="M64" s="72">
        <f t="shared" si="6"/>
        <v>2.4344409195644647E-2</v>
      </c>
      <c r="N64" s="73">
        <f t="shared" si="10"/>
        <v>1254.9572493692162</v>
      </c>
      <c r="O64" s="70">
        <f t="shared" si="12"/>
        <v>1.2622148411316883E-2</v>
      </c>
    </row>
    <row r="65" spans="1:15" x14ac:dyDescent="0.25">
      <c r="A65" s="67">
        <v>64</v>
      </c>
      <c r="B65" s="8">
        <v>42461</v>
      </c>
      <c r="C65" s="5">
        <v>1277</v>
      </c>
      <c r="D65" s="69">
        <f t="shared" si="1"/>
        <v>1271</v>
      </c>
      <c r="E65" s="70">
        <f t="shared" si="2"/>
        <v>4.6985121378230231E-3</v>
      </c>
      <c r="F65" s="71">
        <f>+AVERAGE($C$2:C64)</f>
        <v>977.92063492063494</v>
      </c>
      <c r="G65" s="72">
        <f t="shared" si="3"/>
        <v>0.23420467116629998</v>
      </c>
      <c r="H65" s="54">
        <f t="shared" si="8"/>
        <v>1263.5</v>
      </c>
      <c r="I65" s="72">
        <f t="shared" si="11"/>
        <v>1.0571652310101801E-2</v>
      </c>
      <c r="J65" s="5">
        <f t="shared" si="9"/>
        <v>1262.5999999999999</v>
      </c>
      <c r="K65" s="72">
        <f t="shared" si="5"/>
        <v>1.1276429130775326E-2</v>
      </c>
      <c r="L65" s="5">
        <f t="shared" si="0"/>
        <v>1248.4086941521477</v>
      </c>
      <c r="M65" s="72">
        <f t="shared" si="6"/>
        <v>2.2389432927057366E-2</v>
      </c>
      <c r="N65" s="73">
        <f t="shared" si="10"/>
        <v>1269.3957249369216</v>
      </c>
      <c r="O65" s="70">
        <f t="shared" si="12"/>
        <v>5.9547964472031131E-3</v>
      </c>
    </row>
    <row r="66" spans="1:15" x14ac:dyDescent="0.25">
      <c r="A66" s="67">
        <v>65</v>
      </c>
      <c r="B66" s="8">
        <v>42491</v>
      </c>
      <c r="C66" s="5">
        <v>1288</v>
      </c>
      <c r="D66" s="69">
        <f t="shared" si="1"/>
        <v>1277</v>
      </c>
      <c r="E66" s="70">
        <f t="shared" si="2"/>
        <v>8.5403726708074539E-3</v>
      </c>
      <c r="F66" s="71">
        <f>+AVERAGE($C$2:C65)</f>
        <v>982.59375</v>
      </c>
      <c r="G66" s="72">
        <f t="shared" si="3"/>
        <v>0.23711665372670807</v>
      </c>
      <c r="H66" s="54">
        <f t="shared" si="8"/>
        <v>1274</v>
      </c>
      <c r="I66" s="72">
        <f t="shared" si="11"/>
        <v>1.0869565217391304E-2</v>
      </c>
      <c r="J66" s="5">
        <f t="shared" si="9"/>
        <v>1272.5</v>
      </c>
      <c r="K66" s="72">
        <f t="shared" si="5"/>
        <v>1.203416149068323E-2</v>
      </c>
      <c r="L66" s="5">
        <f t="shared" ref="L66:L129" si="13">$M$161*A66+$M$162</f>
        <v>1256.7591323919598</v>
      </c>
      <c r="M66" s="72">
        <f t="shared" si="6"/>
        <v>2.425533199382E-2</v>
      </c>
      <c r="N66" s="73">
        <f t="shared" si="10"/>
        <v>1276.2395724936921</v>
      </c>
      <c r="O66" s="70">
        <f t="shared" si="12"/>
        <v>9.1307666974440264E-3</v>
      </c>
    </row>
    <row r="67" spans="1:15" x14ac:dyDescent="0.25">
      <c r="A67" s="67">
        <v>66</v>
      </c>
      <c r="B67" s="8">
        <v>42522</v>
      </c>
      <c r="C67" s="5">
        <v>1291</v>
      </c>
      <c r="D67" s="69">
        <f t="shared" si="1"/>
        <v>1288</v>
      </c>
      <c r="E67" s="70">
        <f t="shared" si="2"/>
        <v>2.3237800154918666E-3</v>
      </c>
      <c r="F67" s="71">
        <f>+AVERAGE($C$2:C66)</f>
        <v>987.29230769230765</v>
      </c>
      <c r="G67" s="72">
        <f t="shared" si="3"/>
        <v>0.2352499553119228</v>
      </c>
      <c r="H67" s="54">
        <f t="shared" si="8"/>
        <v>1282.5</v>
      </c>
      <c r="I67" s="72">
        <f t="shared" si="11"/>
        <v>6.5840433772269558E-3</v>
      </c>
      <c r="J67" s="5">
        <f t="shared" si="9"/>
        <v>1281.9000000000001</v>
      </c>
      <c r="K67" s="72">
        <f t="shared" si="5"/>
        <v>7.0487993803252588E-3</v>
      </c>
      <c r="L67" s="5">
        <f t="shared" si="13"/>
        <v>1265.1095706317719</v>
      </c>
      <c r="M67" s="72">
        <f t="shared" si="6"/>
        <v>2.0054554119464035E-2</v>
      </c>
      <c r="N67" s="73">
        <f t="shared" si="10"/>
        <v>1286.8239572493692</v>
      </c>
      <c r="O67" s="70">
        <f t="shared" si="12"/>
        <v>3.2347348959185229E-3</v>
      </c>
    </row>
    <row r="68" spans="1:15" x14ac:dyDescent="0.25">
      <c r="A68" s="67">
        <v>67</v>
      </c>
      <c r="B68" s="8">
        <v>42552</v>
      </c>
      <c r="C68" s="5">
        <v>1317</v>
      </c>
      <c r="D68" s="69">
        <f t="shared" ref="D68:D131" si="14">C67</f>
        <v>1291</v>
      </c>
      <c r="E68" s="70">
        <f t="shared" ref="E68:E131" si="15">+ABS(C68-D68)/C68</f>
        <v>1.9741837509491267E-2</v>
      </c>
      <c r="F68" s="71">
        <f>+AVERAGE($C$2:C67)</f>
        <v>991.89393939393938</v>
      </c>
      <c r="G68" s="72">
        <f t="shared" ref="G68:G131" si="16">+ABS(C68-F68)/C68</f>
        <v>0.24685350083983343</v>
      </c>
      <c r="H68" s="54">
        <f t="shared" si="8"/>
        <v>1289.5</v>
      </c>
      <c r="I68" s="72">
        <f t="shared" si="11"/>
        <v>2.0880789673500381E-2</v>
      </c>
      <c r="J68" s="5">
        <f t="shared" si="9"/>
        <v>1288.4000000000001</v>
      </c>
      <c r="K68" s="72">
        <f t="shared" ref="K68:K131" si="17">+ABS(C68-J68)/C68</f>
        <v>2.1716021260440324E-2</v>
      </c>
      <c r="L68" s="5">
        <f t="shared" si="13"/>
        <v>1273.4600088715838</v>
      </c>
      <c r="M68" s="72">
        <f t="shared" ref="M68:M131" si="18">+ABS(C68-L68)/C68</f>
        <v>3.3059978077764771E-2</v>
      </c>
      <c r="N68" s="73">
        <f t="shared" si="10"/>
        <v>1290.582395724937</v>
      </c>
      <c r="O68" s="70">
        <f t="shared" si="12"/>
        <v>2.0058925038012917E-2</v>
      </c>
    </row>
    <row r="69" spans="1:15" x14ac:dyDescent="0.25">
      <c r="A69" s="67">
        <v>68</v>
      </c>
      <c r="B69" s="8">
        <v>42583</v>
      </c>
      <c r="C69" s="5">
        <v>1320</v>
      </c>
      <c r="D69" s="69">
        <f t="shared" si="14"/>
        <v>1317</v>
      </c>
      <c r="E69" s="70">
        <f t="shared" si="15"/>
        <v>2.2727272727272726E-3</v>
      </c>
      <c r="F69" s="71">
        <f>+AVERAGE($C$2:C68)</f>
        <v>996.74626865671644</v>
      </c>
      <c r="G69" s="72">
        <f t="shared" si="16"/>
        <v>0.24488919041157844</v>
      </c>
      <c r="H69" s="54">
        <f t="shared" ref="H69:H132" si="19">+AVERAGE(C67:C68)</f>
        <v>1304</v>
      </c>
      <c r="I69" s="72">
        <f t="shared" si="11"/>
        <v>1.2121212121212121E-2</v>
      </c>
      <c r="J69" s="5">
        <f t="shared" ref="J69:J132" si="20">+SUMPRODUCT(C66:C68,$Q$2:$Q$4)</f>
        <v>1303.7</v>
      </c>
      <c r="K69" s="72">
        <f t="shared" si="17"/>
        <v>1.2348484848484814E-2</v>
      </c>
      <c r="L69" s="5">
        <f t="shared" si="13"/>
        <v>1281.8104471113961</v>
      </c>
      <c r="M69" s="72">
        <f t="shared" si="18"/>
        <v>2.8931479461063548E-2</v>
      </c>
      <c r="N69" s="73">
        <f t="shared" ref="N69:N132" si="21">(1-$Q$8)*N68+$Q$8*C68</f>
        <v>1314.3582395724936</v>
      </c>
      <c r="O69" s="70">
        <f t="shared" si="12"/>
        <v>4.2740609299290674E-3</v>
      </c>
    </row>
    <row r="70" spans="1:15" x14ac:dyDescent="0.25">
      <c r="A70" s="67">
        <v>69</v>
      </c>
      <c r="B70" s="8">
        <v>42614</v>
      </c>
      <c r="C70" s="5">
        <v>1325</v>
      </c>
      <c r="D70" s="69">
        <f t="shared" si="14"/>
        <v>1320</v>
      </c>
      <c r="E70" s="70">
        <f t="shared" si="15"/>
        <v>3.7735849056603774E-3</v>
      </c>
      <c r="F70" s="71">
        <f>+AVERAGE($C$2:C69)</f>
        <v>1001.5</v>
      </c>
      <c r="G70" s="72">
        <f t="shared" si="16"/>
        <v>0.24415094339622642</v>
      </c>
      <c r="H70" s="54">
        <f t="shared" si="19"/>
        <v>1318.5</v>
      </c>
      <c r="I70" s="72">
        <f t="shared" si="11"/>
        <v>4.9056603773584909E-3</v>
      </c>
      <c r="J70" s="5">
        <f t="shared" si="20"/>
        <v>1315.9</v>
      </c>
      <c r="K70" s="72">
        <f t="shared" si="17"/>
        <v>6.8679245283018182E-3</v>
      </c>
      <c r="L70" s="5">
        <f t="shared" si="13"/>
        <v>1290.160885351208</v>
      </c>
      <c r="M70" s="72">
        <f t="shared" si="18"/>
        <v>2.6293671433050579E-2</v>
      </c>
      <c r="N70" s="73">
        <f t="shared" si="21"/>
        <v>1319.4358239572493</v>
      </c>
      <c r="O70" s="70">
        <f t="shared" si="12"/>
        <v>4.1993781454721961E-3</v>
      </c>
    </row>
    <row r="71" spans="1:15" x14ac:dyDescent="0.25">
      <c r="A71" s="67">
        <v>70</v>
      </c>
      <c r="B71" s="8">
        <v>42644</v>
      </c>
      <c r="C71" s="5">
        <v>1330</v>
      </c>
      <c r="D71" s="69">
        <f t="shared" si="14"/>
        <v>1325</v>
      </c>
      <c r="E71" s="70">
        <f t="shared" si="15"/>
        <v>3.7593984962406013E-3</v>
      </c>
      <c r="F71" s="71">
        <f>+AVERAGE($C$2:C70)</f>
        <v>1006.1884057971015</v>
      </c>
      <c r="G71" s="72">
        <f t="shared" si="16"/>
        <v>0.24346736406232972</v>
      </c>
      <c r="H71" s="54">
        <f t="shared" si="19"/>
        <v>1322.5</v>
      </c>
      <c r="I71" s="72">
        <f t="shared" si="11"/>
        <v>5.6390977443609019E-3</v>
      </c>
      <c r="J71" s="5">
        <f t="shared" si="20"/>
        <v>1322.2</v>
      </c>
      <c r="K71" s="72">
        <f t="shared" si="17"/>
        <v>5.8646616541353043E-3</v>
      </c>
      <c r="L71" s="5">
        <f t="shared" si="13"/>
        <v>1298.5113235910201</v>
      </c>
      <c r="M71" s="72">
        <f t="shared" si="18"/>
        <v>2.367569654810521E-2</v>
      </c>
      <c r="N71" s="73">
        <f t="shared" si="21"/>
        <v>1324.4435823957249</v>
      </c>
      <c r="O71" s="70">
        <f t="shared" si="12"/>
        <v>4.1777575971993323E-3</v>
      </c>
    </row>
    <row r="72" spans="1:15" x14ac:dyDescent="0.25">
      <c r="A72" s="67">
        <v>71</v>
      </c>
      <c r="B72" s="8">
        <v>42675</v>
      </c>
      <c r="C72" s="5">
        <v>1339</v>
      </c>
      <c r="D72" s="69">
        <f t="shared" si="14"/>
        <v>1330</v>
      </c>
      <c r="E72" s="70">
        <f t="shared" si="15"/>
        <v>6.7214339058999251E-3</v>
      </c>
      <c r="F72" s="71">
        <f>+AVERAGE($C$2:C71)</f>
        <v>1010.8142857142857</v>
      </c>
      <c r="G72" s="72">
        <f t="shared" si="16"/>
        <v>0.24509762082577619</v>
      </c>
      <c r="H72" s="54">
        <f t="shared" si="19"/>
        <v>1327.5</v>
      </c>
      <c r="I72" s="72">
        <f t="shared" si="11"/>
        <v>8.5884988797610157E-3</v>
      </c>
      <c r="J72" s="5">
        <f t="shared" si="20"/>
        <v>1327</v>
      </c>
      <c r="K72" s="72">
        <f t="shared" si="17"/>
        <v>8.9619118745332335E-3</v>
      </c>
      <c r="L72" s="5">
        <f t="shared" si="13"/>
        <v>1306.8617618308322</v>
      </c>
      <c r="M72" s="72">
        <f t="shared" si="18"/>
        <v>2.4001671522903535E-2</v>
      </c>
      <c r="N72" s="73">
        <f t="shared" si="21"/>
        <v>1329.4443582395725</v>
      </c>
      <c r="O72" s="70">
        <f t="shared" si="12"/>
        <v>7.1364016134634308E-3</v>
      </c>
    </row>
    <row r="73" spans="1:15" x14ac:dyDescent="0.25">
      <c r="A73" s="67">
        <v>72</v>
      </c>
      <c r="B73" s="8">
        <v>42705</v>
      </c>
      <c r="C73" s="5">
        <v>1341</v>
      </c>
      <c r="D73" s="69">
        <f t="shared" si="14"/>
        <v>1339</v>
      </c>
      <c r="E73" s="70">
        <f t="shared" si="15"/>
        <v>1.4914243102162564E-3</v>
      </c>
      <c r="F73" s="71">
        <f>+AVERAGE($C$2:C72)</f>
        <v>1015.4366197183099</v>
      </c>
      <c r="G73" s="72">
        <f t="shared" si="16"/>
        <v>0.24277656993414626</v>
      </c>
      <c r="H73" s="54">
        <f t="shared" si="19"/>
        <v>1334.5</v>
      </c>
      <c r="I73" s="72">
        <f t="shared" si="11"/>
        <v>4.8471290082028337E-3</v>
      </c>
      <c r="J73" s="5">
        <f t="shared" si="20"/>
        <v>1334</v>
      </c>
      <c r="K73" s="72">
        <f t="shared" si="17"/>
        <v>5.219985085756898E-3</v>
      </c>
      <c r="L73" s="5">
        <f t="shared" si="13"/>
        <v>1315.212200070644</v>
      </c>
      <c r="M73" s="72">
        <f t="shared" si="18"/>
        <v>1.9230275860817277E-2</v>
      </c>
      <c r="N73" s="73">
        <f t="shared" si="21"/>
        <v>1338.0444358239574</v>
      </c>
      <c r="O73" s="70">
        <f t="shared" si="12"/>
        <v>2.2040001312770854E-3</v>
      </c>
    </row>
    <row r="74" spans="1:15" x14ac:dyDescent="0.25">
      <c r="A74" s="67">
        <v>73</v>
      </c>
      <c r="B74" s="8">
        <v>42736</v>
      </c>
      <c r="C74" s="5">
        <v>1370</v>
      </c>
      <c r="D74" s="69">
        <f t="shared" si="14"/>
        <v>1341</v>
      </c>
      <c r="E74" s="70">
        <f t="shared" si="15"/>
        <v>2.1167883211678833E-2</v>
      </c>
      <c r="F74" s="71">
        <f>+AVERAGE($C$2:C73)</f>
        <v>1019.9583333333334</v>
      </c>
      <c r="G74" s="72">
        <f t="shared" si="16"/>
        <v>0.25550486618004864</v>
      </c>
      <c r="H74" s="54">
        <f t="shared" si="19"/>
        <v>1340</v>
      </c>
      <c r="I74" s="72">
        <f t="shared" si="11"/>
        <v>2.1897810218978103E-2</v>
      </c>
      <c r="J74" s="5">
        <f t="shared" si="20"/>
        <v>1339.1</v>
      </c>
      <c r="K74" s="72">
        <f t="shared" si="17"/>
        <v>2.2554744525547513E-2</v>
      </c>
      <c r="L74" s="5">
        <f t="shared" si="13"/>
        <v>1323.5626383104564</v>
      </c>
      <c r="M74" s="72">
        <f t="shared" si="18"/>
        <v>3.3895884444922371E-2</v>
      </c>
      <c r="N74" s="73">
        <f t="shared" si="21"/>
        <v>1340.7044435823959</v>
      </c>
      <c r="O74" s="70">
        <f t="shared" si="12"/>
        <v>2.1383617823068669E-2</v>
      </c>
    </row>
    <row r="75" spans="1:15" x14ac:dyDescent="0.25">
      <c r="A75" s="67">
        <v>74</v>
      </c>
      <c r="B75" s="8">
        <v>42767</v>
      </c>
      <c r="C75" s="5">
        <v>1380</v>
      </c>
      <c r="D75" s="69">
        <f t="shared" si="14"/>
        <v>1370</v>
      </c>
      <c r="E75" s="70">
        <f t="shared" si="15"/>
        <v>7.246376811594203E-3</v>
      </c>
      <c r="F75" s="71">
        <f>+AVERAGE($C$2:C74)</f>
        <v>1024.7534246575342</v>
      </c>
      <c r="G75" s="72">
        <f t="shared" si="16"/>
        <v>0.25742505459598969</v>
      </c>
      <c r="H75" s="54">
        <f t="shared" si="19"/>
        <v>1355.5</v>
      </c>
      <c r="I75" s="72">
        <f t="shared" si="11"/>
        <v>1.7753623188405798E-2</v>
      </c>
      <c r="J75" s="5">
        <f t="shared" si="20"/>
        <v>1355.3</v>
      </c>
      <c r="K75" s="72">
        <f t="shared" si="17"/>
        <v>1.7898550724637714E-2</v>
      </c>
      <c r="L75" s="5">
        <f t="shared" si="13"/>
        <v>1331.9130765502682</v>
      </c>
      <c r="M75" s="72">
        <f t="shared" si="18"/>
        <v>3.4845596702704193E-2</v>
      </c>
      <c r="N75" s="73">
        <f t="shared" si="21"/>
        <v>1367.0704443582395</v>
      </c>
      <c r="O75" s="70">
        <f t="shared" si="12"/>
        <v>9.3692432186670612E-3</v>
      </c>
    </row>
    <row r="76" spans="1:15" x14ac:dyDescent="0.25">
      <c r="A76" s="67">
        <v>75</v>
      </c>
      <c r="B76" s="8">
        <v>42795</v>
      </c>
      <c r="C76" s="5">
        <v>1388</v>
      </c>
      <c r="D76" s="69">
        <f t="shared" si="14"/>
        <v>1380</v>
      </c>
      <c r="E76" s="70">
        <f t="shared" si="15"/>
        <v>5.763688760806916E-3</v>
      </c>
      <c r="F76" s="71">
        <f>+AVERAGE($C$2:C75)</f>
        <v>1029.5540540540539</v>
      </c>
      <c r="G76" s="72">
        <f t="shared" si="16"/>
        <v>0.25824635875068158</v>
      </c>
      <c r="H76" s="54">
        <f t="shared" si="19"/>
        <v>1375</v>
      </c>
      <c r="I76" s="72">
        <f t="shared" si="11"/>
        <v>9.3659942363112387E-3</v>
      </c>
      <c r="J76" s="5">
        <f t="shared" si="20"/>
        <v>1372.1</v>
      </c>
      <c r="K76" s="72">
        <f t="shared" si="17"/>
        <v>1.1455331412103812E-2</v>
      </c>
      <c r="L76" s="5">
        <f t="shared" si="13"/>
        <v>1340.2635147900803</v>
      </c>
      <c r="M76" s="72">
        <f t="shared" si="18"/>
        <v>3.4392280410604964E-2</v>
      </c>
      <c r="N76" s="73">
        <f t="shared" si="21"/>
        <v>1378.7070444358239</v>
      </c>
      <c r="O76" s="70">
        <f t="shared" si="12"/>
        <v>6.6952129424899531E-3</v>
      </c>
    </row>
    <row r="77" spans="1:15" x14ac:dyDescent="0.25">
      <c r="A77" s="67">
        <v>76</v>
      </c>
      <c r="B77" s="8">
        <v>42826</v>
      </c>
      <c r="C77" s="5">
        <v>1406</v>
      </c>
      <c r="D77" s="69">
        <f t="shared" si="14"/>
        <v>1388</v>
      </c>
      <c r="E77" s="70">
        <f t="shared" si="15"/>
        <v>1.2802275960170697E-2</v>
      </c>
      <c r="F77" s="71">
        <f>+AVERAGE($C$2:C76)</f>
        <v>1034.3333333333333</v>
      </c>
      <c r="G77" s="72">
        <f t="shared" si="16"/>
        <v>0.26434329065908019</v>
      </c>
      <c r="H77" s="54">
        <f t="shared" si="19"/>
        <v>1384</v>
      </c>
      <c r="I77" s="72">
        <f t="shared" si="11"/>
        <v>1.5647226173541962E-2</v>
      </c>
      <c r="J77" s="5">
        <f t="shared" si="20"/>
        <v>1383</v>
      </c>
      <c r="K77" s="72">
        <f t="shared" si="17"/>
        <v>1.6358463726884778E-2</v>
      </c>
      <c r="L77" s="5">
        <f t="shared" si="13"/>
        <v>1348.6139530298924</v>
      </c>
      <c r="M77" s="72">
        <f t="shared" si="18"/>
        <v>4.0815111643035279E-2</v>
      </c>
      <c r="N77" s="73">
        <f t="shared" si="21"/>
        <v>1387.0707044435824</v>
      </c>
      <c r="O77" s="70">
        <f t="shared" si="12"/>
        <v>1.3463225858049523E-2</v>
      </c>
    </row>
    <row r="78" spans="1:15" x14ac:dyDescent="0.25">
      <c r="A78" s="67">
        <v>77</v>
      </c>
      <c r="B78" s="8">
        <v>42856</v>
      </c>
      <c r="C78" s="5">
        <v>1408</v>
      </c>
      <c r="D78" s="69">
        <f t="shared" si="14"/>
        <v>1406</v>
      </c>
      <c r="E78" s="70">
        <f t="shared" si="15"/>
        <v>1.4204545454545455E-3</v>
      </c>
      <c r="F78" s="71">
        <f>+AVERAGE($C$2:C77)</f>
        <v>1039.2236842105262</v>
      </c>
      <c r="G78" s="72">
        <f t="shared" si="16"/>
        <v>0.26191499700956944</v>
      </c>
      <c r="H78" s="54">
        <f t="shared" si="19"/>
        <v>1397</v>
      </c>
      <c r="I78" s="72">
        <f t="shared" si="11"/>
        <v>7.8125E-3</v>
      </c>
      <c r="J78" s="5">
        <f t="shared" si="20"/>
        <v>1396.2</v>
      </c>
      <c r="K78" s="72">
        <f t="shared" si="17"/>
        <v>8.3806818181817854E-3</v>
      </c>
      <c r="L78" s="5">
        <f t="shared" si="13"/>
        <v>1356.9643912697045</v>
      </c>
      <c r="M78" s="72">
        <f t="shared" si="18"/>
        <v>3.624688120049397E-2</v>
      </c>
      <c r="N78" s="73">
        <f t="shared" si="21"/>
        <v>1404.1070704443582</v>
      </c>
      <c r="O78" s="70">
        <f t="shared" si="12"/>
        <v>2.7648647412228593E-3</v>
      </c>
    </row>
    <row r="79" spans="1:15" x14ac:dyDescent="0.25">
      <c r="A79" s="67">
        <v>78</v>
      </c>
      <c r="B79" s="8">
        <v>42887</v>
      </c>
      <c r="C79" s="5">
        <v>1414</v>
      </c>
      <c r="D79" s="69">
        <f t="shared" si="14"/>
        <v>1408</v>
      </c>
      <c r="E79" s="70">
        <f t="shared" si="15"/>
        <v>4.2432814710042432E-3</v>
      </c>
      <c r="F79" s="71">
        <f>+AVERAGE($C$2:C78)</f>
        <v>1044.012987012987</v>
      </c>
      <c r="G79" s="72">
        <f t="shared" si="16"/>
        <v>0.2616598394533331</v>
      </c>
      <c r="H79" s="54">
        <f t="shared" si="19"/>
        <v>1407</v>
      </c>
      <c r="I79" s="72">
        <f t="shared" si="11"/>
        <v>4.9504950495049506E-3</v>
      </c>
      <c r="J79" s="5">
        <f t="shared" si="20"/>
        <v>1405.2</v>
      </c>
      <c r="K79" s="72">
        <f t="shared" si="17"/>
        <v>6.2234794908061913E-3</v>
      </c>
      <c r="L79" s="5">
        <f t="shared" si="13"/>
        <v>1365.3148295095166</v>
      </c>
      <c r="M79" s="72">
        <f t="shared" si="18"/>
        <v>3.4430813642491807E-2</v>
      </c>
      <c r="N79" s="73">
        <f t="shared" si="21"/>
        <v>1407.6107070444359</v>
      </c>
      <c r="O79" s="70">
        <f t="shared" si="12"/>
        <v>4.5185947351938389E-3</v>
      </c>
    </row>
    <row r="80" spans="1:15" x14ac:dyDescent="0.25">
      <c r="A80" s="67">
        <v>79</v>
      </c>
      <c r="B80" s="8">
        <v>42917</v>
      </c>
      <c r="C80" s="5">
        <v>1428</v>
      </c>
      <c r="D80" s="69">
        <f t="shared" si="14"/>
        <v>1414</v>
      </c>
      <c r="E80" s="70">
        <f t="shared" si="15"/>
        <v>9.8039215686274508E-3</v>
      </c>
      <c r="F80" s="71">
        <f>+AVERAGE($C$2:C79)</f>
        <v>1048.7564102564102</v>
      </c>
      <c r="G80" s="72">
        <f t="shared" si="16"/>
        <v>0.26557674351792004</v>
      </c>
      <c r="H80" s="54">
        <f t="shared" si="19"/>
        <v>1411</v>
      </c>
      <c r="I80" s="72">
        <f t="shared" ref="I80:I143" si="22">+ABS(C80-H80)/C80</f>
        <v>1.1904761904761904E-2</v>
      </c>
      <c r="J80" s="5">
        <f t="shared" si="20"/>
        <v>1410.8000000000002</v>
      </c>
      <c r="K80" s="72">
        <f t="shared" si="17"/>
        <v>1.2044817927170741E-2</v>
      </c>
      <c r="L80" s="5">
        <f t="shared" si="13"/>
        <v>1373.6652677493285</v>
      </c>
      <c r="M80" s="72">
        <f t="shared" si="18"/>
        <v>3.8049532388425455E-2</v>
      </c>
      <c r="N80" s="73">
        <f t="shared" si="21"/>
        <v>1413.3610707044436</v>
      </c>
      <c r="O80" s="70">
        <f t="shared" ref="O80:O143" si="23">+ABS(C80-N80)/C80</f>
        <v>1.0251351047308409E-2</v>
      </c>
    </row>
    <row r="81" spans="1:15" x14ac:dyDescent="0.25">
      <c r="A81" s="67">
        <v>80</v>
      </c>
      <c r="B81" s="8">
        <v>42948</v>
      </c>
      <c r="C81" s="5">
        <v>1436</v>
      </c>
      <c r="D81" s="69">
        <f t="shared" si="14"/>
        <v>1428</v>
      </c>
      <c r="E81" s="70">
        <f t="shared" si="15"/>
        <v>5.5710306406685237E-3</v>
      </c>
      <c r="F81" s="71">
        <f>+AVERAGE($C$2:C80)</f>
        <v>1053.5569620253164</v>
      </c>
      <c r="G81" s="72">
        <f t="shared" si="16"/>
        <v>0.26632523535841479</v>
      </c>
      <c r="H81" s="54">
        <f t="shared" si="19"/>
        <v>1421</v>
      </c>
      <c r="I81" s="72">
        <f t="shared" si="22"/>
        <v>1.0445682451253482E-2</v>
      </c>
      <c r="J81" s="5">
        <f t="shared" si="20"/>
        <v>1420.4</v>
      </c>
      <c r="K81" s="72">
        <f t="shared" si="17"/>
        <v>1.0863509749303557E-2</v>
      </c>
      <c r="L81" s="5">
        <f t="shared" si="13"/>
        <v>1382.0157059891405</v>
      </c>
      <c r="M81" s="72">
        <f t="shared" si="18"/>
        <v>3.7593519506169536E-2</v>
      </c>
      <c r="N81" s="73">
        <f t="shared" si="21"/>
        <v>1426.5361070704444</v>
      </c>
      <c r="O81" s="70">
        <f t="shared" si="23"/>
        <v>6.590454686320084E-3</v>
      </c>
    </row>
    <row r="82" spans="1:15" x14ac:dyDescent="0.25">
      <c r="A82" s="67">
        <v>81</v>
      </c>
      <c r="B82" s="8">
        <v>42979</v>
      </c>
      <c r="C82" s="5">
        <v>1439</v>
      </c>
      <c r="D82" s="69">
        <f t="shared" si="14"/>
        <v>1436</v>
      </c>
      <c r="E82" s="70">
        <f t="shared" si="15"/>
        <v>2.0847810979847115E-3</v>
      </c>
      <c r="F82" s="71">
        <f>+AVERAGE($C$2:C81)</f>
        <v>1058.3375000000001</v>
      </c>
      <c r="G82" s="72">
        <f t="shared" si="16"/>
        <v>0.26453266157053501</v>
      </c>
      <c r="H82" s="54">
        <f t="shared" si="19"/>
        <v>1432</v>
      </c>
      <c r="I82" s="72">
        <f t="shared" si="22"/>
        <v>4.864489228630994E-3</v>
      </c>
      <c r="J82" s="5">
        <f t="shared" si="20"/>
        <v>1430.6</v>
      </c>
      <c r="K82" s="72">
        <f t="shared" si="17"/>
        <v>5.8373870743572559E-3</v>
      </c>
      <c r="L82" s="5">
        <f t="shared" si="13"/>
        <v>1390.3661442289526</v>
      </c>
      <c r="M82" s="72">
        <f t="shared" si="18"/>
        <v>3.3796981077864746E-2</v>
      </c>
      <c r="N82" s="73">
        <f t="shared" si="21"/>
        <v>1435.0536107070445</v>
      </c>
      <c r="O82" s="70">
        <f t="shared" si="23"/>
        <v>2.7424526010809405E-3</v>
      </c>
    </row>
    <row r="83" spans="1:15" x14ac:dyDescent="0.25">
      <c r="A83" s="67">
        <v>82</v>
      </c>
      <c r="B83" s="8">
        <v>43009</v>
      </c>
      <c r="C83" s="5">
        <v>1440</v>
      </c>
      <c r="D83" s="69">
        <f t="shared" si="14"/>
        <v>1439</v>
      </c>
      <c r="E83" s="70">
        <f t="shared" si="15"/>
        <v>6.9444444444444447E-4</v>
      </c>
      <c r="F83" s="71">
        <f>+AVERAGE($C$2:C82)</f>
        <v>1063.037037037037</v>
      </c>
      <c r="G83" s="72">
        <f t="shared" si="16"/>
        <v>0.26177983539094657</v>
      </c>
      <c r="H83" s="54">
        <f t="shared" si="19"/>
        <v>1437.5</v>
      </c>
      <c r="I83" s="72">
        <f t="shared" si="22"/>
        <v>1.736111111111111E-3</v>
      </c>
      <c r="J83" s="5">
        <f t="shared" si="20"/>
        <v>1436.7</v>
      </c>
      <c r="K83" s="72">
        <f t="shared" si="17"/>
        <v>2.291666666666635E-3</v>
      </c>
      <c r="L83" s="5">
        <f t="shared" si="13"/>
        <v>1398.7165824687647</v>
      </c>
      <c r="M83" s="72">
        <f t="shared" si="18"/>
        <v>2.8669039952246716E-2</v>
      </c>
      <c r="N83" s="73">
        <f t="shared" si="21"/>
        <v>1438.6053610707045</v>
      </c>
      <c r="O83" s="70">
        <f t="shared" si="23"/>
        <v>9.6849925645522538E-4</v>
      </c>
    </row>
    <row r="84" spans="1:15" x14ac:dyDescent="0.25">
      <c r="A84" s="67">
        <v>83</v>
      </c>
      <c r="B84" s="8">
        <v>43040</v>
      </c>
      <c r="C84" s="5">
        <v>1440</v>
      </c>
      <c r="D84" s="69">
        <f t="shared" si="14"/>
        <v>1440</v>
      </c>
      <c r="E84" s="70">
        <f t="shared" si="15"/>
        <v>0</v>
      </c>
      <c r="F84" s="71">
        <f>+AVERAGE($C$2:C83)</f>
        <v>1067.6341463414635</v>
      </c>
      <c r="G84" s="72">
        <f t="shared" si="16"/>
        <v>0.25858739837398365</v>
      </c>
      <c r="H84" s="54">
        <f t="shared" si="19"/>
        <v>1439.5</v>
      </c>
      <c r="I84" s="72">
        <f t="shared" si="22"/>
        <v>3.4722222222222224E-4</v>
      </c>
      <c r="J84" s="5">
        <f t="shared" si="20"/>
        <v>1439.2</v>
      </c>
      <c r="K84" s="72">
        <f t="shared" si="17"/>
        <v>5.55555555555524E-4</v>
      </c>
      <c r="L84" s="5">
        <f t="shared" si="13"/>
        <v>1407.0670207085768</v>
      </c>
      <c r="M84" s="72">
        <f t="shared" si="18"/>
        <v>2.2870124507932764E-2</v>
      </c>
      <c r="N84" s="73">
        <f t="shared" si="21"/>
        <v>1439.8605361070704</v>
      </c>
      <c r="O84" s="70">
        <f t="shared" si="23"/>
        <v>9.6849925645554124E-5</v>
      </c>
    </row>
    <row r="85" spans="1:15" x14ac:dyDescent="0.25">
      <c r="A85" s="67">
        <v>84</v>
      </c>
      <c r="B85" s="8">
        <v>43070</v>
      </c>
      <c r="C85" s="5">
        <v>1455</v>
      </c>
      <c r="D85" s="69">
        <f t="shared" si="14"/>
        <v>1440</v>
      </c>
      <c r="E85" s="70">
        <f t="shared" si="15"/>
        <v>1.0309278350515464E-2</v>
      </c>
      <c r="F85" s="71">
        <f>+AVERAGE($C$2:C84)</f>
        <v>1072.1204819277109</v>
      </c>
      <c r="G85" s="72">
        <f t="shared" si="16"/>
        <v>0.26314743510122962</v>
      </c>
      <c r="H85" s="54">
        <f t="shared" si="19"/>
        <v>1440</v>
      </c>
      <c r="I85" s="72">
        <f t="shared" si="22"/>
        <v>1.0309278350515464E-2</v>
      </c>
      <c r="J85" s="5">
        <f t="shared" si="20"/>
        <v>1439.9</v>
      </c>
      <c r="K85" s="72">
        <f t="shared" si="17"/>
        <v>1.0378006872852171E-2</v>
      </c>
      <c r="L85" s="5">
        <f t="shared" si="13"/>
        <v>1415.4174589483887</v>
      </c>
      <c r="M85" s="72">
        <f t="shared" si="18"/>
        <v>2.7204495568117742E-2</v>
      </c>
      <c r="N85" s="73">
        <f t="shared" si="21"/>
        <v>1439.9860536107071</v>
      </c>
      <c r="O85" s="70">
        <f t="shared" si="23"/>
        <v>1.0318863497795787E-2</v>
      </c>
    </row>
    <row r="86" spans="1:15" x14ac:dyDescent="0.25">
      <c r="A86" s="67">
        <v>85</v>
      </c>
      <c r="B86" s="8">
        <v>43101</v>
      </c>
      <c r="C86" s="5">
        <v>1457</v>
      </c>
      <c r="D86" s="69">
        <f t="shared" si="14"/>
        <v>1455</v>
      </c>
      <c r="E86" s="70">
        <f t="shared" si="15"/>
        <v>1.3726835964310226E-3</v>
      </c>
      <c r="F86" s="71">
        <f>+AVERAGE($C$2:C85)</f>
        <v>1076.6785714285713</v>
      </c>
      <c r="G86" s="72">
        <f t="shared" si="16"/>
        <v>0.2610304931856065</v>
      </c>
      <c r="H86" s="54">
        <f t="shared" si="19"/>
        <v>1447.5</v>
      </c>
      <c r="I86" s="72">
        <f t="shared" si="22"/>
        <v>6.5202470830473579E-3</v>
      </c>
      <c r="J86" s="5">
        <f t="shared" si="20"/>
        <v>1447.5</v>
      </c>
      <c r="K86" s="72">
        <f t="shared" si="17"/>
        <v>6.5202470830473579E-3</v>
      </c>
      <c r="L86" s="5">
        <f t="shared" si="13"/>
        <v>1423.767897188201</v>
      </c>
      <c r="M86" s="72">
        <f t="shared" si="18"/>
        <v>2.2808581202332874E-2</v>
      </c>
      <c r="N86" s="73">
        <f t="shared" si="21"/>
        <v>1453.4986053610708</v>
      </c>
      <c r="O86" s="70">
        <f t="shared" si="23"/>
        <v>2.4031534927448465E-3</v>
      </c>
    </row>
    <row r="87" spans="1:15" x14ac:dyDescent="0.25">
      <c r="A87" s="67">
        <v>86</v>
      </c>
      <c r="B87" s="8">
        <v>43132</v>
      </c>
      <c r="C87" s="5">
        <v>1468</v>
      </c>
      <c r="D87" s="69">
        <f t="shared" si="14"/>
        <v>1457</v>
      </c>
      <c r="E87" s="70">
        <f t="shared" si="15"/>
        <v>7.4931880108991822E-3</v>
      </c>
      <c r="F87" s="71">
        <f>+AVERAGE($C$2:C86)</f>
        <v>1081.1529411764707</v>
      </c>
      <c r="G87" s="72">
        <f t="shared" si="16"/>
        <v>0.26351979483891641</v>
      </c>
      <c r="H87" s="54">
        <f t="shared" si="19"/>
        <v>1456</v>
      </c>
      <c r="I87" s="72">
        <f t="shared" si="22"/>
        <v>8.1743869209809257E-3</v>
      </c>
      <c r="J87" s="5">
        <f t="shared" si="20"/>
        <v>1454.5</v>
      </c>
      <c r="K87" s="72">
        <f t="shared" si="17"/>
        <v>9.1961852861035427E-3</v>
      </c>
      <c r="L87" s="5">
        <f t="shared" si="13"/>
        <v>1432.1183354280129</v>
      </c>
      <c r="M87" s="72">
        <f t="shared" si="18"/>
        <v>2.4442550798356357E-2</v>
      </c>
      <c r="N87" s="73">
        <f t="shared" si="21"/>
        <v>1456.6498605361071</v>
      </c>
      <c r="O87" s="70">
        <f t="shared" si="23"/>
        <v>7.7317026320796334E-3</v>
      </c>
    </row>
    <row r="88" spans="1:15" x14ac:dyDescent="0.25">
      <c r="A88" s="67">
        <v>87</v>
      </c>
      <c r="B88" s="8">
        <v>43160</v>
      </c>
      <c r="C88" s="5">
        <v>1477</v>
      </c>
      <c r="D88" s="69">
        <f t="shared" si="14"/>
        <v>1468</v>
      </c>
      <c r="E88" s="70">
        <f t="shared" si="15"/>
        <v>6.093432633716994E-3</v>
      </c>
      <c r="F88" s="71">
        <f>+AVERAGE($C$2:C87)</f>
        <v>1085.6511627906978</v>
      </c>
      <c r="G88" s="72">
        <f t="shared" si="16"/>
        <v>0.26496197509092906</v>
      </c>
      <c r="H88" s="54">
        <f t="shared" si="19"/>
        <v>1462.5</v>
      </c>
      <c r="I88" s="72">
        <f t="shared" si="22"/>
        <v>9.8171970209884902E-3</v>
      </c>
      <c r="J88" s="5">
        <f t="shared" si="20"/>
        <v>1462.3000000000002</v>
      </c>
      <c r="K88" s="72">
        <f t="shared" si="17"/>
        <v>9.9526066350709673E-3</v>
      </c>
      <c r="L88" s="5">
        <f t="shared" si="13"/>
        <v>1440.468773667825</v>
      </c>
      <c r="M88" s="72">
        <f t="shared" si="18"/>
        <v>2.4733396298019659E-2</v>
      </c>
      <c r="N88" s="73">
        <f t="shared" si="21"/>
        <v>1466.8649860536107</v>
      </c>
      <c r="O88" s="70">
        <f t="shared" si="23"/>
        <v>6.8618916360117374E-3</v>
      </c>
    </row>
    <row r="89" spans="1:15" x14ac:dyDescent="0.25">
      <c r="A89" s="67">
        <v>88</v>
      </c>
      <c r="B89" s="8">
        <v>43191</v>
      </c>
      <c r="C89" s="5">
        <v>1479</v>
      </c>
      <c r="D89" s="69">
        <f t="shared" si="14"/>
        <v>1477</v>
      </c>
      <c r="E89" s="70">
        <f t="shared" si="15"/>
        <v>1.3522650439486139E-3</v>
      </c>
      <c r="F89" s="71">
        <f>+AVERAGE($C$2:C88)</f>
        <v>1090.1494252873563</v>
      </c>
      <c r="G89" s="72">
        <f t="shared" si="16"/>
        <v>0.26291451975161845</v>
      </c>
      <c r="H89" s="54">
        <f t="shared" si="19"/>
        <v>1472.5</v>
      </c>
      <c r="I89" s="72">
        <f t="shared" si="22"/>
        <v>4.3948613928329952E-3</v>
      </c>
      <c r="J89" s="5">
        <f t="shared" si="20"/>
        <v>1471.4</v>
      </c>
      <c r="K89" s="72">
        <f t="shared" si="17"/>
        <v>5.1386071670046713E-3</v>
      </c>
      <c r="L89" s="5">
        <f t="shared" si="13"/>
        <v>1448.8192119076371</v>
      </c>
      <c r="M89" s="72">
        <f t="shared" si="18"/>
        <v>2.0406212368061491E-2</v>
      </c>
      <c r="N89" s="73">
        <f t="shared" si="21"/>
        <v>1475.986498605361</v>
      </c>
      <c r="O89" s="70">
        <f t="shared" si="23"/>
        <v>2.037526297930344E-3</v>
      </c>
    </row>
    <row r="90" spans="1:15" x14ac:dyDescent="0.25">
      <c r="A90" s="67">
        <v>89</v>
      </c>
      <c r="B90" s="8">
        <v>43221</v>
      </c>
      <c r="C90" s="5">
        <v>1481</v>
      </c>
      <c r="D90" s="69">
        <f t="shared" si="14"/>
        <v>1479</v>
      </c>
      <c r="E90" s="70">
        <f t="shared" si="15"/>
        <v>1.3504388926401081E-3</v>
      </c>
      <c r="F90" s="71">
        <f>+AVERAGE($C$2:C89)</f>
        <v>1094.5681818181818</v>
      </c>
      <c r="G90" s="72">
        <f t="shared" si="16"/>
        <v>0.26092627831317911</v>
      </c>
      <c r="H90" s="54">
        <f t="shared" si="19"/>
        <v>1478</v>
      </c>
      <c r="I90" s="72">
        <f t="shared" si="22"/>
        <v>2.0256583389601621E-3</v>
      </c>
      <c r="J90" s="5">
        <f t="shared" si="20"/>
        <v>1477.1000000000001</v>
      </c>
      <c r="K90" s="72">
        <f t="shared" si="17"/>
        <v>2.6333558406481184E-3</v>
      </c>
      <c r="L90" s="5">
        <f t="shared" si="13"/>
        <v>1457.1696501474489</v>
      </c>
      <c r="M90" s="72">
        <f t="shared" si="18"/>
        <v>1.609071563305272E-2</v>
      </c>
      <c r="N90" s="73">
        <f t="shared" si="21"/>
        <v>1478.6986498605361</v>
      </c>
      <c r="O90" s="70">
        <f t="shared" si="23"/>
        <v>1.5539163669574076E-3</v>
      </c>
    </row>
    <row r="91" spans="1:15" x14ac:dyDescent="0.25">
      <c r="A91" s="67">
        <v>90</v>
      </c>
      <c r="B91" s="8">
        <v>43252</v>
      </c>
      <c r="C91" s="5">
        <v>1485</v>
      </c>
      <c r="D91" s="69">
        <f t="shared" si="14"/>
        <v>1481</v>
      </c>
      <c r="E91" s="70">
        <f t="shared" si="15"/>
        <v>2.6936026936026937E-3</v>
      </c>
      <c r="F91" s="71">
        <f>+AVERAGE($C$2:C90)</f>
        <v>1098.9101123595506</v>
      </c>
      <c r="G91" s="72">
        <f t="shared" si="16"/>
        <v>0.25999319033026896</v>
      </c>
      <c r="H91" s="54">
        <f t="shared" si="19"/>
        <v>1480</v>
      </c>
      <c r="I91" s="72">
        <f t="shared" si="22"/>
        <v>3.3670033670033669E-3</v>
      </c>
      <c r="J91" s="5">
        <f t="shared" si="20"/>
        <v>1479.8000000000002</v>
      </c>
      <c r="K91" s="72">
        <f t="shared" si="17"/>
        <v>3.5016835016833791E-3</v>
      </c>
      <c r="L91" s="5">
        <f t="shared" si="13"/>
        <v>1465.5200883872612</v>
      </c>
      <c r="M91" s="72">
        <f t="shared" si="18"/>
        <v>1.3117785597803879E-2</v>
      </c>
      <c r="N91" s="73">
        <f t="shared" si="21"/>
        <v>1480.7698649860536</v>
      </c>
      <c r="O91" s="70">
        <f t="shared" si="23"/>
        <v>2.8485757669672982E-3</v>
      </c>
    </row>
    <row r="92" spans="1:15" x14ac:dyDescent="0.25">
      <c r="A92" s="67">
        <v>91</v>
      </c>
      <c r="B92" s="8">
        <v>43282</v>
      </c>
      <c r="C92" s="5">
        <v>1491</v>
      </c>
      <c r="D92" s="69">
        <f t="shared" si="14"/>
        <v>1485</v>
      </c>
      <c r="E92" s="70">
        <f t="shared" si="15"/>
        <v>4.0241448692152921E-3</v>
      </c>
      <c r="F92" s="71">
        <f>+AVERAGE($C$2:C91)</f>
        <v>1103.2</v>
      </c>
      <c r="G92" s="72">
        <f t="shared" si="16"/>
        <v>0.26009389671361499</v>
      </c>
      <c r="H92" s="54">
        <f t="shared" si="19"/>
        <v>1483</v>
      </c>
      <c r="I92" s="72">
        <f t="shared" si="22"/>
        <v>5.3655264922870555E-3</v>
      </c>
      <c r="J92" s="5">
        <f t="shared" si="20"/>
        <v>1482.8</v>
      </c>
      <c r="K92" s="72">
        <f t="shared" si="17"/>
        <v>5.4996646545942629E-3</v>
      </c>
      <c r="L92" s="5">
        <f t="shared" si="13"/>
        <v>1473.8705266270731</v>
      </c>
      <c r="M92" s="72">
        <f t="shared" si="18"/>
        <v>1.148858039767062E-2</v>
      </c>
      <c r="N92" s="73">
        <f t="shared" si="21"/>
        <v>1484.5769864986053</v>
      </c>
      <c r="O92" s="70">
        <f t="shared" si="23"/>
        <v>4.3078561377563615E-3</v>
      </c>
    </row>
    <row r="93" spans="1:15" x14ac:dyDescent="0.25">
      <c r="A93" s="67">
        <v>92</v>
      </c>
      <c r="B93" s="8">
        <v>43313</v>
      </c>
      <c r="C93" s="5">
        <v>1493</v>
      </c>
      <c r="D93" s="69">
        <f t="shared" si="14"/>
        <v>1491</v>
      </c>
      <c r="E93" s="70">
        <f t="shared" si="15"/>
        <v>1.3395847287340924E-3</v>
      </c>
      <c r="F93" s="71">
        <f>+AVERAGE($C$2:C92)</f>
        <v>1107.4615384615386</v>
      </c>
      <c r="G93" s="72">
        <f t="shared" si="16"/>
        <v>0.2582307177082796</v>
      </c>
      <c r="H93" s="54">
        <f t="shared" si="19"/>
        <v>1488</v>
      </c>
      <c r="I93" s="72">
        <f t="shared" si="22"/>
        <v>3.3489618218352311E-3</v>
      </c>
      <c r="J93" s="5">
        <f t="shared" si="20"/>
        <v>1487.6</v>
      </c>
      <c r="K93" s="72">
        <f t="shared" si="17"/>
        <v>3.6168787675821103E-3</v>
      </c>
      <c r="L93" s="5">
        <f t="shared" si="13"/>
        <v>1482.2209648668852</v>
      </c>
      <c r="M93" s="72">
        <f t="shared" si="18"/>
        <v>7.2197154274044224E-3</v>
      </c>
      <c r="N93" s="73">
        <f t="shared" si="21"/>
        <v>1490.3576986498606</v>
      </c>
      <c r="O93" s="70">
        <f t="shared" si="23"/>
        <v>1.7697932686801107E-3</v>
      </c>
    </row>
    <row r="94" spans="1:15" x14ac:dyDescent="0.25">
      <c r="A94" s="67">
        <v>93</v>
      </c>
      <c r="B94" s="8">
        <v>43344</v>
      </c>
      <c r="C94" s="5">
        <v>1496</v>
      </c>
      <c r="D94" s="69">
        <f t="shared" si="14"/>
        <v>1493</v>
      </c>
      <c r="E94" s="70">
        <f t="shared" si="15"/>
        <v>2.0053475935828879E-3</v>
      </c>
      <c r="F94" s="71">
        <f>+AVERAGE($C$2:C93)</f>
        <v>1111.6521739130435</v>
      </c>
      <c r="G94" s="72">
        <f t="shared" si="16"/>
        <v>0.25691699604743079</v>
      </c>
      <c r="H94" s="54">
        <f t="shared" si="19"/>
        <v>1492</v>
      </c>
      <c r="I94" s="72">
        <f t="shared" si="22"/>
        <v>2.6737967914438501E-3</v>
      </c>
      <c r="J94" s="5">
        <f t="shared" si="20"/>
        <v>1491.4</v>
      </c>
      <c r="K94" s="72">
        <f t="shared" si="17"/>
        <v>3.0748663101603669E-3</v>
      </c>
      <c r="L94" s="5">
        <f t="shared" si="13"/>
        <v>1490.5714031066973</v>
      </c>
      <c r="M94" s="72">
        <f t="shared" si="18"/>
        <v>3.6287412388387105E-3</v>
      </c>
      <c r="N94" s="73">
        <f t="shared" si="21"/>
        <v>1492.7357698649862</v>
      </c>
      <c r="O94" s="70">
        <f t="shared" si="23"/>
        <v>2.1819720153835589E-3</v>
      </c>
    </row>
    <row r="95" spans="1:15" x14ac:dyDescent="0.25">
      <c r="A95" s="67">
        <v>94</v>
      </c>
      <c r="B95" s="8">
        <v>43374</v>
      </c>
      <c r="C95" s="5">
        <v>1514</v>
      </c>
      <c r="D95" s="69">
        <f t="shared" si="14"/>
        <v>1496</v>
      </c>
      <c r="E95" s="70">
        <f t="shared" si="15"/>
        <v>1.1889035667107001E-2</v>
      </c>
      <c r="F95" s="71">
        <f>+AVERAGE($C$2:C94)</f>
        <v>1115.7849462365591</v>
      </c>
      <c r="G95" s="72">
        <f t="shared" si="16"/>
        <v>0.26302183207624896</v>
      </c>
      <c r="H95" s="54">
        <f t="shared" si="19"/>
        <v>1494.5</v>
      </c>
      <c r="I95" s="72">
        <f t="shared" si="22"/>
        <v>1.2879788639365918E-2</v>
      </c>
      <c r="J95" s="5">
        <f t="shared" si="20"/>
        <v>1494.3000000000002</v>
      </c>
      <c r="K95" s="72">
        <f t="shared" si="17"/>
        <v>1.3011889035666987E-2</v>
      </c>
      <c r="L95" s="5">
        <f t="shared" si="13"/>
        <v>1498.9218413465094</v>
      </c>
      <c r="M95" s="72">
        <f t="shared" si="18"/>
        <v>9.9591536680915579E-3</v>
      </c>
      <c r="N95" s="73">
        <f t="shared" si="21"/>
        <v>1495.6735769864986</v>
      </c>
      <c r="O95" s="70">
        <f t="shared" si="23"/>
        <v>1.2104638714333834E-2</v>
      </c>
    </row>
    <row r="96" spans="1:15" x14ac:dyDescent="0.25">
      <c r="A96" s="67">
        <v>95</v>
      </c>
      <c r="B96" s="8">
        <v>43405</v>
      </c>
      <c r="C96" s="5">
        <v>1515</v>
      </c>
      <c r="D96" s="69">
        <f t="shared" si="14"/>
        <v>1514</v>
      </c>
      <c r="E96" s="70">
        <f t="shared" si="15"/>
        <v>6.6006600660066007E-4</v>
      </c>
      <c r="F96" s="71">
        <f>+AVERAGE($C$2:C95)</f>
        <v>1120.0212765957447</v>
      </c>
      <c r="G96" s="72">
        <f t="shared" si="16"/>
        <v>0.26071202864967347</v>
      </c>
      <c r="H96" s="54">
        <f t="shared" si="19"/>
        <v>1505</v>
      </c>
      <c r="I96" s="72">
        <f t="shared" si="22"/>
        <v>6.6006600660066007E-3</v>
      </c>
      <c r="J96" s="5">
        <f t="shared" si="20"/>
        <v>1504.7</v>
      </c>
      <c r="K96" s="72">
        <f t="shared" si="17"/>
        <v>6.7986798679867686E-3</v>
      </c>
      <c r="L96" s="5">
        <f t="shared" si="13"/>
        <v>1507.2722795863215</v>
      </c>
      <c r="M96" s="72">
        <f t="shared" si="18"/>
        <v>5.1008055535831853E-3</v>
      </c>
      <c r="N96" s="73">
        <f t="shared" si="21"/>
        <v>1512.16735769865</v>
      </c>
      <c r="O96" s="70">
        <f t="shared" si="23"/>
        <v>1.8697308919802022E-3</v>
      </c>
    </row>
    <row r="97" spans="1:15" x14ac:dyDescent="0.25">
      <c r="A97" s="67">
        <v>96</v>
      </c>
      <c r="B97" s="8">
        <v>43435</v>
      </c>
      <c r="C97" s="5">
        <v>1516</v>
      </c>
      <c r="D97" s="69">
        <f t="shared" si="14"/>
        <v>1515</v>
      </c>
      <c r="E97" s="70">
        <f t="shared" si="15"/>
        <v>6.5963060686015829E-4</v>
      </c>
      <c r="F97" s="71">
        <f>+AVERAGE($C$2:C96)</f>
        <v>1124.1789473684209</v>
      </c>
      <c r="G97" s="72">
        <f t="shared" si="16"/>
        <v>0.25845715872795449</v>
      </c>
      <c r="H97" s="54">
        <f t="shared" si="19"/>
        <v>1514.5</v>
      </c>
      <c r="I97" s="72">
        <f t="shared" si="22"/>
        <v>9.8944591029023754E-4</v>
      </c>
      <c r="J97" s="5">
        <f t="shared" si="20"/>
        <v>1512.7</v>
      </c>
      <c r="K97" s="72">
        <f t="shared" si="17"/>
        <v>2.1767810026384923E-3</v>
      </c>
      <c r="L97" s="5">
        <f t="shared" si="13"/>
        <v>1515.6227178261333</v>
      </c>
      <c r="M97" s="72">
        <f t="shared" si="18"/>
        <v>2.4886686930518517E-4</v>
      </c>
      <c r="N97" s="73">
        <f t="shared" si="21"/>
        <v>1514.716735769865</v>
      </c>
      <c r="O97" s="70">
        <f t="shared" si="23"/>
        <v>8.4648036288591428E-4</v>
      </c>
    </row>
    <row r="98" spans="1:15" x14ac:dyDescent="0.25">
      <c r="A98" s="67">
        <v>97</v>
      </c>
      <c r="B98" s="8">
        <v>43466</v>
      </c>
      <c r="C98" s="5">
        <v>1522</v>
      </c>
      <c r="D98" s="69">
        <f t="shared" si="14"/>
        <v>1516</v>
      </c>
      <c r="E98" s="70">
        <f t="shared" si="15"/>
        <v>3.9421813403416554E-3</v>
      </c>
      <c r="F98" s="71">
        <f>+AVERAGE($C$2:C97)</f>
        <v>1128.2604166666667</v>
      </c>
      <c r="G98" s="72">
        <f t="shared" si="16"/>
        <v>0.25869880639509413</v>
      </c>
      <c r="H98" s="54">
        <f t="shared" si="19"/>
        <v>1515.5</v>
      </c>
      <c r="I98" s="72">
        <f t="shared" si="22"/>
        <v>4.2706964520367935E-3</v>
      </c>
      <c r="J98" s="5">
        <f t="shared" si="20"/>
        <v>1515.4</v>
      </c>
      <c r="K98" s="72">
        <f t="shared" si="17"/>
        <v>4.3363994743757612E-3</v>
      </c>
      <c r="L98" s="5">
        <f t="shared" si="13"/>
        <v>1523.9731560659457</v>
      </c>
      <c r="M98" s="72">
        <f t="shared" si="18"/>
        <v>1.2964231707921544E-3</v>
      </c>
      <c r="N98" s="73">
        <f t="shared" si="21"/>
        <v>1515.8716735769865</v>
      </c>
      <c r="O98" s="70">
        <f t="shared" si="23"/>
        <v>4.0264956787210938E-3</v>
      </c>
    </row>
    <row r="99" spans="1:15" x14ac:dyDescent="0.25">
      <c r="A99" s="67">
        <v>98</v>
      </c>
      <c r="B99" s="8">
        <v>43497</v>
      </c>
      <c r="C99" s="5">
        <v>1543</v>
      </c>
      <c r="D99" s="69">
        <f t="shared" si="14"/>
        <v>1522</v>
      </c>
      <c r="E99" s="70">
        <f t="shared" si="15"/>
        <v>1.3609850939727802E-2</v>
      </c>
      <c r="F99" s="71">
        <f>+AVERAGE($C$2:C98)</f>
        <v>1132.319587628866</v>
      </c>
      <c r="G99" s="72">
        <f t="shared" si="16"/>
        <v>0.26615710458271807</v>
      </c>
      <c r="H99" s="54">
        <f t="shared" si="19"/>
        <v>1519</v>
      </c>
      <c r="I99" s="72">
        <f t="shared" si="22"/>
        <v>1.5554115359688918E-2</v>
      </c>
      <c r="J99" s="5">
        <f t="shared" si="20"/>
        <v>1518.9</v>
      </c>
      <c r="K99" s="72">
        <f t="shared" si="17"/>
        <v>1.5618924173687562E-2</v>
      </c>
      <c r="L99" s="5">
        <f t="shared" si="13"/>
        <v>1532.3235943057575</v>
      </c>
      <c r="M99" s="72">
        <f t="shared" si="18"/>
        <v>6.91925190812863E-3</v>
      </c>
      <c r="N99" s="73">
        <f t="shared" si="21"/>
        <v>1521.3871673576987</v>
      </c>
      <c r="O99" s="70">
        <f t="shared" si="23"/>
        <v>1.4007020507000213E-2</v>
      </c>
    </row>
    <row r="100" spans="1:15" x14ac:dyDescent="0.25">
      <c r="A100" s="67">
        <v>99</v>
      </c>
      <c r="B100" s="8">
        <v>43525</v>
      </c>
      <c r="C100" s="5">
        <v>1561</v>
      </c>
      <c r="D100" s="69">
        <f t="shared" si="14"/>
        <v>1543</v>
      </c>
      <c r="E100" s="70">
        <f t="shared" si="15"/>
        <v>1.1531069827033953E-2</v>
      </c>
      <c r="F100" s="71">
        <f>+AVERAGE($C$2:C99)</f>
        <v>1136.5102040816328</v>
      </c>
      <c r="G100" s="72">
        <f t="shared" si="16"/>
        <v>0.27193452653322692</v>
      </c>
      <c r="H100" s="54">
        <f t="shared" si="19"/>
        <v>1532.5</v>
      </c>
      <c r="I100" s="72">
        <f t="shared" si="22"/>
        <v>1.8257527226137091E-2</v>
      </c>
      <c r="J100" s="5">
        <f t="shared" si="20"/>
        <v>1531.9</v>
      </c>
      <c r="K100" s="72">
        <f t="shared" si="17"/>
        <v>1.8641896220371497E-2</v>
      </c>
      <c r="L100" s="5">
        <f t="shared" si="13"/>
        <v>1540.6740325455696</v>
      </c>
      <c r="M100" s="72">
        <f t="shared" si="18"/>
        <v>1.3021119445503129E-2</v>
      </c>
      <c r="N100" s="73">
        <f t="shared" si="21"/>
        <v>1540.8387167357698</v>
      </c>
      <c r="O100" s="70">
        <f t="shared" si="23"/>
        <v>1.2915620284580511E-2</v>
      </c>
    </row>
    <row r="101" spans="1:15" x14ac:dyDescent="0.25">
      <c r="A101" s="67">
        <v>100</v>
      </c>
      <c r="B101" s="8">
        <v>43556</v>
      </c>
      <c r="C101" s="5">
        <v>1562</v>
      </c>
      <c r="D101" s="69">
        <f t="shared" si="14"/>
        <v>1561</v>
      </c>
      <c r="E101" s="70">
        <f t="shared" si="15"/>
        <v>6.4020486555697821E-4</v>
      </c>
      <c r="F101" s="71">
        <f>+AVERAGE($C$2:C100)</f>
        <v>1140.7979797979799</v>
      </c>
      <c r="G101" s="72">
        <f t="shared" si="16"/>
        <v>0.2696555827157619</v>
      </c>
      <c r="H101" s="54">
        <f t="shared" si="19"/>
        <v>1552</v>
      </c>
      <c r="I101" s="72">
        <f t="shared" si="22"/>
        <v>6.4020486555697821E-3</v>
      </c>
      <c r="J101" s="5">
        <f t="shared" si="20"/>
        <v>1549.9</v>
      </c>
      <c r="K101" s="72">
        <f t="shared" si="17"/>
        <v>7.7464788732393786E-3</v>
      </c>
      <c r="L101" s="5">
        <f t="shared" si="13"/>
        <v>1549.0244707853817</v>
      </c>
      <c r="M101" s="72">
        <f t="shared" si="18"/>
        <v>8.3069969363753458E-3</v>
      </c>
      <c r="N101" s="73">
        <f t="shared" si="21"/>
        <v>1558.9838716735771</v>
      </c>
      <c r="O101" s="70">
        <f t="shared" si="23"/>
        <v>1.9309400297201399E-3</v>
      </c>
    </row>
    <row r="102" spans="1:15" x14ac:dyDescent="0.25">
      <c r="A102" s="67">
        <v>101</v>
      </c>
      <c r="B102" s="8">
        <v>43586</v>
      </c>
      <c r="C102" s="5">
        <v>567</v>
      </c>
      <c r="D102" s="69">
        <f t="shared" si="14"/>
        <v>1562</v>
      </c>
      <c r="E102" s="70">
        <f t="shared" si="15"/>
        <v>1.7548500881834215</v>
      </c>
      <c r="F102" s="71">
        <f>+AVERAGE($C$2:C101)</f>
        <v>1145.01</v>
      </c>
      <c r="G102" s="72">
        <f t="shared" si="16"/>
        <v>1.0194179894179893</v>
      </c>
      <c r="H102" s="54">
        <f t="shared" si="19"/>
        <v>1561.5</v>
      </c>
      <c r="I102" s="72">
        <f t="shared" si="22"/>
        <v>1.753968253968254</v>
      </c>
      <c r="J102" s="5">
        <f t="shared" si="20"/>
        <v>1559.7</v>
      </c>
      <c r="K102" s="72">
        <f t="shared" si="17"/>
        <v>1.7507936507936508</v>
      </c>
      <c r="L102" s="5">
        <f t="shared" si="13"/>
        <v>1557.3749090251936</v>
      </c>
      <c r="M102" s="72">
        <f t="shared" si="18"/>
        <v>1.7466929612437276</v>
      </c>
      <c r="N102" s="73">
        <f t="shared" si="21"/>
        <v>1561.6983871673576</v>
      </c>
      <c r="O102" s="70">
        <f t="shared" si="23"/>
        <v>1.7543181431523063</v>
      </c>
    </row>
    <row r="103" spans="1:15" x14ac:dyDescent="0.25">
      <c r="A103" s="67">
        <v>102</v>
      </c>
      <c r="B103" s="8">
        <v>43617</v>
      </c>
      <c r="C103" s="5">
        <v>1571</v>
      </c>
      <c r="D103" s="69">
        <f t="shared" si="14"/>
        <v>567</v>
      </c>
      <c r="E103" s="70">
        <f t="shared" si="15"/>
        <v>0.63908338637810314</v>
      </c>
      <c r="F103" s="71">
        <f>+AVERAGE($C$2:C102)</f>
        <v>1139.2871287128712</v>
      </c>
      <c r="G103" s="72">
        <f t="shared" si="16"/>
        <v>0.27480131845138689</v>
      </c>
      <c r="H103" s="54">
        <f t="shared" si="19"/>
        <v>1064.5</v>
      </c>
      <c r="I103" s="72">
        <f t="shared" si="22"/>
        <v>0.32240611075747933</v>
      </c>
      <c r="J103" s="5">
        <f t="shared" si="20"/>
        <v>1064.4000000000001</v>
      </c>
      <c r="K103" s="72">
        <f t="shared" si="17"/>
        <v>0.32246976448122211</v>
      </c>
      <c r="L103" s="5">
        <f t="shared" si="13"/>
        <v>1565.7253472650059</v>
      </c>
      <c r="M103" s="72">
        <f t="shared" si="18"/>
        <v>3.3575128803272477E-3</v>
      </c>
      <c r="N103" s="73">
        <f t="shared" si="21"/>
        <v>666.46983871673569</v>
      </c>
      <c r="O103" s="70">
        <f t="shared" si="23"/>
        <v>0.57576713003390467</v>
      </c>
    </row>
    <row r="104" spans="1:15" x14ac:dyDescent="0.25">
      <c r="A104" s="67">
        <v>103</v>
      </c>
      <c r="B104" s="8">
        <v>43647</v>
      </c>
      <c r="C104" s="5">
        <v>1572</v>
      </c>
      <c r="D104" s="69">
        <f t="shared" si="14"/>
        <v>1571</v>
      </c>
      <c r="E104" s="70">
        <f t="shared" si="15"/>
        <v>6.3613231552162855E-4</v>
      </c>
      <c r="F104" s="71">
        <f>+AVERAGE($C$2:C103)</f>
        <v>1143.5196078431372</v>
      </c>
      <c r="G104" s="72">
        <f t="shared" si="16"/>
        <v>0.27257022401836056</v>
      </c>
      <c r="H104" s="54">
        <f t="shared" si="19"/>
        <v>1069</v>
      </c>
      <c r="I104" s="72">
        <f t="shared" si="22"/>
        <v>0.31997455470737912</v>
      </c>
      <c r="J104" s="5">
        <f t="shared" si="20"/>
        <v>1168.5</v>
      </c>
      <c r="K104" s="72">
        <f t="shared" si="17"/>
        <v>0.25667938931297712</v>
      </c>
      <c r="L104" s="5">
        <f t="shared" si="13"/>
        <v>1574.0757855048178</v>
      </c>
      <c r="M104" s="72">
        <f t="shared" si="18"/>
        <v>1.3204742397059535E-3</v>
      </c>
      <c r="N104" s="73">
        <f t="shared" si="21"/>
        <v>1480.5469838716735</v>
      </c>
      <c r="O104" s="70">
        <f t="shared" si="23"/>
        <v>5.8176218911149144E-2</v>
      </c>
    </row>
    <row r="105" spans="1:15" x14ac:dyDescent="0.25">
      <c r="A105" s="67">
        <v>104</v>
      </c>
      <c r="B105" s="8">
        <v>43678</v>
      </c>
      <c r="C105" s="5">
        <v>1576</v>
      </c>
      <c r="D105" s="69">
        <f t="shared" si="14"/>
        <v>1572</v>
      </c>
      <c r="E105" s="70">
        <f t="shared" si="15"/>
        <v>2.5380710659898475E-3</v>
      </c>
      <c r="F105" s="71">
        <f>+AVERAGE($C$2:C104)</f>
        <v>1147.6796116504854</v>
      </c>
      <c r="G105" s="72">
        <f t="shared" si="16"/>
        <v>0.27177689616085948</v>
      </c>
      <c r="H105" s="54">
        <f t="shared" si="19"/>
        <v>1571.5</v>
      </c>
      <c r="I105" s="72">
        <f t="shared" si="22"/>
        <v>2.8553299492385786E-3</v>
      </c>
      <c r="J105" s="5">
        <f t="shared" si="20"/>
        <v>1471.1000000000001</v>
      </c>
      <c r="K105" s="72">
        <f t="shared" si="17"/>
        <v>6.6560913705583674E-2</v>
      </c>
      <c r="L105" s="5">
        <f t="shared" si="13"/>
        <v>1582.4262237446299</v>
      </c>
      <c r="M105" s="72">
        <f t="shared" si="18"/>
        <v>4.0775531374554891E-3</v>
      </c>
      <c r="N105" s="73">
        <f t="shared" si="21"/>
        <v>1562.8546983871672</v>
      </c>
      <c r="O105" s="70">
        <f t="shared" si="23"/>
        <v>8.3409274193101401E-3</v>
      </c>
    </row>
    <row r="106" spans="1:15" x14ac:dyDescent="0.25">
      <c r="A106" s="67">
        <v>105</v>
      </c>
      <c r="B106" s="8">
        <v>43709</v>
      </c>
      <c r="C106" s="5">
        <v>1579</v>
      </c>
      <c r="D106" s="69">
        <f t="shared" si="14"/>
        <v>1576</v>
      </c>
      <c r="E106" s="70">
        <f t="shared" si="15"/>
        <v>1.8999366687777073E-3</v>
      </c>
      <c r="F106" s="71">
        <f>+AVERAGE($C$2:C105)</f>
        <v>1151.7980769230769</v>
      </c>
      <c r="G106" s="72">
        <f t="shared" si="16"/>
        <v>0.27055219954206655</v>
      </c>
      <c r="H106" s="54">
        <f t="shared" si="19"/>
        <v>1574</v>
      </c>
      <c r="I106" s="72">
        <f t="shared" si="22"/>
        <v>3.1665611146295125E-3</v>
      </c>
      <c r="J106" s="5">
        <f t="shared" si="20"/>
        <v>1573.9</v>
      </c>
      <c r="K106" s="72">
        <f t="shared" si="17"/>
        <v>3.2298923369220448E-3</v>
      </c>
      <c r="L106" s="5">
        <f t="shared" si="13"/>
        <v>1590.7766619844419</v>
      </c>
      <c r="M106" s="72">
        <f t="shared" si="18"/>
        <v>7.4583039800138976E-3</v>
      </c>
      <c r="N106" s="73">
        <f t="shared" si="21"/>
        <v>1574.6854698387167</v>
      </c>
      <c r="O106" s="70">
        <f t="shared" si="23"/>
        <v>2.7324446873231798E-3</v>
      </c>
    </row>
    <row r="107" spans="1:15" x14ac:dyDescent="0.25">
      <c r="A107" s="67">
        <v>106</v>
      </c>
      <c r="B107" s="8">
        <v>43739</v>
      </c>
      <c r="C107" s="5">
        <v>1592</v>
      </c>
      <c r="D107" s="69">
        <f t="shared" si="14"/>
        <v>1579</v>
      </c>
      <c r="E107" s="70">
        <f t="shared" si="15"/>
        <v>8.1658291457286439E-3</v>
      </c>
      <c r="F107" s="71">
        <f>+AVERAGE($C$2:C106)</f>
        <v>1155.8666666666666</v>
      </c>
      <c r="G107" s="72">
        <f t="shared" si="16"/>
        <v>0.27395309882747076</v>
      </c>
      <c r="H107" s="54">
        <f t="shared" si="19"/>
        <v>1577.5</v>
      </c>
      <c r="I107" s="72">
        <f t="shared" si="22"/>
        <v>9.1080402010050247E-3</v>
      </c>
      <c r="J107" s="5">
        <f t="shared" si="20"/>
        <v>1577.1000000000001</v>
      </c>
      <c r="K107" s="72">
        <f t="shared" si="17"/>
        <v>9.3592964824119745E-3</v>
      </c>
      <c r="L107" s="5">
        <f t="shared" si="13"/>
        <v>1599.127100224254</v>
      </c>
      <c r="M107" s="72">
        <f t="shared" si="18"/>
        <v>4.476821748903289E-3</v>
      </c>
      <c r="N107" s="73">
        <f t="shared" si="21"/>
        <v>1578.5685469838718</v>
      </c>
      <c r="O107" s="70">
        <f t="shared" si="23"/>
        <v>8.4368423468142058E-3</v>
      </c>
    </row>
    <row r="108" spans="1:15" x14ac:dyDescent="0.25">
      <c r="A108" s="67">
        <v>107</v>
      </c>
      <c r="B108" s="8">
        <v>43770</v>
      </c>
      <c r="C108" s="5">
        <v>1605</v>
      </c>
      <c r="D108" s="69">
        <f t="shared" si="14"/>
        <v>1592</v>
      </c>
      <c r="E108" s="70">
        <f t="shared" si="15"/>
        <v>8.0996884735202498E-3</v>
      </c>
      <c r="F108" s="71">
        <f>+AVERAGE($C$2:C107)</f>
        <v>1159.9811320754718</v>
      </c>
      <c r="G108" s="72">
        <f t="shared" si="16"/>
        <v>0.2772703226944101</v>
      </c>
      <c r="H108" s="54">
        <f t="shared" si="19"/>
        <v>1585.5</v>
      </c>
      <c r="I108" s="72">
        <f t="shared" si="22"/>
        <v>1.2149532710280374E-2</v>
      </c>
      <c r="J108" s="5">
        <f t="shared" si="20"/>
        <v>1585.2</v>
      </c>
      <c r="K108" s="72">
        <f t="shared" si="17"/>
        <v>1.2336448598130812E-2</v>
      </c>
      <c r="L108" s="5">
        <f t="shared" si="13"/>
        <v>1607.4775384640661</v>
      </c>
      <c r="M108" s="72">
        <f t="shared" si="18"/>
        <v>1.5436376723153449E-3</v>
      </c>
      <c r="N108" s="73">
        <f t="shared" si="21"/>
        <v>1590.6568546983872</v>
      </c>
      <c r="O108" s="70">
        <f t="shared" si="23"/>
        <v>8.9365391287307295E-3</v>
      </c>
    </row>
    <row r="109" spans="1:15" x14ac:dyDescent="0.25">
      <c r="A109" s="67">
        <v>108</v>
      </c>
      <c r="B109" s="8">
        <v>43800</v>
      </c>
      <c r="C109" s="5">
        <v>1606</v>
      </c>
      <c r="D109" s="69">
        <f t="shared" si="14"/>
        <v>1605</v>
      </c>
      <c r="E109" s="70">
        <f t="shared" si="15"/>
        <v>6.2266500622665006E-4</v>
      </c>
      <c r="F109" s="71">
        <f>+AVERAGE($C$2:C108)</f>
        <v>1164.1401869158879</v>
      </c>
      <c r="G109" s="72">
        <f t="shared" si="16"/>
        <v>0.2751306432653251</v>
      </c>
      <c r="H109" s="54">
        <f t="shared" si="19"/>
        <v>1598.5</v>
      </c>
      <c r="I109" s="72">
        <f t="shared" si="22"/>
        <v>4.6699875466998751E-3</v>
      </c>
      <c r="J109" s="5">
        <f t="shared" si="20"/>
        <v>1597.2</v>
      </c>
      <c r="K109" s="72">
        <f t="shared" si="17"/>
        <v>5.479452054794492E-3</v>
      </c>
      <c r="L109" s="5">
        <f t="shared" si="13"/>
        <v>1615.827976703878</v>
      </c>
      <c r="M109" s="72">
        <f t="shared" si="18"/>
        <v>6.1195371755155626E-3</v>
      </c>
      <c r="N109" s="73">
        <f t="shared" si="21"/>
        <v>1603.5656854698386</v>
      </c>
      <c r="O109" s="70">
        <f t="shared" si="23"/>
        <v>1.5157624720805562E-3</v>
      </c>
    </row>
    <row r="110" spans="1:15" x14ac:dyDescent="0.25">
      <c r="A110" s="67">
        <v>109</v>
      </c>
      <c r="B110" s="8">
        <v>43831</v>
      </c>
      <c r="C110" s="5">
        <v>1620</v>
      </c>
      <c r="D110" s="69">
        <f t="shared" si="14"/>
        <v>1606</v>
      </c>
      <c r="E110" s="70">
        <f t="shared" si="15"/>
        <v>8.6419753086419745E-3</v>
      </c>
      <c r="F110" s="71">
        <f>+AVERAGE($C$2:C109)</f>
        <v>1168.2314814814815</v>
      </c>
      <c r="G110" s="72">
        <f t="shared" si="16"/>
        <v>0.27886945587562867</v>
      </c>
      <c r="H110" s="54">
        <f t="shared" si="19"/>
        <v>1605.5</v>
      </c>
      <c r="I110" s="72">
        <f t="shared" si="22"/>
        <v>8.9506172839506175E-3</v>
      </c>
      <c r="J110" s="5">
        <f t="shared" si="20"/>
        <v>1604.2</v>
      </c>
      <c r="K110" s="72">
        <f t="shared" si="17"/>
        <v>9.7530864197530581E-3</v>
      </c>
      <c r="L110" s="5">
        <f t="shared" si="13"/>
        <v>1624.1784149436903</v>
      </c>
      <c r="M110" s="72">
        <f t="shared" si="18"/>
        <v>2.5792684837594526E-3</v>
      </c>
      <c r="N110" s="73">
        <f t="shared" si="21"/>
        <v>1605.756568546984</v>
      </c>
      <c r="O110" s="70">
        <f t="shared" si="23"/>
        <v>8.7922416376641985E-3</v>
      </c>
    </row>
    <row r="111" spans="1:15" x14ac:dyDescent="0.25">
      <c r="A111" s="67">
        <v>110</v>
      </c>
      <c r="B111" s="8">
        <v>43862</v>
      </c>
      <c r="C111" s="5">
        <v>1629</v>
      </c>
      <c r="D111" s="69">
        <f t="shared" si="14"/>
        <v>1620</v>
      </c>
      <c r="E111" s="70">
        <f t="shared" si="15"/>
        <v>5.5248618784530384E-3</v>
      </c>
      <c r="F111" s="71">
        <f>+AVERAGE($C$2:C110)</f>
        <v>1172.3761467889908</v>
      </c>
      <c r="G111" s="72">
        <f t="shared" si="16"/>
        <v>0.28030930215531563</v>
      </c>
      <c r="H111" s="54">
        <f t="shared" si="19"/>
        <v>1613</v>
      </c>
      <c r="I111" s="72">
        <f t="shared" si="22"/>
        <v>9.8219766728054013E-3</v>
      </c>
      <c r="J111" s="5">
        <f t="shared" si="20"/>
        <v>1612.9</v>
      </c>
      <c r="K111" s="72">
        <f t="shared" si="17"/>
        <v>9.8833640270103804E-3</v>
      </c>
      <c r="L111" s="5">
        <f t="shared" si="13"/>
        <v>1632.5288531835022</v>
      </c>
      <c r="M111" s="72">
        <f t="shared" si="18"/>
        <v>2.1662696031320926E-3</v>
      </c>
      <c r="N111" s="73">
        <f t="shared" si="21"/>
        <v>1618.5756568546983</v>
      </c>
      <c r="O111" s="70">
        <f t="shared" si="23"/>
        <v>6.3992284501545064E-3</v>
      </c>
    </row>
    <row r="112" spans="1:15" x14ac:dyDescent="0.25">
      <c r="A112" s="67">
        <v>111</v>
      </c>
      <c r="B112" s="8">
        <v>43891</v>
      </c>
      <c r="C112" s="5">
        <v>1659</v>
      </c>
      <c r="D112" s="69">
        <f t="shared" si="14"/>
        <v>1629</v>
      </c>
      <c r="E112" s="70">
        <f t="shared" si="15"/>
        <v>1.8083182640144666E-2</v>
      </c>
      <c r="F112" s="71">
        <f>+AVERAGE($C$2:C111)</f>
        <v>1176.5272727272727</v>
      </c>
      <c r="G112" s="72">
        <f t="shared" si="16"/>
        <v>0.29082141487204782</v>
      </c>
      <c r="H112" s="54">
        <f t="shared" si="19"/>
        <v>1624.5</v>
      </c>
      <c r="I112" s="72">
        <f t="shared" si="22"/>
        <v>2.0795660036166366E-2</v>
      </c>
      <c r="J112" s="5">
        <f t="shared" si="20"/>
        <v>1623.1</v>
      </c>
      <c r="K112" s="72">
        <f t="shared" si="17"/>
        <v>2.1639541892706504E-2</v>
      </c>
      <c r="L112" s="5">
        <f t="shared" si="13"/>
        <v>1640.8792914233143</v>
      </c>
      <c r="M112" s="72">
        <f t="shared" si="18"/>
        <v>1.0922669425368131E-2</v>
      </c>
      <c r="N112" s="73">
        <f t="shared" si="21"/>
        <v>1627.9575656854699</v>
      </c>
      <c r="O112" s="70">
        <f t="shared" si="23"/>
        <v>1.8711533643478034E-2</v>
      </c>
    </row>
    <row r="113" spans="1:15" x14ac:dyDescent="0.25">
      <c r="A113" s="67">
        <v>112</v>
      </c>
      <c r="B113" s="8">
        <v>43922</v>
      </c>
      <c r="C113" s="5">
        <v>1677</v>
      </c>
      <c r="D113" s="69">
        <f t="shared" si="14"/>
        <v>1659</v>
      </c>
      <c r="E113" s="70">
        <f t="shared" si="15"/>
        <v>1.0733452593917709E-2</v>
      </c>
      <c r="F113" s="71">
        <f>+AVERAGE($C$2:C112)</f>
        <v>1180.8738738738739</v>
      </c>
      <c r="G113" s="72">
        <f t="shared" si="16"/>
        <v>0.29584145863215627</v>
      </c>
      <c r="H113" s="54">
        <f t="shared" si="19"/>
        <v>1644</v>
      </c>
      <c r="I113" s="72">
        <f t="shared" si="22"/>
        <v>1.9677996422182469E-2</v>
      </c>
      <c r="J113" s="5">
        <f t="shared" si="20"/>
        <v>1643.1</v>
      </c>
      <c r="K113" s="72">
        <f t="shared" si="17"/>
        <v>2.0214669051878409E-2</v>
      </c>
      <c r="L113" s="5">
        <f t="shared" si="13"/>
        <v>1649.2297296631264</v>
      </c>
      <c r="M113" s="72">
        <f t="shared" si="18"/>
        <v>1.6559493343395133E-2</v>
      </c>
      <c r="N113" s="73">
        <f t="shared" si="21"/>
        <v>1655.8957565685471</v>
      </c>
      <c r="O113" s="70">
        <f t="shared" si="23"/>
        <v>1.2584522022333282E-2</v>
      </c>
    </row>
    <row r="114" spans="1:15" x14ac:dyDescent="0.25">
      <c r="A114" s="67">
        <v>113</v>
      </c>
      <c r="B114" s="8">
        <v>43952</v>
      </c>
      <c r="C114" s="5">
        <v>1678</v>
      </c>
      <c r="D114" s="69">
        <f t="shared" si="14"/>
        <v>1677</v>
      </c>
      <c r="E114" s="70">
        <f t="shared" si="15"/>
        <v>5.9594755661501785E-4</v>
      </c>
      <c r="F114" s="71">
        <f>+AVERAGE($C$2:C113)</f>
        <v>1185.3035714285713</v>
      </c>
      <c r="G114" s="72">
        <f t="shared" si="16"/>
        <v>0.29362123276008861</v>
      </c>
      <c r="H114" s="54">
        <f t="shared" si="19"/>
        <v>1668</v>
      </c>
      <c r="I114" s="72">
        <f t="shared" si="22"/>
        <v>5.9594755661501785E-3</v>
      </c>
      <c r="J114" s="5">
        <f t="shared" si="20"/>
        <v>1665</v>
      </c>
      <c r="K114" s="72">
        <f t="shared" si="17"/>
        <v>7.7473182359952325E-3</v>
      </c>
      <c r="L114" s="5">
        <f t="shared" si="13"/>
        <v>1657.5801679029382</v>
      </c>
      <c r="M114" s="72">
        <f t="shared" si="18"/>
        <v>1.2169149044732879E-2</v>
      </c>
      <c r="N114" s="73">
        <f t="shared" si="21"/>
        <v>1674.8895756568545</v>
      </c>
      <c r="O114" s="70">
        <f t="shared" si="23"/>
        <v>1.8536497873334304E-3</v>
      </c>
    </row>
    <row r="115" spans="1:15" x14ac:dyDescent="0.25">
      <c r="A115" s="67">
        <v>114</v>
      </c>
      <c r="B115" s="8">
        <v>43983</v>
      </c>
      <c r="C115" s="5">
        <v>1682</v>
      </c>
      <c r="D115" s="69">
        <f t="shared" si="14"/>
        <v>1678</v>
      </c>
      <c r="E115" s="70">
        <f t="shared" si="15"/>
        <v>2.3781212841854932E-3</v>
      </c>
      <c r="F115" s="71">
        <f>+AVERAGE($C$2:C114)</f>
        <v>1189.6637168141592</v>
      </c>
      <c r="G115" s="72">
        <f t="shared" si="16"/>
        <v>0.29270884850525614</v>
      </c>
      <c r="H115" s="54">
        <f t="shared" si="19"/>
        <v>1677.5</v>
      </c>
      <c r="I115" s="72">
        <f t="shared" si="22"/>
        <v>2.6753864447086801E-3</v>
      </c>
      <c r="J115" s="5">
        <f t="shared" si="20"/>
        <v>1675.7</v>
      </c>
      <c r="K115" s="72">
        <f t="shared" si="17"/>
        <v>3.745541022592125E-3</v>
      </c>
      <c r="L115" s="5">
        <f t="shared" si="13"/>
        <v>1665.9306061427505</v>
      </c>
      <c r="M115" s="72">
        <f t="shared" si="18"/>
        <v>9.5537418889711373E-3</v>
      </c>
      <c r="N115" s="73">
        <f t="shared" si="21"/>
        <v>1677.6889575656855</v>
      </c>
      <c r="O115" s="70">
        <f t="shared" si="23"/>
        <v>2.5630454425175139E-3</v>
      </c>
    </row>
    <row r="116" spans="1:15" x14ac:dyDescent="0.25">
      <c r="A116" s="67">
        <v>115</v>
      </c>
      <c r="B116" s="8">
        <v>44013</v>
      </c>
      <c r="C116" s="5">
        <v>1693</v>
      </c>
      <c r="D116" s="69">
        <f t="shared" si="14"/>
        <v>1682</v>
      </c>
      <c r="E116" s="70">
        <f t="shared" si="15"/>
        <v>6.4973419964559952E-3</v>
      </c>
      <c r="F116" s="71">
        <f>+AVERAGE($C$2:C115)</f>
        <v>1193.9824561403509</v>
      </c>
      <c r="G116" s="72">
        <f t="shared" si="16"/>
        <v>0.29475342224432904</v>
      </c>
      <c r="H116" s="54">
        <f t="shared" si="19"/>
        <v>1680</v>
      </c>
      <c r="I116" s="72">
        <f t="shared" si="22"/>
        <v>7.6786769049025398E-3</v>
      </c>
      <c r="J116" s="5">
        <f t="shared" si="20"/>
        <v>1679.9</v>
      </c>
      <c r="K116" s="72">
        <f t="shared" si="17"/>
        <v>7.7377436503248131E-3</v>
      </c>
      <c r="L116" s="5">
        <f t="shared" si="13"/>
        <v>1674.2810443825624</v>
      </c>
      <c r="M116" s="72">
        <f t="shared" si="18"/>
        <v>1.1056677860270281E-2</v>
      </c>
      <c r="N116" s="73">
        <f t="shared" si="21"/>
        <v>1681.5688957565685</v>
      </c>
      <c r="O116" s="70">
        <f t="shared" si="23"/>
        <v>6.7519812424285241E-3</v>
      </c>
    </row>
    <row r="117" spans="1:15" x14ac:dyDescent="0.25">
      <c r="A117" s="67">
        <v>116</v>
      </c>
      <c r="B117" s="8">
        <v>44044</v>
      </c>
      <c r="C117" s="5">
        <v>1704</v>
      </c>
      <c r="D117" s="69">
        <f t="shared" si="14"/>
        <v>1693</v>
      </c>
      <c r="E117" s="70">
        <f t="shared" si="15"/>
        <v>6.4553990610328642E-3</v>
      </c>
      <c r="F117" s="71">
        <f>+AVERAGE($C$2:C116)</f>
        <v>1198.3217391304347</v>
      </c>
      <c r="G117" s="72">
        <f t="shared" si="16"/>
        <v>0.29675954276382938</v>
      </c>
      <c r="H117" s="54">
        <f t="shared" si="19"/>
        <v>1687.5</v>
      </c>
      <c r="I117" s="72">
        <f t="shared" si="22"/>
        <v>9.683098591549295E-3</v>
      </c>
      <c r="J117" s="5">
        <f t="shared" si="20"/>
        <v>1687.1000000000001</v>
      </c>
      <c r="K117" s="72">
        <f t="shared" si="17"/>
        <v>9.9178403755867742E-3</v>
      </c>
      <c r="L117" s="5">
        <f t="shared" si="13"/>
        <v>1682.6314826223745</v>
      </c>
      <c r="M117" s="72">
        <f t="shared" si="18"/>
        <v>1.2540209728653459E-2</v>
      </c>
      <c r="N117" s="73">
        <f t="shared" si="21"/>
        <v>1691.8568895756569</v>
      </c>
      <c r="O117" s="70">
        <f t="shared" si="23"/>
        <v>7.1262385119384682E-3</v>
      </c>
    </row>
    <row r="118" spans="1:15" x14ac:dyDescent="0.25">
      <c r="A118" s="67">
        <v>117</v>
      </c>
      <c r="B118" s="8">
        <v>44075</v>
      </c>
      <c r="C118" s="5">
        <v>1721</v>
      </c>
      <c r="D118" s="69">
        <f t="shared" si="14"/>
        <v>1704</v>
      </c>
      <c r="E118" s="70">
        <f t="shared" si="15"/>
        <v>9.8779779198140613E-3</v>
      </c>
      <c r="F118" s="71">
        <f>+AVERAGE($C$2:C117)</f>
        <v>1202.6810344827586</v>
      </c>
      <c r="G118" s="72">
        <f t="shared" si="16"/>
        <v>0.30117313510589272</v>
      </c>
      <c r="H118" s="54">
        <f t="shared" si="19"/>
        <v>1698.5</v>
      </c>
      <c r="I118" s="72">
        <f t="shared" si="22"/>
        <v>1.3073794305636257E-2</v>
      </c>
      <c r="J118" s="5">
        <f t="shared" si="20"/>
        <v>1697.4</v>
      </c>
      <c r="K118" s="72">
        <f t="shared" si="17"/>
        <v>1.3712957582800644E-2</v>
      </c>
      <c r="L118" s="5">
        <f t="shared" si="13"/>
        <v>1690.9819208621866</v>
      </c>
      <c r="M118" s="72">
        <f t="shared" si="18"/>
        <v>1.7442230759914818E-2</v>
      </c>
      <c r="N118" s="73">
        <f t="shared" si="21"/>
        <v>1702.7856889575658</v>
      </c>
      <c r="O118" s="70">
        <f t="shared" si="23"/>
        <v>1.0583562488340643E-2</v>
      </c>
    </row>
    <row r="119" spans="1:15" x14ac:dyDescent="0.25">
      <c r="A119" s="67">
        <v>118</v>
      </c>
      <c r="B119" s="8">
        <v>44105</v>
      </c>
      <c r="C119" s="5">
        <v>1732</v>
      </c>
      <c r="D119" s="69">
        <f t="shared" si="14"/>
        <v>1721</v>
      </c>
      <c r="E119" s="70">
        <f t="shared" si="15"/>
        <v>6.3510392609699767E-3</v>
      </c>
      <c r="F119" s="71">
        <f>+AVERAGE($C$2:C118)</f>
        <v>1207.1111111111111</v>
      </c>
      <c r="G119" s="72">
        <f t="shared" si="16"/>
        <v>0.30305363099820376</v>
      </c>
      <c r="H119" s="54">
        <f t="shared" si="19"/>
        <v>1712.5</v>
      </c>
      <c r="I119" s="72">
        <f t="shared" si="22"/>
        <v>1.1258660508083142E-2</v>
      </c>
      <c r="J119" s="5">
        <f t="shared" si="20"/>
        <v>1711.4</v>
      </c>
      <c r="K119" s="72">
        <f t="shared" si="17"/>
        <v>1.1893764434180085E-2</v>
      </c>
      <c r="L119" s="5">
        <f t="shared" si="13"/>
        <v>1699.3323591019985</v>
      </c>
      <c r="M119" s="72">
        <f t="shared" si="18"/>
        <v>1.8861224536952388E-2</v>
      </c>
      <c r="N119" s="73">
        <f t="shared" si="21"/>
        <v>1719.1785688957566</v>
      </c>
      <c r="O119" s="70">
        <f t="shared" si="23"/>
        <v>7.4026738477155898E-3</v>
      </c>
    </row>
    <row r="120" spans="1:15" x14ac:dyDescent="0.25">
      <c r="A120" s="67">
        <v>119</v>
      </c>
      <c r="B120" s="8">
        <v>44136</v>
      </c>
      <c r="C120" s="5">
        <v>1742</v>
      </c>
      <c r="D120" s="69">
        <f t="shared" si="14"/>
        <v>1732</v>
      </c>
      <c r="E120" s="70">
        <f t="shared" si="15"/>
        <v>5.7405281285878304E-3</v>
      </c>
      <c r="F120" s="71">
        <f>+AVERAGE($C$2:C119)</f>
        <v>1211.5593220338983</v>
      </c>
      <c r="G120" s="72">
        <f t="shared" si="16"/>
        <v>0.30450096324116055</v>
      </c>
      <c r="H120" s="54">
        <f t="shared" si="19"/>
        <v>1726.5</v>
      </c>
      <c r="I120" s="72">
        <f t="shared" si="22"/>
        <v>8.8978185993111372E-3</v>
      </c>
      <c r="J120" s="5">
        <f t="shared" si="20"/>
        <v>1724.8000000000002</v>
      </c>
      <c r="K120" s="72">
        <f t="shared" si="17"/>
        <v>9.873708381170963E-3</v>
      </c>
      <c r="L120" s="5">
        <f t="shared" si="13"/>
        <v>1707.6827973418108</v>
      </c>
      <c r="M120" s="72">
        <f t="shared" si="18"/>
        <v>1.9699886715378426E-2</v>
      </c>
      <c r="N120" s="73">
        <f t="shared" si="21"/>
        <v>1730.7178568895756</v>
      </c>
      <c r="O120" s="70">
        <f t="shared" si="23"/>
        <v>6.4765459876144583E-3</v>
      </c>
    </row>
    <row r="121" spans="1:15" x14ac:dyDescent="0.25">
      <c r="A121" s="67">
        <v>120</v>
      </c>
      <c r="B121" s="8">
        <v>44166</v>
      </c>
      <c r="C121" s="5">
        <v>1745</v>
      </c>
      <c r="D121" s="69">
        <f t="shared" si="14"/>
        <v>1742</v>
      </c>
      <c r="E121" s="70">
        <f t="shared" si="15"/>
        <v>1.7191977077363897E-3</v>
      </c>
      <c r="F121" s="71">
        <f>+AVERAGE($C$2:C120)</f>
        <v>1216.0168067226891</v>
      </c>
      <c r="G121" s="72">
        <f t="shared" si="16"/>
        <v>0.30314223110447613</v>
      </c>
      <c r="H121" s="54">
        <f t="shared" si="19"/>
        <v>1737</v>
      </c>
      <c r="I121" s="72">
        <f t="shared" si="22"/>
        <v>4.5845272206303722E-3</v>
      </c>
      <c r="J121" s="5">
        <f t="shared" si="20"/>
        <v>1735.9</v>
      </c>
      <c r="K121" s="72">
        <f t="shared" si="17"/>
        <v>5.2148997134669967E-3</v>
      </c>
      <c r="L121" s="5">
        <f t="shared" si="13"/>
        <v>1716.0332355816226</v>
      </c>
      <c r="M121" s="72">
        <f t="shared" si="18"/>
        <v>1.6599864996204788E-2</v>
      </c>
      <c r="N121" s="73">
        <f t="shared" si="21"/>
        <v>1740.8717856889575</v>
      </c>
      <c r="O121" s="70">
        <f t="shared" si="23"/>
        <v>2.3657388601962658E-3</v>
      </c>
    </row>
    <row r="122" spans="1:15" x14ac:dyDescent="0.25">
      <c r="A122" s="67">
        <v>121</v>
      </c>
      <c r="B122" s="8">
        <v>44197</v>
      </c>
      <c r="C122" s="5">
        <v>1750</v>
      </c>
      <c r="D122" s="69">
        <f t="shared" si="14"/>
        <v>1745</v>
      </c>
      <c r="E122" s="70">
        <f t="shared" si="15"/>
        <v>2.8571428571428571E-3</v>
      </c>
      <c r="F122" s="71">
        <f>+AVERAGE($C$2:C121)</f>
        <v>1220.425</v>
      </c>
      <c r="G122" s="72">
        <f t="shared" si="16"/>
        <v>0.30261428571428572</v>
      </c>
      <c r="H122" s="54">
        <f t="shared" si="19"/>
        <v>1743.5</v>
      </c>
      <c r="I122" s="72">
        <f t="shared" si="22"/>
        <v>3.7142857142857142E-3</v>
      </c>
      <c r="J122" s="5">
        <f t="shared" si="20"/>
        <v>1742.5</v>
      </c>
      <c r="K122" s="72">
        <f t="shared" si="17"/>
        <v>4.2857142857142859E-3</v>
      </c>
      <c r="L122" s="5">
        <f t="shared" si="13"/>
        <v>1724.3836738214347</v>
      </c>
      <c r="M122" s="72">
        <f t="shared" si="18"/>
        <v>1.4637900673465862E-2</v>
      </c>
      <c r="N122" s="73">
        <f t="shared" si="21"/>
        <v>1744.5871785688958</v>
      </c>
      <c r="O122" s="70">
        <f t="shared" si="23"/>
        <v>3.093040817773856E-3</v>
      </c>
    </row>
    <row r="123" spans="1:15" x14ac:dyDescent="0.25">
      <c r="A123" s="67">
        <v>122</v>
      </c>
      <c r="B123" s="8">
        <v>44228</v>
      </c>
      <c r="C123" s="5">
        <v>1759</v>
      </c>
      <c r="D123" s="69">
        <f t="shared" si="14"/>
        <v>1750</v>
      </c>
      <c r="E123" s="70">
        <f t="shared" si="15"/>
        <v>5.1165434906196702E-3</v>
      </c>
      <c r="F123" s="71">
        <f>+AVERAGE($C$2:C122)</f>
        <v>1224.8016528925621</v>
      </c>
      <c r="G123" s="72">
        <f t="shared" si="16"/>
        <v>0.30369434173248322</v>
      </c>
      <c r="H123" s="54">
        <f t="shared" si="19"/>
        <v>1747.5</v>
      </c>
      <c r="I123" s="72">
        <f t="shared" si="22"/>
        <v>6.5378055713473564E-3</v>
      </c>
      <c r="J123" s="5">
        <f t="shared" si="20"/>
        <v>1747.2</v>
      </c>
      <c r="K123" s="72">
        <f t="shared" si="17"/>
        <v>6.708357021034653E-3</v>
      </c>
      <c r="L123" s="5">
        <f t="shared" si="13"/>
        <v>1732.7341120612468</v>
      </c>
      <c r="M123" s="72">
        <f t="shared" si="18"/>
        <v>1.4932284217597024E-2</v>
      </c>
      <c r="N123" s="73">
        <f t="shared" si="21"/>
        <v>1749.4587178568895</v>
      </c>
      <c r="O123" s="70">
        <f t="shared" si="23"/>
        <v>5.4242650046108544E-3</v>
      </c>
    </row>
    <row r="124" spans="1:15" x14ac:dyDescent="0.25">
      <c r="A124" s="67">
        <v>123</v>
      </c>
      <c r="B124" s="8">
        <v>44256</v>
      </c>
      <c r="C124" s="5">
        <v>1767</v>
      </c>
      <c r="D124" s="69">
        <f t="shared" si="14"/>
        <v>1759</v>
      </c>
      <c r="E124" s="70">
        <f t="shared" si="15"/>
        <v>4.5274476513865311E-3</v>
      </c>
      <c r="F124" s="71">
        <f>+AVERAGE($C$2:C123)</f>
        <v>1229.1803278688524</v>
      </c>
      <c r="G124" s="72">
        <f t="shared" si="16"/>
        <v>0.30436880143245482</v>
      </c>
      <c r="H124" s="54">
        <f t="shared" si="19"/>
        <v>1754.5</v>
      </c>
      <c r="I124" s="72">
        <f t="shared" si="22"/>
        <v>7.0741369552914544E-3</v>
      </c>
      <c r="J124" s="5">
        <f t="shared" si="20"/>
        <v>1754</v>
      </c>
      <c r="K124" s="72">
        <f t="shared" si="17"/>
        <v>7.3571024335031127E-3</v>
      </c>
      <c r="L124" s="5">
        <f t="shared" si="13"/>
        <v>1741.0845503010589</v>
      </c>
      <c r="M124" s="72">
        <f t="shared" si="18"/>
        <v>1.4666355234262069E-2</v>
      </c>
      <c r="N124" s="73">
        <f t="shared" si="21"/>
        <v>1758.0458717856891</v>
      </c>
      <c r="O124" s="70">
        <f t="shared" si="23"/>
        <v>5.0674183442619763E-3</v>
      </c>
    </row>
    <row r="125" spans="1:15" x14ac:dyDescent="0.25">
      <c r="A125" s="67">
        <v>124</v>
      </c>
      <c r="B125" s="8">
        <v>44287</v>
      </c>
      <c r="C125" s="5">
        <v>1767</v>
      </c>
      <c r="D125" s="69">
        <f t="shared" si="14"/>
        <v>1767</v>
      </c>
      <c r="E125" s="70">
        <f t="shared" si="15"/>
        <v>0</v>
      </c>
      <c r="F125" s="71">
        <f>+AVERAGE($C$2:C124)</f>
        <v>1233.5528455284552</v>
      </c>
      <c r="G125" s="72">
        <f t="shared" si="16"/>
        <v>0.3018942583313779</v>
      </c>
      <c r="H125" s="54">
        <f t="shared" si="19"/>
        <v>1763</v>
      </c>
      <c r="I125" s="72">
        <f t="shared" si="22"/>
        <v>2.2637238256932655E-3</v>
      </c>
      <c r="J125" s="5">
        <f t="shared" si="20"/>
        <v>1762.1</v>
      </c>
      <c r="K125" s="72">
        <f t="shared" si="17"/>
        <v>2.7730616864743017E-3</v>
      </c>
      <c r="L125" s="5">
        <f t="shared" si="13"/>
        <v>1749.434988540871</v>
      </c>
      <c r="M125" s="72">
        <f t="shared" si="18"/>
        <v>9.9405837346513756E-3</v>
      </c>
      <c r="N125" s="73">
        <f t="shared" si="21"/>
        <v>1766.1045871785689</v>
      </c>
      <c r="O125" s="70">
        <f t="shared" si="23"/>
        <v>5.0674183442622344E-4</v>
      </c>
    </row>
    <row r="126" spans="1:15" x14ac:dyDescent="0.25">
      <c r="A126" s="67">
        <v>125</v>
      </c>
      <c r="B126" s="8">
        <v>44317</v>
      </c>
      <c r="C126" s="5">
        <v>1770</v>
      </c>
      <c r="D126" s="69">
        <f t="shared" si="14"/>
        <v>1767</v>
      </c>
      <c r="E126" s="70">
        <f t="shared" si="15"/>
        <v>1.6949152542372881E-3</v>
      </c>
      <c r="F126" s="71">
        <f>+AVERAGE($C$2:C125)</f>
        <v>1237.8548387096773</v>
      </c>
      <c r="G126" s="72">
        <f t="shared" si="16"/>
        <v>0.30064698377984334</v>
      </c>
      <c r="H126" s="54">
        <f t="shared" si="19"/>
        <v>1767</v>
      </c>
      <c r="I126" s="72">
        <f t="shared" si="22"/>
        <v>1.6949152542372881E-3</v>
      </c>
      <c r="J126" s="5">
        <f t="shared" si="20"/>
        <v>1766.2</v>
      </c>
      <c r="K126" s="72">
        <f t="shared" si="17"/>
        <v>2.1468926553672059E-3</v>
      </c>
      <c r="L126" s="5">
        <f t="shared" si="13"/>
        <v>1757.7854267806831</v>
      </c>
      <c r="M126" s="72">
        <f t="shared" si="18"/>
        <v>6.900888824472819E-3</v>
      </c>
      <c r="N126" s="73">
        <f t="shared" si="21"/>
        <v>1766.9104587178567</v>
      </c>
      <c r="O126" s="70">
        <f t="shared" si="23"/>
        <v>1.7455035492334875E-3</v>
      </c>
    </row>
    <row r="127" spans="1:15" x14ac:dyDescent="0.25">
      <c r="A127" s="67">
        <v>126</v>
      </c>
      <c r="B127" s="8">
        <v>44348</v>
      </c>
      <c r="C127" s="5">
        <v>1770</v>
      </c>
      <c r="D127" s="69">
        <f t="shared" si="14"/>
        <v>1770</v>
      </c>
      <c r="E127" s="70">
        <f t="shared" si="15"/>
        <v>0</v>
      </c>
      <c r="F127" s="71">
        <f>+AVERAGE($C$2:C126)</f>
        <v>1242.1120000000001</v>
      </c>
      <c r="G127" s="72">
        <f t="shared" si="16"/>
        <v>0.29824180790960447</v>
      </c>
      <c r="H127" s="54">
        <f t="shared" si="19"/>
        <v>1768.5</v>
      </c>
      <c r="I127" s="72">
        <f t="shared" si="22"/>
        <v>8.4745762711864404E-4</v>
      </c>
      <c r="J127" s="5">
        <f t="shared" si="20"/>
        <v>1768.5</v>
      </c>
      <c r="K127" s="72">
        <f t="shared" si="17"/>
        <v>8.4745762711864404E-4</v>
      </c>
      <c r="L127" s="5">
        <f t="shared" si="13"/>
        <v>1766.135865020495</v>
      </c>
      <c r="M127" s="72">
        <f t="shared" si="18"/>
        <v>2.1831271070649858E-3</v>
      </c>
      <c r="N127" s="73">
        <f t="shared" si="21"/>
        <v>1769.6910458717857</v>
      </c>
      <c r="O127" s="70">
        <f t="shared" si="23"/>
        <v>1.7455035492332306E-4</v>
      </c>
    </row>
    <row r="128" spans="1:15" x14ac:dyDescent="0.25">
      <c r="A128" s="67">
        <v>127</v>
      </c>
      <c r="B128" s="8">
        <v>44378</v>
      </c>
      <c r="C128" s="5">
        <v>1773</v>
      </c>
      <c r="D128" s="69">
        <f t="shared" si="14"/>
        <v>1770</v>
      </c>
      <c r="E128" s="70">
        <f t="shared" si="15"/>
        <v>1.6920473773265651E-3</v>
      </c>
      <c r="F128" s="71">
        <f>+AVERAGE($C$2:C127)</f>
        <v>1246.3015873015872</v>
      </c>
      <c r="G128" s="72">
        <f t="shared" si="16"/>
        <v>0.29706622261613808</v>
      </c>
      <c r="H128" s="54">
        <f t="shared" si="19"/>
        <v>1770</v>
      </c>
      <c r="I128" s="72">
        <f t="shared" si="22"/>
        <v>1.6920473773265651E-3</v>
      </c>
      <c r="J128" s="5">
        <f t="shared" si="20"/>
        <v>1769.7</v>
      </c>
      <c r="K128" s="72">
        <f t="shared" si="17"/>
        <v>1.861252115059196E-3</v>
      </c>
      <c r="L128" s="5">
        <f t="shared" si="13"/>
        <v>1774.4863032603071</v>
      </c>
      <c r="M128" s="72">
        <f t="shared" si="18"/>
        <v>8.3829851117149903E-4</v>
      </c>
      <c r="N128" s="73">
        <f t="shared" si="21"/>
        <v>1769.9691045871784</v>
      </c>
      <c r="O128" s="70">
        <f t="shared" si="23"/>
        <v>1.7094728780719486E-3</v>
      </c>
    </row>
    <row r="129" spans="1:15" x14ac:dyDescent="0.25">
      <c r="A129" s="67">
        <v>128</v>
      </c>
      <c r="B129" s="8">
        <v>44409</v>
      </c>
      <c r="C129" s="5">
        <v>1775</v>
      </c>
      <c r="D129" s="69">
        <f t="shared" si="14"/>
        <v>1773</v>
      </c>
      <c r="E129" s="70">
        <f t="shared" si="15"/>
        <v>1.1267605633802818E-3</v>
      </c>
      <c r="F129" s="71">
        <f>+AVERAGE($C$2:C128)</f>
        <v>1250.4488188976377</v>
      </c>
      <c r="G129" s="72">
        <f t="shared" si="16"/>
        <v>0.29552179217034497</v>
      </c>
      <c r="H129" s="54">
        <f t="shared" si="19"/>
        <v>1771.5</v>
      </c>
      <c r="I129" s="72">
        <f t="shared" si="22"/>
        <v>1.9718309859154928E-3</v>
      </c>
      <c r="J129" s="5">
        <f t="shared" si="20"/>
        <v>1771.5</v>
      </c>
      <c r="K129" s="72">
        <f t="shared" si="17"/>
        <v>1.9718309859154928E-3</v>
      </c>
      <c r="L129" s="5">
        <f t="shared" si="13"/>
        <v>1782.8367415001192</v>
      </c>
      <c r="M129" s="72">
        <f t="shared" si="18"/>
        <v>4.4150656338699497E-3</v>
      </c>
      <c r="N129" s="73">
        <f t="shared" si="21"/>
        <v>1772.6969104587179</v>
      </c>
      <c r="O129" s="70">
        <f t="shared" si="23"/>
        <v>1.2975152345251458E-3</v>
      </c>
    </row>
    <row r="130" spans="1:15" x14ac:dyDescent="0.25">
      <c r="A130" s="67">
        <v>129</v>
      </c>
      <c r="B130" s="8">
        <v>44440</v>
      </c>
      <c r="C130" s="5">
        <v>1789</v>
      </c>
      <c r="D130" s="69">
        <f t="shared" si="14"/>
        <v>1775</v>
      </c>
      <c r="E130" s="70">
        <f t="shared" si="15"/>
        <v>7.8256008943543877E-3</v>
      </c>
      <c r="F130" s="71">
        <f>+AVERAGE($C$2:C129)</f>
        <v>1254.546875</v>
      </c>
      <c r="G130" s="72">
        <f t="shared" si="16"/>
        <v>0.29874406092789269</v>
      </c>
      <c r="H130" s="54">
        <f t="shared" si="19"/>
        <v>1774</v>
      </c>
      <c r="I130" s="72">
        <f t="shared" si="22"/>
        <v>8.3845723868082728E-3</v>
      </c>
      <c r="J130" s="5">
        <f t="shared" si="20"/>
        <v>1773.7</v>
      </c>
      <c r="K130" s="72">
        <f t="shared" si="17"/>
        <v>8.5522638345444137E-3</v>
      </c>
      <c r="L130" s="5">
        <f t="shared" ref="L130:L155" si="24">$M$161*A130+$M$162</f>
        <v>1791.1871797399313</v>
      </c>
      <c r="M130" s="72">
        <f t="shared" si="18"/>
        <v>1.2225711234942721E-3</v>
      </c>
      <c r="N130" s="73">
        <f t="shared" si="21"/>
        <v>1774.7696910458717</v>
      </c>
      <c r="O130" s="70">
        <f t="shared" si="23"/>
        <v>7.954337034168979E-3</v>
      </c>
    </row>
    <row r="131" spans="1:15" x14ac:dyDescent="0.25">
      <c r="A131" s="67">
        <v>130</v>
      </c>
      <c r="B131" s="8">
        <v>44470</v>
      </c>
      <c r="C131" s="5">
        <v>1803</v>
      </c>
      <c r="D131" s="69">
        <f t="shared" si="14"/>
        <v>1789</v>
      </c>
      <c r="E131" s="70">
        <f t="shared" si="15"/>
        <v>7.7648363838047699E-3</v>
      </c>
      <c r="F131" s="71">
        <f>+AVERAGE($C$2:C130)</f>
        <v>1258.6899224806202</v>
      </c>
      <c r="G131" s="72">
        <f t="shared" si="16"/>
        <v>0.30189133528529105</v>
      </c>
      <c r="H131" s="54">
        <f t="shared" si="19"/>
        <v>1782</v>
      </c>
      <c r="I131" s="72">
        <f t="shared" si="22"/>
        <v>1.1647254575707155E-2</v>
      </c>
      <c r="J131" s="5">
        <f t="shared" si="20"/>
        <v>1781.8</v>
      </c>
      <c r="K131" s="72">
        <f t="shared" si="17"/>
        <v>1.1758180809761534E-2</v>
      </c>
      <c r="L131" s="5">
        <f t="shared" si="24"/>
        <v>1799.5376179797433</v>
      </c>
      <c r="M131" s="72">
        <f t="shared" si="18"/>
        <v>1.9203449918228812E-3</v>
      </c>
      <c r="N131" s="73">
        <f t="shared" si="21"/>
        <v>1787.5769691045873</v>
      </c>
      <c r="O131" s="70">
        <f t="shared" si="23"/>
        <v>8.5540936746603957E-3</v>
      </c>
    </row>
    <row r="132" spans="1:15" x14ac:dyDescent="0.25">
      <c r="A132" s="67">
        <v>131</v>
      </c>
      <c r="B132" s="8">
        <v>44501</v>
      </c>
      <c r="C132" s="5">
        <v>1808</v>
      </c>
      <c r="D132" s="69">
        <f t="shared" ref="D132:D155" si="25">C131</f>
        <v>1803</v>
      </c>
      <c r="E132" s="70">
        <f t="shared" ref="E132:E155" si="26">+ABS(C132-D132)/C132</f>
        <v>2.7654867256637168E-3</v>
      </c>
      <c r="F132" s="71">
        <f>+AVERAGE($C$2:C131)</f>
        <v>1262.876923076923</v>
      </c>
      <c r="G132" s="72">
        <f t="shared" ref="G132:G155" si="27">+ABS(C132-F132)/C132</f>
        <v>0.30150612661674608</v>
      </c>
      <c r="H132" s="54">
        <f t="shared" si="19"/>
        <v>1796</v>
      </c>
      <c r="I132" s="72">
        <f t="shared" si="22"/>
        <v>6.6371681415929203E-3</v>
      </c>
      <c r="J132" s="5">
        <f t="shared" si="20"/>
        <v>1794.6</v>
      </c>
      <c r="K132" s="72">
        <f t="shared" ref="K132:K155" si="28">+ABS(C132-J132)/C132</f>
        <v>7.4115044247788113E-3</v>
      </c>
      <c r="L132" s="5">
        <f t="shared" si="24"/>
        <v>1807.8880562195552</v>
      </c>
      <c r="M132" s="72">
        <f t="shared" ref="M132:M154" si="29">+ABS(C132-L132)/C132</f>
        <v>6.1915807768135955E-5</v>
      </c>
      <c r="N132" s="73">
        <f t="shared" si="21"/>
        <v>1801.4576969104587</v>
      </c>
      <c r="O132" s="70">
        <f t="shared" si="23"/>
        <v>3.6185304698790333E-3</v>
      </c>
    </row>
    <row r="133" spans="1:15" x14ac:dyDescent="0.25">
      <c r="A133" s="67">
        <v>132</v>
      </c>
      <c r="B133" s="8">
        <v>44531</v>
      </c>
      <c r="C133" s="5">
        <v>1811</v>
      </c>
      <c r="D133" s="69">
        <f t="shared" si="25"/>
        <v>1808</v>
      </c>
      <c r="E133" s="70">
        <f t="shared" si="26"/>
        <v>1.6565433462175593E-3</v>
      </c>
      <c r="F133" s="71">
        <f>+AVERAGE($C$2:C132)</f>
        <v>1267.0381679389313</v>
      </c>
      <c r="G133" s="72">
        <f t="shared" si="27"/>
        <v>0.30036545116569224</v>
      </c>
      <c r="H133" s="54">
        <f t="shared" ref="H133:H156" si="30">+AVERAGE(C131:C132)</f>
        <v>1805.5</v>
      </c>
      <c r="I133" s="72">
        <f t="shared" si="22"/>
        <v>3.0369961347321921E-3</v>
      </c>
      <c r="J133" s="5">
        <f t="shared" ref="J133:J156" si="31">+SUMPRODUCT(C130:C132,$Q$2:$Q$4)</f>
        <v>1804.1</v>
      </c>
      <c r="K133" s="72">
        <f t="shared" si="28"/>
        <v>3.8100496963004368E-3</v>
      </c>
      <c r="L133" s="5">
        <f t="shared" si="24"/>
        <v>1816.2384944593673</v>
      </c>
      <c r="M133" s="72">
        <f t="shared" si="29"/>
        <v>2.8925977136208185E-3</v>
      </c>
      <c r="N133" s="73">
        <f t="shared" ref="N133:N155" si="32">(1-$Q$8)*N132+$Q$8*C132</f>
        <v>1807.3457696910459</v>
      </c>
      <c r="O133" s="70">
        <f t="shared" si="23"/>
        <v>2.0177969679481414E-3</v>
      </c>
    </row>
    <row r="134" spans="1:15" x14ac:dyDescent="0.25">
      <c r="A134" s="67">
        <v>133</v>
      </c>
      <c r="B134" s="8">
        <v>44562</v>
      </c>
      <c r="C134" s="5">
        <v>1818</v>
      </c>
      <c r="D134" s="69">
        <f t="shared" si="25"/>
        <v>1811</v>
      </c>
      <c r="E134" s="70">
        <f t="shared" si="26"/>
        <v>3.8503850385038503E-3</v>
      </c>
      <c r="F134" s="71">
        <f>+AVERAGE($C$2:C133)</f>
        <v>1271.159090909091</v>
      </c>
      <c r="G134" s="72">
        <f t="shared" si="27"/>
        <v>0.30079257925792574</v>
      </c>
      <c r="H134" s="54">
        <f t="shared" si="30"/>
        <v>1809.5</v>
      </c>
      <c r="I134" s="72">
        <f t="shared" si="22"/>
        <v>4.6754675467546754E-3</v>
      </c>
      <c r="J134" s="5">
        <f t="shared" si="31"/>
        <v>1809</v>
      </c>
      <c r="K134" s="72">
        <f t="shared" si="28"/>
        <v>4.9504950495049506E-3</v>
      </c>
      <c r="L134" s="5">
        <f t="shared" si="24"/>
        <v>1824.5889326991794</v>
      </c>
      <c r="M134" s="72">
        <f t="shared" si="29"/>
        <v>3.6242754120898763E-3</v>
      </c>
      <c r="N134" s="73">
        <f t="shared" si="32"/>
        <v>1810.6345769691047</v>
      </c>
      <c r="O134" s="70">
        <f t="shared" si="23"/>
        <v>4.051387805772977E-3</v>
      </c>
    </row>
    <row r="135" spans="1:15" x14ac:dyDescent="0.25">
      <c r="A135" s="67">
        <v>134</v>
      </c>
      <c r="B135" s="8">
        <v>44593</v>
      </c>
      <c r="C135" s="5">
        <v>1820</v>
      </c>
      <c r="D135" s="69">
        <f t="shared" si="25"/>
        <v>1818</v>
      </c>
      <c r="E135" s="70">
        <f t="shared" si="26"/>
        <v>1.0989010989010989E-3</v>
      </c>
      <c r="F135" s="71">
        <f>+AVERAGE($C$2:C134)</f>
        <v>1275.2706766917292</v>
      </c>
      <c r="G135" s="72">
        <f t="shared" si="27"/>
        <v>0.29930182599355537</v>
      </c>
      <c r="H135" s="54">
        <f t="shared" si="30"/>
        <v>1814.5</v>
      </c>
      <c r="I135" s="72">
        <f t="shared" si="22"/>
        <v>3.0219780219780221E-3</v>
      </c>
      <c r="J135" s="5">
        <f t="shared" si="31"/>
        <v>1814.2</v>
      </c>
      <c r="K135" s="72">
        <f t="shared" si="28"/>
        <v>3.1868131868131619E-3</v>
      </c>
      <c r="L135" s="5">
        <f t="shared" si="24"/>
        <v>1832.9393709389915</v>
      </c>
      <c r="M135" s="72">
        <f t="shared" si="29"/>
        <v>7.1095444719733447E-3</v>
      </c>
      <c r="N135" s="73">
        <f t="shared" si="32"/>
        <v>1817.2634576969106</v>
      </c>
      <c r="O135" s="70">
        <f t="shared" si="23"/>
        <v>1.5035946720271627E-3</v>
      </c>
    </row>
    <row r="136" spans="1:15" x14ac:dyDescent="0.25">
      <c r="A136" s="67">
        <v>135</v>
      </c>
      <c r="B136" s="8">
        <v>44621</v>
      </c>
      <c r="C136" s="5">
        <v>1392.5</v>
      </c>
      <c r="D136" s="69">
        <f t="shared" si="25"/>
        <v>1820</v>
      </c>
      <c r="E136" s="70">
        <f t="shared" si="26"/>
        <v>0.30700179533213645</v>
      </c>
      <c r="F136" s="71">
        <f>+AVERAGE($C$2:C135)</f>
        <v>1279.3358208955224</v>
      </c>
      <c r="G136" s="72">
        <f t="shared" si="27"/>
        <v>8.1266914976285548E-2</v>
      </c>
      <c r="H136" s="54">
        <f t="shared" si="30"/>
        <v>1819</v>
      </c>
      <c r="I136" s="72">
        <f t="shared" si="22"/>
        <v>0.30628366247755834</v>
      </c>
      <c r="J136" s="5">
        <f t="shared" si="31"/>
        <v>1818.3000000000002</v>
      </c>
      <c r="K136" s="72">
        <f t="shared" si="28"/>
        <v>0.30578096947935379</v>
      </c>
      <c r="L136" s="5">
        <f t="shared" si="24"/>
        <v>1841.2898091788036</v>
      </c>
      <c r="M136" s="72">
        <f t="shared" si="29"/>
        <v>0.32229070677113364</v>
      </c>
      <c r="N136" s="73">
        <f t="shared" si="32"/>
        <v>1819.7263457696911</v>
      </c>
      <c r="O136" s="70">
        <f t="shared" si="23"/>
        <v>0.30680527523855733</v>
      </c>
    </row>
    <row r="137" spans="1:15" x14ac:dyDescent="0.25">
      <c r="A137" s="67">
        <v>136</v>
      </c>
      <c r="B137" s="8">
        <v>44652</v>
      </c>
      <c r="C137" s="5">
        <v>1834</v>
      </c>
      <c r="D137" s="69">
        <f t="shared" si="25"/>
        <v>1392.5</v>
      </c>
      <c r="E137" s="70">
        <f t="shared" si="26"/>
        <v>0.24073064340239914</v>
      </c>
      <c r="F137" s="71">
        <f>+AVERAGE($C$2:C136)</f>
        <v>1280.174074074074</v>
      </c>
      <c r="G137" s="72">
        <f t="shared" si="27"/>
        <v>0.30197705884728787</v>
      </c>
      <c r="H137" s="54">
        <f t="shared" si="30"/>
        <v>1606.25</v>
      </c>
      <c r="I137" s="72">
        <f t="shared" si="22"/>
        <v>0.12418211559432933</v>
      </c>
      <c r="J137" s="5">
        <f t="shared" si="31"/>
        <v>1606.05</v>
      </c>
      <c r="K137" s="72">
        <f t="shared" si="28"/>
        <v>0.12429116684841879</v>
      </c>
      <c r="L137" s="5">
        <f t="shared" si="24"/>
        <v>1849.6402474186157</v>
      </c>
      <c r="M137" s="72">
        <f t="shared" si="29"/>
        <v>8.5279429763444239E-3</v>
      </c>
      <c r="N137" s="73">
        <f t="shared" si="32"/>
        <v>1435.2226345769691</v>
      </c>
      <c r="O137" s="70">
        <f t="shared" si="23"/>
        <v>0.21743585900928622</v>
      </c>
    </row>
    <row r="138" spans="1:15" x14ac:dyDescent="0.25">
      <c r="A138" s="67">
        <v>137</v>
      </c>
      <c r="B138" s="8">
        <v>44682</v>
      </c>
      <c r="C138" s="5">
        <v>1838</v>
      </c>
      <c r="D138" s="69">
        <f t="shared" si="25"/>
        <v>1834</v>
      </c>
      <c r="E138" s="70">
        <f t="shared" si="26"/>
        <v>2.176278563656148E-3</v>
      </c>
      <c r="F138" s="71">
        <f>+AVERAGE($C$2:C137)</f>
        <v>1284.2463235294117</v>
      </c>
      <c r="G138" s="72">
        <f t="shared" si="27"/>
        <v>0.30128056391218078</v>
      </c>
      <c r="H138" s="54">
        <f t="shared" si="30"/>
        <v>1613.25</v>
      </c>
      <c r="I138" s="72">
        <f t="shared" si="22"/>
        <v>0.12227965179542981</v>
      </c>
      <c r="J138" s="5">
        <f t="shared" si="31"/>
        <v>1656</v>
      </c>
      <c r="K138" s="72">
        <f t="shared" si="28"/>
        <v>9.9020674646354737E-2</v>
      </c>
      <c r="L138" s="5">
        <f t="shared" si="24"/>
        <v>1857.9906856584275</v>
      </c>
      <c r="M138" s="72">
        <f t="shared" si="29"/>
        <v>1.087632516780606E-2</v>
      </c>
      <c r="N138" s="73">
        <f t="shared" si="32"/>
        <v>1794.122263457697</v>
      </c>
      <c r="O138" s="70">
        <f t="shared" si="23"/>
        <v>2.3872544364691488E-2</v>
      </c>
    </row>
    <row r="139" spans="1:15" x14ac:dyDescent="0.25">
      <c r="A139" s="67">
        <v>138</v>
      </c>
      <c r="B139" s="8">
        <v>44713</v>
      </c>
      <c r="C139" s="5">
        <v>1844</v>
      </c>
      <c r="D139" s="69">
        <f t="shared" si="25"/>
        <v>1838</v>
      </c>
      <c r="E139" s="70">
        <f t="shared" si="26"/>
        <v>3.2537960954446853E-3</v>
      </c>
      <c r="F139" s="71">
        <f>+AVERAGE($C$2:C138)</f>
        <v>1288.2883211678832</v>
      </c>
      <c r="G139" s="72">
        <f t="shared" si="27"/>
        <v>0.30136208179615881</v>
      </c>
      <c r="H139" s="54">
        <f t="shared" si="30"/>
        <v>1836</v>
      </c>
      <c r="I139" s="72">
        <f t="shared" si="22"/>
        <v>4.3383947939262474E-3</v>
      </c>
      <c r="J139" s="5">
        <f t="shared" si="31"/>
        <v>1791.85</v>
      </c>
      <c r="K139" s="72">
        <f t="shared" si="28"/>
        <v>2.8280911062906772E-2</v>
      </c>
      <c r="L139" s="5">
        <f t="shared" si="24"/>
        <v>1866.3411238982396</v>
      </c>
      <c r="M139" s="72">
        <f t="shared" si="29"/>
        <v>1.2115576951323009E-2</v>
      </c>
      <c r="N139" s="73">
        <f t="shared" si="32"/>
        <v>1833.6122263457696</v>
      </c>
      <c r="O139" s="70">
        <f t="shared" si="23"/>
        <v>5.6332828927496675E-3</v>
      </c>
    </row>
    <row r="140" spans="1:15" x14ac:dyDescent="0.25">
      <c r="A140" s="67">
        <v>139</v>
      </c>
      <c r="B140" s="8">
        <v>44743</v>
      </c>
      <c r="C140" s="5">
        <v>1874</v>
      </c>
      <c r="D140" s="69">
        <f t="shared" si="25"/>
        <v>1844</v>
      </c>
      <c r="E140" s="70">
        <f t="shared" si="26"/>
        <v>1.6008537886872998E-2</v>
      </c>
      <c r="F140" s="71">
        <f>+AVERAGE($C$2:C139)</f>
        <v>1292.3152173913043</v>
      </c>
      <c r="G140" s="72">
        <f t="shared" si="27"/>
        <v>0.31039742935362635</v>
      </c>
      <c r="H140" s="54">
        <f t="shared" si="30"/>
        <v>1841</v>
      </c>
      <c r="I140" s="72">
        <f t="shared" si="22"/>
        <v>1.7609391675560297E-2</v>
      </c>
      <c r="J140" s="5">
        <f t="shared" si="31"/>
        <v>1840.6</v>
      </c>
      <c r="K140" s="72">
        <f t="shared" si="28"/>
        <v>1.7822838847385322E-2</v>
      </c>
      <c r="L140" s="5">
        <f t="shared" si="24"/>
        <v>1874.6915621380517</v>
      </c>
      <c r="M140" s="72">
        <f t="shared" si="29"/>
        <v>3.6902995627092973E-4</v>
      </c>
      <c r="N140" s="73">
        <f t="shared" si="32"/>
        <v>1842.9612226345771</v>
      </c>
      <c r="O140" s="70">
        <f t="shared" si="23"/>
        <v>1.6562848113886287E-2</v>
      </c>
    </row>
    <row r="141" spans="1:15" x14ac:dyDescent="0.25">
      <c r="A141" s="67">
        <v>140</v>
      </c>
      <c r="B141" s="8">
        <v>44774</v>
      </c>
      <c r="C141" s="5">
        <v>1881</v>
      </c>
      <c r="D141" s="69">
        <f t="shared" si="25"/>
        <v>1874</v>
      </c>
      <c r="E141" s="70">
        <f t="shared" si="26"/>
        <v>3.721424774056353E-3</v>
      </c>
      <c r="F141" s="71">
        <f>+AVERAGE($C$2:C140)</f>
        <v>1296.5</v>
      </c>
      <c r="G141" s="72">
        <f t="shared" si="27"/>
        <v>0.31073896863370548</v>
      </c>
      <c r="H141" s="54">
        <f t="shared" si="30"/>
        <v>1859</v>
      </c>
      <c r="I141" s="72">
        <f t="shared" si="22"/>
        <v>1.1695906432748537E-2</v>
      </c>
      <c r="J141" s="5">
        <f t="shared" si="31"/>
        <v>1858.4</v>
      </c>
      <c r="K141" s="72">
        <f t="shared" si="28"/>
        <v>1.2014885699096176E-2</v>
      </c>
      <c r="L141" s="5">
        <f t="shared" si="24"/>
        <v>1883.0420003778638</v>
      </c>
      <c r="M141" s="72">
        <f t="shared" si="29"/>
        <v>1.0855929706878335E-3</v>
      </c>
      <c r="N141" s="73">
        <f t="shared" si="32"/>
        <v>1870.8961222634578</v>
      </c>
      <c r="O141" s="70">
        <f t="shared" si="23"/>
        <v>5.371545846114963E-3</v>
      </c>
    </row>
    <row r="142" spans="1:15" x14ac:dyDescent="0.25">
      <c r="A142" s="67">
        <v>141</v>
      </c>
      <c r="B142" s="8">
        <v>44805</v>
      </c>
      <c r="C142" s="5">
        <v>1885</v>
      </c>
      <c r="D142" s="69">
        <f t="shared" si="25"/>
        <v>1881</v>
      </c>
      <c r="E142" s="70">
        <f t="shared" si="26"/>
        <v>2.1220159151193632E-3</v>
      </c>
      <c r="F142" s="71">
        <f>+AVERAGE($C$2:C141)</f>
        <v>1300.675</v>
      </c>
      <c r="G142" s="72">
        <f t="shared" si="27"/>
        <v>0.30998673740053051</v>
      </c>
      <c r="H142" s="54">
        <f t="shared" si="30"/>
        <v>1877.5</v>
      </c>
      <c r="I142" s="72">
        <f t="shared" si="22"/>
        <v>3.9787798408488064E-3</v>
      </c>
      <c r="J142" s="5">
        <f t="shared" si="31"/>
        <v>1874.5</v>
      </c>
      <c r="K142" s="72">
        <f t="shared" si="28"/>
        <v>5.5702917771883291E-3</v>
      </c>
      <c r="L142" s="5">
        <f t="shared" si="24"/>
        <v>1891.3924386176759</v>
      </c>
      <c r="M142" s="72">
        <f t="shared" si="29"/>
        <v>3.3912141207829748E-3</v>
      </c>
      <c r="N142" s="73">
        <f t="shared" si="32"/>
        <v>1879.9896122263458</v>
      </c>
      <c r="O142" s="70">
        <f t="shared" si="23"/>
        <v>2.6580306491534229E-3</v>
      </c>
    </row>
    <row r="143" spans="1:15" x14ac:dyDescent="0.25">
      <c r="A143" s="67">
        <v>142</v>
      </c>
      <c r="B143" s="8">
        <v>44835</v>
      </c>
      <c r="C143" s="5">
        <v>1894</v>
      </c>
      <c r="D143" s="69">
        <f t="shared" si="25"/>
        <v>1885</v>
      </c>
      <c r="E143" s="70">
        <f t="shared" si="26"/>
        <v>4.7518479408658922E-3</v>
      </c>
      <c r="F143" s="71">
        <f>+AVERAGE($C$2:C142)</f>
        <v>1304.8191489361702</v>
      </c>
      <c r="G143" s="72">
        <f t="shared" si="27"/>
        <v>0.31107753488058593</v>
      </c>
      <c r="H143" s="54">
        <f t="shared" si="30"/>
        <v>1883</v>
      </c>
      <c r="I143" s="72">
        <f t="shared" si="22"/>
        <v>5.8078141499472019E-3</v>
      </c>
      <c r="J143" s="5">
        <f t="shared" si="31"/>
        <v>1882.3000000000002</v>
      </c>
      <c r="K143" s="72">
        <f t="shared" si="28"/>
        <v>6.1774023231255639E-3</v>
      </c>
      <c r="L143" s="5">
        <f t="shared" si="24"/>
        <v>1899.742876857488</v>
      </c>
      <c r="M143" s="72">
        <f t="shared" si="29"/>
        <v>3.0321419522111931E-3</v>
      </c>
      <c r="N143" s="73">
        <f t="shared" si="32"/>
        <v>1884.4989612226345</v>
      </c>
      <c r="O143" s="70">
        <f t="shared" si="23"/>
        <v>5.0163879500345647E-3</v>
      </c>
    </row>
    <row r="144" spans="1:15" x14ac:dyDescent="0.25">
      <c r="A144" s="67">
        <v>143</v>
      </c>
      <c r="B144" s="8">
        <v>44866</v>
      </c>
      <c r="C144" s="5">
        <v>1902</v>
      </c>
      <c r="D144" s="69">
        <f t="shared" si="25"/>
        <v>1894</v>
      </c>
      <c r="E144" s="70">
        <f t="shared" si="26"/>
        <v>4.206098843322818E-3</v>
      </c>
      <c r="F144" s="71">
        <f>+AVERAGE($C$2:C143)</f>
        <v>1308.9683098591549</v>
      </c>
      <c r="G144" s="72">
        <f t="shared" si="27"/>
        <v>0.31179373824439804</v>
      </c>
      <c r="H144" s="54">
        <f t="shared" si="30"/>
        <v>1889.5</v>
      </c>
      <c r="I144" s="72">
        <f t="shared" ref="I144:I154" si="33">+ABS(C144-H144)/C144</f>
        <v>6.5720294426919032E-3</v>
      </c>
      <c r="J144" s="5">
        <f t="shared" si="31"/>
        <v>1889.1</v>
      </c>
      <c r="K144" s="72">
        <f t="shared" si="28"/>
        <v>6.7823343848580917E-3</v>
      </c>
      <c r="L144" s="5">
        <f t="shared" si="24"/>
        <v>1908.0933150972999</v>
      </c>
      <c r="M144" s="72">
        <f t="shared" si="29"/>
        <v>3.203635697844303E-3</v>
      </c>
      <c r="N144" s="73">
        <f t="shared" si="32"/>
        <v>1893.0498961222636</v>
      </c>
      <c r="O144" s="70">
        <f t="shared" ref="O144:O155" si="34">+ABS(C144-N144)/C144</f>
        <v>4.7056276959707728E-3</v>
      </c>
    </row>
    <row r="145" spans="1:16" x14ac:dyDescent="0.25">
      <c r="A145" s="67">
        <v>144</v>
      </c>
      <c r="B145" s="8">
        <v>44896</v>
      </c>
      <c r="C145" s="5">
        <v>1928</v>
      </c>
      <c r="D145" s="69">
        <f t="shared" si="25"/>
        <v>1902</v>
      </c>
      <c r="E145" s="70">
        <f t="shared" si="26"/>
        <v>1.3485477178423237E-2</v>
      </c>
      <c r="F145" s="71">
        <f>+AVERAGE($C$2:C144)</f>
        <v>1313.1153846153845</v>
      </c>
      <c r="G145" s="72">
        <f t="shared" si="27"/>
        <v>0.31892355569741465</v>
      </c>
      <c r="H145" s="54">
        <f t="shared" si="30"/>
        <v>1898</v>
      </c>
      <c r="I145" s="72">
        <f t="shared" si="33"/>
        <v>1.5560165975103735E-2</v>
      </c>
      <c r="J145" s="5">
        <f t="shared" si="31"/>
        <v>1897.1</v>
      </c>
      <c r="K145" s="72">
        <f t="shared" si="28"/>
        <v>1.6026970954356894E-2</v>
      </c>
      <c r="L145" s="5">
        <f t="shared" si="24"/>
        <v>1916.443753337112</v>
      </c>
      <c r="M145" s="72">
        <f t="shared" si="29"/>
        <v>5.9939038707925536E-3</v>
      </c>
      <c r="N145" s="73">
        <f t="shared" si="32"/>
        <v>1901.1049896122263</v>
      </c>
      <c r="O145" s="70">
        <f t="shared" si="34"/>
        <v>1.3949694184529932E-2</v>
      </c>
    </row>
    <row r="146" spans="1:16" x14ac:dyDescent="0.25">
      <c r="A146" s="67">
        <v>145</v>
      </c>
      <c r="B146" s="8">
        <v>44927</v>
      </c>
      <c r="C146" s="5">
        <v>1935</v>
      </c>
      <c r="D146" s="69">
        <f t="shared" si="25"/>
        <v>1928</v>
      </c>
      <c r="E146" s="70">
        <f t="shared" si="26"/>
        <v>3.6175710594315244E-3</v>
      </c>
      <c r="F146" s="71">
        <f>+AVERAGE($C$2:C145)</f>
        <v>1317.3854166666667</v>
      </c>
      <c r="G146" s="72">
        <f t="shared" si="27"/>
        <v>0.31918066322136085</v>
      </c>
      <c r="H146" s="54">
        <f t="shared" si="30"/>
        <v>1915</v>
      </c>
      <c r="I146" s="72">
        <f t="shared" si="33"/>
        <v>1.0335917312661499E-2</v>
      </c>
      <c r="J146" s="5">
        <f t="shared" si="31"/>
        <v>1914.2</v>
      </c>
      <c r="K146" s="72">
        <f t="shared" si="28"/>
        <v>1.0749354005167935E-2</v>
      </c>
      <c r="L146" s="5">
        <f t="shared" si="24"/>
        <v>1924.794191576924</v>
      </c>
      <c r="M146" s="72">
        <f t="shared" si="29"/>
        <v>5.274319598488863E-3</v>
      </c>
      <c r="N146" s="73">
        <f t="shared" si="32"/>
        <v>1925.3104989612227</v>
      </c>
      <c r="O146" s="70">
        <f t="shared" si="34"/>
        <v>5.0074940768874828E-3</v>
      </c>
    </row>
    <row r="147" spans="1:16" x14ac:dyDescent="0.25">
      <c r="A147" s="67">
        <v>146</v>
      </c>
      <c r="B147" s="8">
        <v>44958</v>
      </c>
      <c r="C147" s="5">
        <v>1944</v>
      </c>
      <c r="D147" s="69">
        <f t="shared" si="25"/>
        <v>1935</v>
      </c>
      <c r="E147" s="70">
        <f t="shared" si="26"/>
        <v>4.6296296296296294E-3</v>
      </c>
      <c r="F147" s="71">
        <f>+AVERAGE($C$2:C146)</f>
        <v>1321.6448275862069</v>
      </c>
      <c r="G147" s="72">
        <f t="shared" si="27"/>
        <v>0.32014154959557256</v>
      </c>
      <c r="H147" s="54">
        <f t="shared" si="30"/>
        <v>1931.5</v>
      </c>
      <c r="I147" s="72">
        <f t="shared" si="33"/>
        <v>6.4300411522633747E-3</v>
      </c>
      <c r="J147" s="5">
        <f t="shared" si="31"/>
        <v>1928.9</v>
      </c>
      <c r="K147" s="72">
        <f t="shared" si="28"/>
        <v>7.7674897119341096E-3</v>
      </c>
      <c r="L147" s="5">
        <f t="shared" si="24"/>
        <v>1933.1446298167361</v>
      </c>
      <c r="M147" s="72">
        <f t="shared" si="29"/>
        <v>5.5840381601151533E-3</v>
      </c>
      <c r="N147" s="73">
        <f t="shared" si="32"/>
        <v>1934.0310498961221</v>
      </c>
      <c r="O147" s="70">
        <f t="shared" si="34"/>
        <v>5.1280607530236047E-3</v>
      </c>
    </row>
    <row r="148" spans="1:16" x14ac:dyDescent="0.25">
      <c r="A148" s="67">
        <v>147</v>
      </c>
      <c r="B148" s="8">
        <v>44986</v>
      </c>
      <c r="C148" s="5">
        <v>1952</v>
      </c>
      <c r="D148" s="69">
        <f t="shared" si="25"/>
        <v>1944</v>
      </c>
      <c r="E148" s="70">
        <f t="shared" si="26"/>
        <v>4.0983606557377051E-3</v>
      </c>
      <c r="F148" s="71">
        <f>+AVERAGE($C$2:C147)</f>
        <v>1325.9075342465753</v>
      </c>
      <c r="G148" s="72">
        <f t="shared" si="27"/>
        <v>0.32074409106220525</v>
      </c>
      <c r="H148" s="54">
        <f t="shared" si="30"/>
        <v>1939.5</v>
      </c>
      <c r="I148" s="72">
        <f t="shared" si="33"/>
        <v>6.4036885245901641E-3</v>
      </c>
      <c r="J148" s="5">
        <f t="shared" si="31"/>
        <v>1938.8</v>
      </c>
      <c r="K148" s="72">
        <f t="shared" si="28"/>
        <v>6.7622950819672366E-3</v>
      </c>
      <c r="L148" s="5">
        <f t="shared" si="24"/>
        <v>1941.4950680565482</v>
      </c>
      <c r="M148" s="72">
        <f t="shared" si="29"/>
        <v>5.3816249710306177E-3</v>
      </c>
      <c r="N148" s="73">
        <f t="shared" si="32"/>
        <v>1943.0031049896122</v>
      </c>
      <c r="O148" s="70">
        <f t="shared" si="34"/>
        <v>4.6090650667970226E-3</v>
      </c>
    </row>
    <row r="149" spans="1:16" x14ac:dyDescent="0.25">
      <c r="A149" s="67">
        <v>148</v>
      </c>
      <c r="B149" s="8">
        <v>45017</v>
      </c>
      <c r="C149" s="5">
        <v>1956</v>
      </c>
      <c r="D149" s="69">
        <f t="shared" si="25"/>
        <v>1952</v>
      </c>
      <c r="E149" s="70">
        <f t="shared" si="26"/>
        <v>2.0449897750511249E-3</v>
      </c>
      <c r="F149" s="71">
        <f>+AVERAGE($C$2:C148)</f>
        <v>1330.1666666666667</v>
      </c>
      <c r="G149" s="72">
        <f t="shared" si="27"/>
        <v>0.31995569188820716</v>
      </c>
      <c r="H149" s="54">
        <f t="shared" si="30"/>
        <v>1948</v>
      </c>
      <c r="I149" s="72">
        <f t="shared" si="33"/>
        <v>4.0899795501022499E-3</v>
      </c>
      <c r="J149" s="5">
        <f t="shared" si="31"/>
        <v>1947.1</v>
      </c>
      <c r="K149" s="72">
        <f t="shared" si="28"/>
        <v>4.5501022494887989E-3</v>
      </c>
      <c r="L149" s="5">
        <f t="shared" si="24"/>
        <v>1949.8455062963603</v>
      </c>
      <c r="M149" s="72">
        <f t="shared" si="29"/>
        <v>3.1464691736399148E-3</v>
      </c>
      <c r="N149" s="73">
        <f t="shared" si="32"/>
        <v>1951.1003104989611</v>
      </c>
      <c r="O149" s="70">
        <f t="shared" si="34"/>
        <v>2.5049537326374705E-3</v>
      </c>
    </row>
    <row r="150" spans="1:16" x14ac:dyDescent="0.25">
      <c r="A150" s="67">
        <v>149</v>
      </c>
      <c r="B150" s="8">
        <v>45047</v>
      </c>
      <c r="C150" s="5">
        <v>1959</v>
      </c>
      <c r="D150" s="69">
        <f t="shared" si="25"/>
        <v>1956</v>
      </c>
      <c r="E150" s="70">
        <f t="shared" si="26"/>
        <v>1.5313935681470138E-3</v>
      </c>
      <c r="F150" s="71">
        <f>+AVERAGE($C$2:C149)</f>
        <v>1334.3952702702702</v>
      </c>
      <c r="G150" s="72">
        <f t="shared" si="27"/>
        <v>0.31883855524743737</v>
      </c>
      <c r="H150" s="54">
        <f t="shared" si="30"/>
        <v>1954</v>
      </c>
      <c r="I150" s="72">
        <f t="shared" si="33"/>
        <v>2.5523226135783562E-3</v>
      </c>
      <c r="J150" s="5">
        <f t="shared" si="31"/>
        <v>1953.2</v>
      </c>
      <c r="K150" s="72">
        <f t="shared" si="28"/>
        <v>2.9606942317508701E-3</v>
      </c>
      <c r="L150" s="5">
        <f t="shared" si="24"/>
        <v>1958.1959445361722</v>
      </c>
      <c r="M150" s="72">
        <f t="shared" si="29"/>
        <v>4.1044178857978973E-4</v>
      </c>
      <c r="N150" s="73">
        <f t="shared" si="32"/>
        <v>1955.510031049896</v>
      </c>
      <c r="O150" s="70">
        <f t="shared" si="34"/>
        <v>1.7815053344073289E-3</v>
      </c>
    </row>
    <row r="151" spans="1:16" x14ac:dyDescent="0.25">
      <c r="A151" s="67">
        <v>150</v>
      </c>
      <c r="B151" s="8">
        <v>45078</v>
      </c>
      <c r="C151" s="5">
        <v>1964</v>
      </c>
      <c r="D151" s="69">
        <f t="shared" si="25"/>
        <v>1959</v>
      </c>
      <c r="E151" s="70">
        <f t="shared" si="26"/>
        <v>2.5458248472505093E-3</v>
      </c>
      <c r="F151" s="71">
        <f>+AVERAGE($C$2:C150)</f>
        <v>1338.5872483221476</v>
      </c>
      <c r="G151" s="72">
        <f t="shared" si="27"/>
        <v>0.31843826460175784</v>
      </c>
      <c r="H151" s="54">
        <f t="shared" si="30"/>
        <v>1957.5</v>
      </c>
      <c r="I151" s="72">
        <f t="shared" si="33"/>
        <v>3.309572301425662E-3</v>
      </c>
      <c r="J151" s="5">
        <f t="shared" si="31"/>
        <v>1957.1000000000001</v>
      </c>
      <c r="K151" s="72">
        <f t="shared" si="28"/>
        <v>3.5132382892056331E-3</v>
      </c>
      <c r="L151" s="5">
        <f t="shared" si="24"/>
        <v>1966.5463827759843</v>
      </c>
      <c r="M151" s="72">
        <f t="shared" si="29"/>
        <v>1.2965289083423036E-3</v>
      </c>
      <c r="N151" s="73">
        <f t="shared" si="32"/>
        <v>1958.6510031049897</v>
      </c>
      <c r="O151" s="70">
        <f t="shared" si="34"/>
        <v>2.7235218406365881E-3</v>
      </c>
    </row>
    <row r="152" spans="1:16" x14ac:dyDescent="0.25">
      <c r="A152" s="67">
        <v>151</v>
      </c>
      <c r="B152" s="8">
        <v>45108</v>
      </c>
      <c r="C152" s="5">
        <v>2024</v>
      </c>
      <c r="D152" s="69">
        <f t="shared" si="25"/>
        <v>1964</v>
      </c>
      <c r="E152" s="70">
        <f t="shared" si="26"/>
        <v>2.9644268774703556E-2</v>
      </c>
      <c r="F152" s="71">
        <f>+AVERAGE($C$2:C151)</f>
        <v>1342.7566666666667</v>
      </c>
      <c r="G152" s="72">
        <f t="shared" si="27"/>
        <v>0.33658267457180502</v>
      </c>
      <c r="H152" s="54">
        <f t="shared" si="30"/>
        <v>1961.5</v>
      </c>
      <c r="I152" s="72">
        <f t="shared" si="33"/>
        <v>3.0879446640316204E-2</v>
      </c>
      <c r="J152" s="5">
        <f t="shared" si="31"/>
        <v>1961.2</v>
      </c>
      <c r="K152" s="72">
        <f t="shared" si="28"/>
        <v>3.10276679841897E-2</v>
      </c>
      <c r="L152" s="5">
        <f t="shared" si="24"/>
        <v>1974.8968210157964</v>
      </c>
      <c r="M152" s="72">
        <f t="shared" si="29"/>
        <v>2.426046392500179E-2</v>
      </c>
      <c r="N152" s="73">
        <f t="shared" si="32"/>
        <v>1963.4651003104991</v>
      </c>
      <c r="O152" s="70">
        <f t="shared" si="34"/>
        <v>2.9908547277421389E-2</v>
      </c>
    </row>
    <row r="153" spans="1:16" x14ac:dyDescent="0.25">
      <c r="A153" s="67">
        <v>152</v>
      </c>
      <c r="B153" s="8">
        <v>45139</v>
      </c>
      <c r="C153" s="5">
        <v>2026</v>
      </c>
      <c r="D153" s="69">
        <f t="shared" si="25"/>
        <v>2024</v>
      </c>
      <c r="E153" s="70">
        <f t="shared" si="26"/>
        <v>9.871668311944718E-4</v>
      </c>
      <c r="F153" s="71">
        <f>+AVERAGE($C$2:C152)</f>
        <v>1347.2682119205299</v>
      </c>
      <c r="G153" s="72">
        <f t="shared" si="27"/>
        <v>0.33501075423468418</v>
      </c>
      <c r="H153" s="54">
        <f t="shared" si="30"/>
        <v>1994</v>
      </c>
      <c r="I153" s="72">
        <f t="shared" si="33"/>
        <v>1.5794669299111549E-2</v>
      </c>
      <c r="J153" s="5">
        <f t="shared" si="31"/>
        <v>1993.5</v>
      </c>
      <c r="K153" s="72">
        <f t="shared" si="28"/>
        <v>1.6041461006910167E-2</v>
      </c>
      <c r="L153" s="5">
        <f t="shared" si="24"/>
        <v>1983.2472592556085</v>
      </c>
      <c r="M153" s="72">
        <f t="shared" si="29"/>
        <v>2.1102043802759887E-2</v>
      </c>
      <c r="N153" s="73">
        <f t="shared" si="32"/>
        <v>2017.9465100310499</v>
      </c>
      <c r="O153" s="70">
        <f t="shared" si="34"/>
        <v>3.9750690863524629E-3</v>
      </c>
    </row>
    <row r="154" spans="1:16" x14ac:dyDescent="0.25">
      <c r="A154" s="67">
        <v>153</v>
      </c>
      <c r="B154" s="8">
        <v>45170</v>
      </c>
      <c r="C154" s="5">
        <v>2069</v>
      </c>
      <c r="D154" s="69">
        <f t="shared" si="25"/>
        <v>2026</v>
      </c>
      <c r="E154" s="70">
        <f t="shared" si="26"/>
        <v>2.0782986950217495E-2</v>
      </c>
      <c r="F154" s="71">
        <f>+AVERAGE($C$2:C153)</f>
        <v>1351.733552631579</v>
      </c>
      <c r="G154" s="72">
        <f t="shared" si="27"/>
        <v>0.34667300501131998</v>
      </c>
      <c r="H154" s="54">
        <f t="shared" si="30"/>
        <v>2025</v>
      </c>
      <c r="I154" s="72">
        <f t="shared" si="33"/>
        <v>2.1266312228129532E-2</v>
      </c>
      <c r="J154" s="5">
        <f t="shared" si="31"/>
        <v>2019</v>
      </c>
      <c r="K154" s="72">
        <f t="shared" si="28"/>
        <v>2.4166263895601739E-2</v>
      </c>
      <c r="L154" s="5">
        <f t="shared" si="24"/>
        <v>1991.5976974954206</v>
      </c>
      <c r="M154" s="72">
        <f t="shared" si="29"/>
        <v>3.7410489369057241E-2</v>
      </c>
      <c r="N154" s="73">
        <f t="shared" si="32"/>
        <v>2025.194651003105</v>
      </c>
      <c r="O154" s="70">
        <f t="shared" si="34"/>
        <v>2.1172232477957933E-2</v>
      </c>
    </row>
    <row r="155" spans="1:16" x14ac:dyDescent="0.25">
      <c r="A155" s="67">
        <v>154</v>
      </c>
      <c r="B155" s="8">
        <v>45200</v>
      </c>
      <c r="C155" s="5">
        <v>2083</v>
      </c>
      <c r="D155" s="69">
        <f t="shared" si="25"/>
        <v>2069</v>
      </c>
      <c r="E155" s="70">
        <f t="shared" si="26"/>
        <v>6.7210753720595299E-3</v>
      </c>
      <c r="F155" s="71">
        <f>+AVERAGE($C$2:C154)</f>
        <v>1356.4215686274511</v>
      </c>
      <c r="G155" s="72">
        <f t="shared" si="27"/>
        <v>0.34881345721197743</v>
      </c>
      <c r="H155" s="54">
        <f t="shared" si="30"/>
        <v>2047.5</v>
      </c>
      <c r="I155" s="72">
        <f>+ABS(C155-H155)/C155</f>
        <v>1.7042726836293806E-2</v>
      </c>
      <c r="J155" s="5">
        <f t="shared" si="31"/>
        <v>2047.3000000000002</v>
      </c>
      <c r="K155" s="72">
        <f t="shared" si="28"/>
        <v>1.7138742198751711E-2</v>
      </c>
      <c r="L155" s="5">
        <f t="shared" si="24"/>
        <v>1999.9481357352327</v>
      </c>
      <c r="M155" s="72">
        <f>+ABS(C155-L155)/C155</f>
        <v>3.987127425096848E-2</v>
      </c>
      <c r="N155" s="73">
        <f t="shared" si="32"/>
        <v>2064.6194651003107</v>
      </c>
      <c r="O155" s="70">
        <f t="shared" si="34"/>
        <v>8.8240686028273341E-3</v>
      </c>
    </row>
    <row r="156" spans="1:16" x14ac:dyDescent="0.25">
      <c r="A156" s="67">
        <v>155</v>
      </c>
      <c r="B156" s="8">
        <v>45231</v>
      </c>
      <c r="D156" s="69">
        <f>C155</f>
        <v>2083</v>
      </c>
      <c r="E156" s="68"/>
      <c r="F156" s="71">
        <f>+AVERAGE($C$2:C155)</f>
        <v>1361.1396103896104</v>
      </c>
      <c r="H156" s="54">
        <f t="shared" si="30"/>
        <v>2076</v>
      </c>
      <c r="J156" s="5">
        <f t="shared" si="31"/>
        <v>2071.6999999999998</v>
      </c>
      <c r="L156" s="5">
        <f>$M$161*A156+$M$162</f>
        <v>2008.2985739750445</v>
      </c>
      <c r="N156" s="73">
        <f>(1-$Q$8)*N155+$Q$8*C155</f>
        <v>2081.1619465100312</v>
      </c>
      <c r="O156" s="68"/>
      <c r="P156" s="5">
        <f>+_xlfn.FORECAST.ETS(B156,C2:C155,B2:B155)</f>
        <v>2024.979803216504</v>
      </c>
    </row>
    <row r="157" spans="1:16" x14ac:dyDescent="0.25">
      <c r="A157" s="5" t="s">
        <v>423</v>
      </c>
      <c r="B157" s="8">
        <v>45261</v>
      </c>
      <c r="D157" s="68"/>
      <c r="E157" s="74">
        <f>SUM(E3:E155)</f>
        <v>10.178802578039731</v>
      </c>
      <c r="F157" s="13"/>
      <c r="G157" s="13">
        <f>SUM(G3:G155)</f>
        <v>39.465140914336899</v>
      </c>
      <c r="H157" s="13"/>
      <c r="I157" s="13">
        <f>SUM(I3:I155)</f>
        <v>10.704676260916035</v>
      </c>
      <c r="J157" s="13"/>
      <c r="K157" s="13">
        <f>SUM(K3:K155)</f>
        <v>11.339256730730266</v>
      </c>
      <c r="L157" s="13"/>
      <c r="M157" s="13">
        <f>SUM(M3:M155)</f>
        <v>9.6524909820432203</v>
      </c>
      <c r="N157" s="73">
        <f>(1-$Q$8)*N156+$Q$8*N156</f>
        <v>2081.1619465100312</v>
      </c>
      <c r="O157" s="74">
        <f>SUM(O3:O155)</f>
        <v>10.294574373368153</v>
      </c>
      <c r="P157" s="5">
        <f t="shared" ref="P157:P191" si="35">+_xlfn.FORECAST.ETS(B157,C3:C156,B3:B156)</f>
        <v>2013.6348148180209</v>
      </c>
    </row>
    <row r="158" spans="1:16" x14ac:dyDescent="0.25">
      <c r="A158" s="5" t="s">
        <v>424</v>
      </c>
      <c r="B158" s="8">
        <v>45292</v>
      </c>
      <c r="D158" s="68"/>
      <c r="E158" s="74">
        <f>AVERAGE(E3:E155)</f>
        <v>6.6528121425096287E-2</v>
      </c>
      <c r="F158" s="13"/>
      <c r="G158" s="13">
        <f>AVERAGE(G3:G155)</f>
        <v>0.25794209747932612</v>
      </c>
      <c r="H158" s="13"/>
      <c r="I158" s="13">
        <f>AVERAGE(I3:I155)</f>
        <v>6.9965204319712648E-2</v>
      </c>
      <c r="J158" s="13"/>
      <c r="K158" s="13">
        <f>AVERAGE(K3:K155)</f>
        <v>7.4112789089740297E-2</v>
      </c>
      <c r="L158" s="13"/>
      <c r="M158" s="13">
        <f>AVERAGE(M3:M155)</f>
        <v>6.3503230145021183E-2</v>
      </c>
      <c r="N158" s="74"/>
      <c r="O158" s="74">
        <f>AVERAGE(O3:O155)</f>
        <v>6.7284799825935646E-2</v>
      </c>
      <c r="P158" s="5">
        <f t="shared" si="35"/>
        <v>2020.3379581910631</v>
      </c>
    </row>
    <row r="159" spans="1:16" x14ac:dyDescent="0.25">
      <c r="A159" s="5" t="s">
        <v>425</v>
      </c>
      <c r="B159" s="8">
        <v>45323</v>
      </c>
      <c r="M159" s="77">
        <f>RSQ(L2:L155,C2:C155)</f>
        <v>0.91208029766013776</v>
      </c>
      <c r="P159" s="5">
        <f t="shared" si="35"/>
        <v>2050.8190230890791</v>
      </c>
    </row>
    <row r="160" spans="1:16" x14ac:dyDescent="0.25">
      <c r="B160" s="8">
        <v>45352</v>
      </c>
      <c r="L160" s="5" t="s">
        <v>426</v>
      </c>
      <c r="P160" s="5">
        <f t="shared" si="35"/>
        <v>2059.5749069753779</v>
      </c>
    </row>
    <row r="161" spans="2:16" x14ac:dyDescent="0.25">
      <c r="B161" s="8">
        <v>45383</v>
      </c>
      <c r="L161" s="5" t="s">
        <v>427</v>
      </c>
      <c r="M161" s="5">
        <f>+SLOPE(C2:C155,A2:A155)</f>
        <v>8.3504382398120534</v>
      </c>
      <c r="P161" s="5">
        <f t="shared" si="35"/>
        <v>2042.4337647457021</v>
      </c>
    </row>
    <row r="162" spans="2:16" x14ac:dyDescent="0.25">
      <c r="B162" s="8">
        <v>45413</v>
      </c>
      <c r="L162" s="5" t="s">
        <v>428</v>
      </c>
      <c r="M162" s="5">
        <f>+INTERCEPT(C2:C155,A2:A155)</f>
        <v>713.98064680417633</v>
      </c>
      <c r="P162" s="5">
        <f t="shared" si="35"/>
        <v>2049.2932609417762</v>
      </c>
    </row>
    <row r="163" spans="2:16" x14ac:dyDescent="0.25">
      <c r="B163" s="8">
        <v>45444</v>
      </c>
      <c r="P163" s="5">
        <f t="shared" si="35"/>
        <v>2060.8724887852154</v>
      </c>
    </row>
    <row r="164" spans="2:16" x14ac:dyDescent="0.25">
      <c r="B164" s="8">
        <v>45474</v>
      </c>
      <c r="P164" s="5">
        <f t="shared" si="35"/>
        <v>2068.3195601463776</v>
      </c>
    </row>
    <row r="165" spans="2:16" x14ac:dyDescent="0.25">
      <c r="B165" s="8">
        <v>45505</v>
      </c>
      <c r="P165" s="5">
        <f t="shared" si="35"/>
        <v>2075.3716570877509</v>
      </c>
    </row>
    <row r="166" spans="2:16" x14ac:dyDescent="0.25">
      <c r="B166" s="8">
        <v>45536</v>
      </c>
      <c r="P166" s="5">
        <f t="shared" si="35"/>
        <v>2082.6968735265423</v>
      </c>
    </row>
    <row r="167" spans="2:16" x14ac:dyDescent="0.25">
      <c r="B167" s="8">
        <v>45566</v>
      </c>
      <c r="P167" s="5">
        <f t="shared" si="35"/>
        <v>2091.8882000785538</v>
      </c>
    </row>
    <row r="168" spans="2:16" x14ac:dyDescent="0.25">
      <c r="B168" s="8">
        <v>45597</v>
      </c>
      <c r="P168" s="5">
        <f t="shared" si="35"/>
        <v>2099.3426321624274</v>
      </c>
    </row>
    <row r="169" spans="2:16" x14ac:dyDescent="0.25">
      <c r="B169" s="8">
        <v>45627</v>
      </c>
      <c r="P169" s="5">
        <f t="shared" si="35"/>
        <v>2105.9201291313093</v>
      </c>
    </row>
    <row r="170" spans="2:16" x14ac:dyDescent="0.25">
      <c r="B170" s="8">
        <v>45658</v>
      </c>
      <c r="P170" s="5">
        <f t="shared" si="35"/>
        <v>2112.5606101443668</v>
      </c>
    </row>
    <row r="171" spans="2:16" x14ac:dyDescent="0.25">
      <c r="B171" s="8">
        <v>45689</v>
      </c>
      <c r="P171" s="5">
        <f t="shared" si="35"/>
        <v>2121.5401574625444</v>
      </c>
    </row>
    <row r="172" spans="2:16" x14ac:dyDescent="0.25">
      <c r="B172" s="8">
        <v>45717</v>
      </c>
      <c r="P172" s="5">
        <f t="shared" si="35"/>
        <v>2129.2236203246089</v>
      </c>
    </row>
    <row r="173" spans="2:16" x14ac:dyDescent="0.25">
      <c r="B173" s="8">
        <v>45748</v>
      </c>
      <c r="P173" s="5">
        <f t="shared" si="35"/>
        <v>2138.1157407916662</v>
      </c>
    </row>
    <row r="174" spans="2:16" x14ac:dyDescent="0.25">
      <c r="B174" s="8">
        <v>45778</v>
      </c>
      <c r="P174" s="5">
        <f t="shared" si="35"/>
        <v>2145.1998938103061</v>
      </c>
    </row>
    <row r="175" spans="2:16" x14ac:dyDescent="0.25">
      <c r="B175" s="8">
        <v>45809</v>
      </c>
      <c r="P175" s="5">
        <f t="shared" si="35"/>
        <v>2152.3816512568733</v>
      </c>
    </row>
    <row r="176" spans="2:16" x14ac:dyDescent="0.25">
      <c r="B176" s="8">
        <v>45839</v>
      </c>
      <c r="P176" s="5">
        <f t="shared" si="35"/>
        <v>2159.0234763040412</v>
      </c>
    </row>
    <row r="177" spans="2:16" x14ac:dyDescent="0.25">
      <c r="B177" s="8">
        <v>45870</v>
      </c>
      <c r="P177" s="5">
        <f t="shared" si="35"/>
        <v>2166.6044989404945</v>
      </c>
    </row>
    <row r="178" spans="2:16" x14ac:dyDescent="0.25">
      <c r="B178" s="8">
        <v>45901</v>
      </c>
      <c r="P178" s="5">
        <f t="shared" si="35"/>
        <v>2213.5021780672137</v>
      </c>
    </row>
    <row r="179" spans="2:16" x14ac:dyDescent="0.25">
      <c r="B179" s="8">
        <v>45931</v>
      </c>
      <c r="P179" s="5">
        <f t="shared" si="35"/>
        <v>2244.9668606880236</v>
      </c>
    </row>
    <row r="180" spans="2:16" x14ac:dyDescent="0.25">
      <c r="B180" s="8">
        <v>45962</v>
      </c>
      <c r="P180" s="5">
        <f t="shared" si="35"/>
        <v>2231.0418110350824</v>
      </c>
    </row>
    <row r="181" spans="2:16" x14ac:dyDescent="0.25">
      <c r="B181" s="8">
        <v>45992</v>
      </c>
      <c r="P181" s="5">
        <f t="shared" si="35"/>
        <v>2205.2318810426386</v>
      </c>
    </row>
    <row r="182" spans="2:16" x14ac:dyDescent="0.25">
      <c r="B182" s="8">
        <v>46023</v>
      </c>
      <c r="P182" s="5">
        <f t="shared" si="35"/>
        <v>2215.6469662183986</v>
      </c>
    </row>
    <row r="183" spans="2:16" x14ac:dyDescent="0.25">
      <c r="B183" s="8">
        <v>46054</v>
      </c>
      <c r="P183" s="5">
        <f t="shared" si="35"/>
        <v>2227.5800869188979</v>
      </c>
    </row>
    <row r="184" spans="2:16" x14ac:dyDescent="0.25">
      <c r="B184" s="8">
        <v>46082</v>
      </c>
      <c r="P184" s="5">
        <f t="shared" si="35"/>
        <v>2266.0888398839697</v>
      </c>
    </row>
    <row r="185" spans="2:16" x14ac:dyDescent="0.25">
      <c r="B185" s="8">
        <v>46113</v>
      </c>
      <c r="P185" s="5">
        <f t="shared" si="35"/>
        <v>2276.4191796542332</v>
      </c>
    </row>
    <row r="186" spans="2:16" x14ac:dyDescent="0.25">
      <c r="B186" s="8">
        <v>46143</v>
      </c>
      <c r="P186" s="5">
        <f t="shared" si="35"/>
        <v>2237.9741986470476</v>
      </c>
    </row>
    <row r="187" spans="2:16" x14ac:dyDescent="0.25">
      <c r="B187" s="8">
        <v>46174</v>
      </c>
      <c r="P187" s="5">
        <f t="shared" si="35"/>
        <v>2290.7551075602105</v>
      </c>
    </row>
    <row r="188" spans="2:16" x14ac:dyDescent="0.25">
      <c r="B188" s="8">
        <v>46204</v>
      </c>
      <c r="P188" s="5">
        <f t="shared" si="35"/>
        <v>2263.1806271452988</v>
      </c>
    </row>
    <row r="189" spans="2:16" x14ac:dyDescent="0.25">
      <c r="B189" s="8">
        <v>46235</v>
      </c>
      <c r="P189" s="5">
        <f t="shared" si="35"/>
        <v>2261.0654496218726</v>
      </c>
    </row>
    <row r="190" spans="2:16" x14ac:dyDescent="0.25">
      <c r="B190" s="8">
        <v>46266</v>
      </c>
      <c r="P190" s="5">
        <f t="shared" si="35"/>
        <v>2268.7754582130201</v>
      </c>
    </row>
    <row r="191" spans="2:16" x14ac:dyDescent="0.25">
      <c r="B191" s="8">
        <v>46296</v>
      </c>
      <c r="P191" s="62">
        <f t="shared" si="35"/>
        <v>2297.2906793437392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9E24-D8AD-4BDA-9DE4-D221B6643BD1}">
  <dimension ref="A1:Q191"/>
  <sheetViews>
    <sheetView topLeftCell="A20" workbookViewId="0"/>
  </sheetViews>
  <sheetFormatPr defaultRowHeight="15" x14ac:dyDescent="0.25"/>
  <cols>
    <col min="1" max="1" width="9.140625" style="5"/>
    <col min="2" max="2" width="10.5703125" style="5" bestFit="1" customWidth="1"/>
    <col min="3" max="16384" width="9.140625" style="5"/>
  </cols>
  <sheetData>
    <row r="1" spans="1:17" ht="75" x14ac:dyDescent="0.25">
      <c r="A1" s="2" t="s">
        <v>407</v>
      </c>
      <c r="B1" s="1" t="s">
        <v>0</v>
      </c>
      <c r="C1" s="2" t="s">
        <v>1</v>
      </c>
      <c r="D1" s="64" t="s">
        <v>408</v>
      </c>
      <c r="E1" s="64" t="s">
        <v>409</v>
      </c>
      <c r="F1" s="4" t="s">
        <v>410</v>
      </c>
      <c r="G1" s="4" t="s">
        <v>411</v>
      </c>
      <c r="H1" s="4" t="s">
        <v>441</v>
      </c>
      <c r="I1" s="4" t="s">
        <v>409</v>
      </c>
      <c r="J1" s="4" t="s">
        <v>442</v>
      </c>
      <c r="K1" s="4" t="s">
        <v>416</v>
      </c>
      <c r="L1" s="4" t="s">
        <v>417</v>
      </c>
      <c r="M1" s="4" t="s">
        <v>418</v>
      </c>
      <c r="N1" s="65" t="s">
        <v>419</v>
      </c>
      <c r="O1" s="65" t="s">
        <v>418</v>
      </c>
      <c r="P1" s="4" t="s">
        <v>420</v>
      </c>
      <c r="Q1" s="66" t="s">
        <v>421</v>
      </c>
    </row>
    <row r="2" spans="1:17" x14ac:dyDescent="0.25">
      <c r="A2" s="67">
        <v>1</v>
      </c>
      <c r="B2" s="8">
        <v>40544</v>
      </c>
      <c r="C2" s="5">
        <v>412</v>
      </c>
      <c r="D2" s="68"/>
      <c r="E2" s="68"/>
      <c r="L2" s="5">
        <f t="shared" ref="L2:L65" si="0">$M$161*A2+$M$162</f>
        <v>378.15525764558026</v>
      </c>
      <c r="N2" s="68"/>
      <c r="O2" s="68"/>
      <c r="Q2" s="53">
        <v>0.1</v>
      </c>
    </row>
    <row r="3" spans="1:17" x14ac:dyDescent="0.25">
      <c r="A3" s="67">
        <v>2</v>
      </c>
      <c r="B3" s="8">
        <v>40575</v>
      </c>
      <c r="C3" s="5">
        <v>413</v>
      </c>
      <c r="D3" s="69">
        <f>C2</f>
        <v>412</v>
      </c>
      <c r="E3" s="70">
        <f>+ABS(C3-D3)/C3</f>
        <v>2.4213075060532689E-3</v>
      </c>
      <c r="F3" s="71">
        <f>+AVERAGE($C$2)</f>
        <v>412</v>
      </c>
      <c r="G3" s="72">
        <f>+ABS(C3-F3)/C3</f>
        <v>2.4213075060532689E-3</v>
      </c>
      <c r="H3" s="71">
        <f>C2</f>
        <v>412</v>
      </c>
      <c r="I3" s="72">
        <f>+ABS(C3-H3)/C3</f>
        <v>2.4213075060532689E-3</v>
      </c>
      <c r="J3" s="71">
        <f>C2</f>
        <v>412</v>
      </c>
      <c r="K3" s="72">
        <f>+ABS(C3-J3)/C3</f>
        <v>2.4213075060532689E-3</v>
      </c>
      <c r="L3" s="5">
        <f t="shared" si="0"/>
        <v>382.56134289492928</v>
      </c>
      <c r="M3" s="72">
        <f>+ABS(C3-L3)/C3</f>
        <v>7.3701348922689383E-2</v>
      </c>
      <c r="N3" s="69">
        <f>C2</f>
        <v>412</v>
      </c>
      <c r="O3" s="70">
        <f>+ABS(C3-N3)/C3</f>
        <v>2.4213075060532689E-3</v>
      </c>
      <c r="P3" s="22"/>
      <c r="Q3" s="53">
        <v>0.4</v>
      </c>
    </row>
    <row r="4" spans="1:17" x14ac:dyDescent="0.25">
      <c r="A4" s="67">
        <v>3</v>
      </c>
      <c r="B4" s="8">
        <v>40603</v>
      </c>
      <c r="C4" s="5">
        <v>414</v>
      </c>
      <c r="D4" s="69">
        <f t="shared" ref="D4:D67" si="1">C3</f>
        <v>413</v>
      </c>
      <c r="E4" s="70">
        <f t="shared" ref="E4:E67" si="2">+ABS(C4-D4)/C4</f>
        <v>2.4154589371980675E-3</v>
      </c>
      <c r="F4" s="71">
        <f>+AVERAGE($C$2:C3)</f>
        <v>412.5</v>
      </c>
      <c r="G4" s="72">
        <f t="shared" ref="G4:G67" si="3">+ABS(C4-F4)/C4</f>
        <v>3.6231884057971015E-3</v>
      </c>
      <c r="H4" s="54">
        <f>+AVERAGE(C2:C3)</f>
        <v>412.5</v>
      </c>
      <c r="I4" s="72">
        <f t="shared" ref="I4:I14" si="4">+ABS(C4-H4)/C4</f>
        <v>3.6231884057971015E-3</v>
      </c>
      <c r="J4" s="5">
        <v>322</v>
      </c>
      <c r="K4" s="72">
        <f t="shared" ref="K4:K67" si="5">+ABS(C4-J4)/C4</f>
        <v>0.22222222222222221</v>
      </c>
      <c r="L4" s="5">
        <f t="shared" si="0"/>
        <v>386.96742814427824</v>
      </c>
      <c r="M4" s="72">
        <f t="shared" ref="M4:M67" si="6">+ABS(C4-L4)/C4</f>
        <v>6.5296067284352069E-2</v>
      </c>
      <c r="N4" s="73">
        <f>(1-$Q$8)*N3+$Q$8*C3</f>
        <v>412.9</v>
      </c>
      <c r="O4" s="70">
        <f t="shared" ref="O4:O14" si="7">+ABS(C4-N4)/C4</f>
        <v>2.6570048309179292E-3</v>
      </c>
      <c r="Q4" s="53">
        <v>0.5</v>
      </c>
    </row>
    <row r="5" spans="1:17" x14ac:dyDescent="0.25">
      <c r="A5" s="67">
        <v>4</v>
      </c>
      <c r="B5" s="8">
        <v>40634</v>
      </c>
      <c r="C5" s="5">
        <v>416</v>
      </c>
      <c r="D5" s="69">
        <f t="shared" si="1"/>
        <v>414</v>
      </c>
      <c r="E5" s="70">
        <f t="shared" si="2"/>
        <v>4.807692307692308E-3</v>
      </c>
      <c r="F5" s="71">
        <f>+AVERAGE($C$2:C4)</f>
        <v>413</v>
      </c>
      <c r="G5" s="72">
        <f t="shared" si="3"/>
        <v>7.2115384615384619E-3</v>
      </c>
      <c r="H5" s="54">
        <f t="shared" ref="H5:H68" si="8">+AVERAGE(C3:C4)</f>
        <v>413.5</v>
      </c>
      <c r="I5" s="72">
        <f t="shared" si="4"/>
        <v>6.0096153846153849E-3</v>
      </c>
      <c r="J5" s="5">
        <f t="shared" ref="J5:J68" si="9">+SUMPRODUCT(C2:C4,$Q$2:$Q$4)</f>
        <v>413.40000000000003</v>
      </c>
      <c r="K5" s="72">
        <f t="shared" si="5"/>
        <v>6.2499999999999179E-3</v>
      </c>
      <c r="L5" s="5">
        <f t="shared" si="0"/>
        <v>391.37351339362726</v>
      </c>
      <c r="M5" s="72">
        <f t="shared" si="6"/>
        <v>5.9198285111472924E-2</v>
      </c>
      <c r="N5" s="73">
        <f t="shared" ref="N5:N68" si="10">(1-$Q$8)*N4+$Q$8*C4</f>
        <v>413.89</v>
      </c>
      <c r="O5" s="70">
        <f t="shared" si="7"/>
        <v>5.0721153846154171E-3</v>
      </c>
    </row>
    <row r="6" spans="1:17" x14ac:dyDescent="0.25">
      <c r="A6" s="67">
        <v>5</v>
      </c>
      <c r="B6" s="8">
        <v>40664</v>
      </c>
      <c r="C6" s="5">
        <v>418</v>
      </c>
      <c r="D6" s="69">
        <f t="shared" si="1"/>
        <v>416</v>
      </c>
      <c r="E6" s="70">
        <f t="shared" si="2"/>
        <v>4.7846889952153108E-3</v>
      </c>
      <c r="F6" s="71">
        <f>+AVERAGE($C$2:C5)</f>
        <v>413.75</v>
      </c>
      <c r="G6" s="72">
        <f t="shared" si="3"/>
        <v>1.0167464114832535E-2</v>
      </c>
      <c r="H6" s="54">
        <f t="shared" si="8"/>
        <v>415</v>
      </c>
      <c r="I6" s="72">
        <f t="shared" si="4"/>
        <v>7.1770334928229667E-3</v>
      </c>
      <c r="J6" s="5">
        <f t="shared" si="9"/>
        <v>414.90000000000003</v>
      </c>
      <c r="K6" s="72">
        <f t="shared" si="5"/>
        <v>7.4162679425836507E-3</v>
      </c>
      <c r="L6" s="5">
        <f t="shared" si="0"/>
        <v>395.77959864297628</v>
      </c>
      <c r="M6" s="72">
        <f t="shared" si="6"/>
        <v>5.3158854921109375E-2</v>
      </c>
      <c r="N6" s="73">
        <f t="shared" si="10"/>
        <v>415.78900000000004</v>
      </c>
      <c r="O6" s="70">
        <f t="shared" si="7"/>
        <v>5.2894736842104204E-3</v>
      </c>
    </row>
    <row r="7" spans="1:17" x14ac:dyDescent="0.25">
      <c r="A7" s="67">
        <v>6</v>
      </c>
      <c r="B7" s="8">
        <v>40695</v>
      </c>
      <c r="C7" s="5">
        <v>410</v>
      </c>
      <c r="D7" s="69">
        <f t="shared" si="1"/>
        <v>418</v>
      </c>
      <c r="E7" s="70">
        <f t="shared" si="2"/>
        <v>1.9512195121951219E-2</v>
      </c>
      <c r="F7" s="71">
        <f>+AVERAGE($C$2:C6)</f>
        <v>414.6</v>
      </c>
      <c r="G7" s="72">
        <f t="shared" si="3"/>
        <v>1.1219512195122006E-2</v>
      </c>
      <c r="H7" s="54">
        <f t="shared" si="8"/>
        <v>417</v>
      </c>
      <c r="I7" s="72">
        <f t="shared" si="4"/>
        <v>1.7073170731707318E-2</v>
      </c>
      <c r="J7" s="5">
        <f t="shared" si="9"/>
        <v>416.8</v>
      </c>
      <c r="K7" s="72">
        <f t="shared" si="5"/>
        <v>1.6585365853658565E-2</v>
      </c>
      <c r="L7" s="5">
        <f t="shared" si="0"/>
        <v>400.1856838923253</v>
      </c>
      <c r="M7" s="72">
        <f t="shared" si="6"/>
        <v>2.3937356360182193E-2</v>
      </c>
      <c r="N7" s="73">
        <f t="shared" si="10"/>
        <v>417.77889999999996</v>
      </c>
      <c r="O7" s="70">
        <f t="shared" si="7"/>
        <v>1.8972926829268207E-2</v>
      </c>
      <c r="Q7" s="5" t="s">
        <v>422</v>
      </c>
    </row>
    <row r="8" spans="1:17" x14ac:dyDescent="0.25">
      <c r="A8" s="67">
        <v>7</v>
      </c>
      <c r="B8" s="8">
        <v>40725</v>
      </c>
      <c r="C8" s="5">
        <v>402</v>
      </c>
      <c r="D8" s="69">
        <f t="shared" si="1"/>
        <v>410</v>
      </c>
      <c r="E8" s="70">
        <f t="shared" si="2"/>
        <v>1.9900497512437811E-2</v>
      </c>
      <c r="F8" s="71">
        <f>+AVERAGE($C$2:C7)</f>
        <v>413.83333333333331</v>
      </c>
      <c r="G8" s="72">
        <f t="shared" si="3"/>
        <v>2.9436152570480881E-2</v>
      </c>
      <c r="H8" s="54">
        <f t="shared" si="8"/>
        <v>414</v>
      </c>
      <c r="I8" s="72">
        <f t="shared" si="4"/>
        <v>2.9850746268656716E-2</v>
      </c>
      <c r="J8" s="5">
        <f t="shared" si="9"/>
        <v>413.8</v>
      </c>
      <c r="K8" s="72">
        <f t="shared" si="5"/>
        <v>2.9353233830845798E-2</v>
      </c>
      <c r="L8" s="5">
        <f t="shared" si="0"/>
        <v>404.59176914167426</v>
      </c>
      <c r="M8" s="72">
        <f t="shared" si="6"/>
        <v>6.4471869195877182E-3</v>
      </c>
      <c r="N8" s="73">
        <f t="shared" si="10"/>
        <v>410.77788999999996</v>
      </c>
      <c r="O8" s="70">
        <f t="shared" si="7"/>
        <v>2.1835547263681483E-2</v>
      </c>
      <c r="Q8" s="5">
        <v>0.9</v>
      </c>
    </row>
    <row r="9" spans="1:17" x14ac:dyDescent="0.25">
      <c r="A9" s="67">
        <v>8</v>
      </c>
      <c r="B9" s="8">
        <v>40756</v>
      </c>
      <c r="C9" s="5">
        <v>495</v>
      </c>
      <c r="D9" s="69">
        <f t="shared" si="1"/>
        <v>402</v>
      </c>
      <c r="E9" s="70">
        <f t="shared" si="2"/>
        <v>0.18787878787878787</v>
      </c>
      <c r="F9" s="71">
        <f>+AVERAGE($C$2:C8)</f>
        <v>412.14285714285717</v>
      </c>
      <c r="G9" s="72">
        <f t="shared" si="3"/>
        <v>0.16738816738816734</v>
      </c>
      <c r="H9" s="54">
        <f t="shared" si="8"/>
        <v>406</v>
      </c>
      <c r="I9" s="72">
        <f t="shared" si="4"/>
        <v>0.17979797979797979</v>
      </c>
      <c r="J9" s="5">
        <f t="shared" si="9"/>
        <v>406.8</v>
      </c>
      <c r="K9" s="72">
        <f t="shared" si="5"/>
        <v>0.17818181818181816</v>
      </c>
      <c r="L9" s="5">
        <f t="shared" si="0"/>
        <v>408.99785439102328</v>
      </c>
      <c r="M9" s="72">
        <f t="shared" si="6"/>
        <v>0.17374170830096305</v>
      </c>
      <c r="N9" s="73">
        <f t="shared" si="10"/>
        <v>402.87778900000001</v>
      </c>
      <c r="O9" s="70">
        <f t="shared" si="7"/>
        <v>0.18610547676767675</v>
      </c>
    </row>
    <row r="10" spans="1:17" x14ac:dyDescent="0.25">
      <c r="A10" s="67">
        <v>9</v>
      </c>
      <c r="B10" s="8">
        <v>40787</v>
      </c>
      <c r="C10" s="5">
        <v>487</v>
      </c>
      <c r="D10" s="69">
        <f t="shared" si="1"/>
        <v>495</v>
      </c>
      <c r="E10" s="70">
        <f t="shared" si="2"/>
        <v>1.6427104722792608E-2</v>
      </c>
      <c r="F10" s="71">
        <f>+AVERAGE($C$2:C9)</f>
        <v>422.5</v>
      </c>
      <c r="G10" s="72">
        <f t="shared" si="3"/>
        <v>0.13244353182751539</v>
      </c>
      <c r="H10" s="54">
        <f t="shared" si="8"/>
        <v>448.5</v>
      </c>
      <c r="I10" s="72">
        <f t="shared" si="4"/>
        <v>7.9055441478439431E-2</v>
      </c>
      <c r="J10" s="5">
        <f t="shared" si="9"/>
        <v>449.3</v>
      </c>
      <c r="K10" s="72">
        <f t="shared" si="5"/>
        <v>7.741273100616014E-2</v>
      </c>
      <c r="L10" s="5">
        <f t="shared" si="0"/>
        <v>413.4039396403723</v>
      </c>
      <c r="M10" s="72">
        <f t="shared" si="6"/>
        <v>0.15112127383907126</v>
      </c>
      <c r="N10" s="73">
        <f t="shared" si="10"/>
        <v>485.78777889999998</v>
      </c>
      <c r="O10" s="70">
        <f t="shared" si="7"/>
        <v>2.4891603696099015E-3</v>
      </c>
    </row>
    <row r="11" spans="1:17" x14ac:dyDescent="0.25">
      <c r="A11" s="67">
        <v>10</v>
      </c>
      <c r="B11" s="8">
        <v>40817</v>
      </c>
      <c r="C11" s="5">
        <v>507</v>
      </c>
      <c r="D11" s="69">
        <f t="shared" si="1"/>
        <v>487</v>
      </c>
      <c r="E11" s="70">
        <f t="shared" si="2"/>
        <v>3.9447731755424063E-2</v>
      </c>
      <c r="F11" s="71">
        <f>+AVERAGE($C$2:C10)</f>
        <v>429.66666666666669</v>
      </c>
      <c r="G11" s="72">
        <f t="shared" si="3"/>
        <v>0.15253122945430633</v>
      </c>
      <c r="H11" s="54">
        <f t="shared" si="8"/>
        <v>491</v>
      </c>
      <c r="I11" s="72">
        <f t="shared" si="4"/>
        <v>3.1558185404339252E-2</v>
      </c>
      <c r="J11" s="5">
        <f t="shared" si="9"/>
        <v>481.7</v>
      </c>
      <c r="K11" s="72">
        <f t="shared" si="5"/>
        <v>4.9901380670611464E-2</v>
      </c>
      <c r="L11" s="5">
        <f t="shared" si="0"/>
        <v>417.81002488972132</v>
      </c>
      <c r="M11" s="72">
        <f t="shared" si="6"/>
        <v>0.17591711067116111</v>
      </c>
      <c r="N11" s="73">
        <f t="shared" si="10"/>
        <v>486.87877788999998</v>
      </c>
      <c r="O11" s="70">
        <f t="shared" si="7"/>
        <v>3.9686828619329428E-2</v>
      </c>
    </row>
    <row r="12" spans="1:17" x14ac:dyDescent="0.25">
      <c r="A12" s="67">
        <v>11</v>
      </c>
      <c r="B12" s="8">
        <v>40848</v>
      </c>
      <c r="C12" s="5">
        <v>427</v>
      </c>
      <c r="D12" s="69">
        <f t="shared" si="1"/>
        <v>507</v>
      </c>
      <c r="E12" s="70">
        <f t="shared" si="2"/>
        <v>0.18735362997658081</v>
      </c>
      <c r="F12" s="71">
        <f>+AVERAGE($C$2:C11)</f>
        <v>437.4</v>
      </c>
      <c r="G12" s="72">
        <f t="shared" si="3"/>
        <v>2.4355971896955451E-2</v>
      </c>
      <c r="H12" s="54">
        <f t="shared" si="8"/>
        <v>497</v>
      </c>
      <c r="I12" s="72">
        <f t="shared" si="4"/>
        <v>0.16393442622950818</v>
      </c>
      <c r="J12" s="5">
        <f t="shared" si="9"/>
        <v>497.8</v>
      </c>
      <c r="K12" s="72">
        <f t="shared" si="5"/>
        <v>0.16580796252927404</v>
      </c>
      <c r="L12" s="5">
        <f t="shared" si="0"/>
        <v>422.21611013907034</v>
      </c>
      <c r="M12" s="72">
        <f t="shared" si="6"/>
        <v>1.1203489135666655E-2</v>
      </c>
      <c r="N12" s="73">
        <f t="shared" si="10"/>
        <v>504.98787778899998</v>
      </c>
      <c r="O12" s="70">
        <f t="shared" si="7"/>
        <v>0.18264139997423884</v>
      </c>
    </row>
    <row r="13" spans="1:17" x14ac:dyDescent="0.25">
      <c r="A13" s="67">
        <v>12</v>
      </c>
      <c r="B13" s="8">
        <v>40878</v>
      </c>
      <c r="C13" s="5">
        <v>448</v>
      </c>
      <c r="D13" s="69">
        <f t="shared" si="1"/>
        <v>427</v>
      </c>
      <c r="E13" s="70">
        <f t="shared" si="2"/>
        <v>4.6875E-2</v>
      </c>
      <c r="F13" s="71">
        <f>+AVERAGE($C$2:C12)</f>
        <v>436.45454545454544</v>
      </c>
      <c r="G13" s="72">
        <f t="shared" si="3"/>
        <v>2.5771103896103931E-2</v>
      </c>
      <c r="H13" s="54">
        <f t="shared" si="8"/>
        <v>467</v>
      </c>
      <c r="I13" s="72">
        <f t="shared" si="4"/>
        <v>4.2410714285714288E-2</v>
      </c>
      <c r="J13" s="5">
        <f t="shared" si="9"/>
        <v>465</v>
      </c>
      <c r="K13" s="72">
        <f t="shared" si="5"/>
        <v>3.7946428571428568E-2</v>
      </c>
      <c r="L13" s="5">
        <f t="shared" si="0"/>
        <v>426.6221953884193</v>
      </c>
      <c r="M13" s="72">
        <f t="shared" si="6"/>
        <v>4.7718313865135489E-2</v>
      </c>
      <c r="N13" s="73">
        <f t="shared" si="10"/>
        <v>434.79878777890002</v>
      </c>
      <c r="O13" s="70">
        <f t="shared" si="7"/>
        <v>2.946699156495531E-2</v>
      </c>
    </row>
    <row r="14" spans="1:17" x14ac:dyDescent="0.25">
      <c r="A14" s="67">
        <v>13</v>
      </c>
      <c r="B14" s="8">
        <v>40909</v>
      </c>
      <c r="C14" s="5">
        <v>440</v>
      </c>
      <c r="D14" s="69">
        <f t="shared" si="1"/>
        <v>448</v>
      </c>
      <c r="E14" s="70">
        <f t="shared" si="2"/>
        <v>1.8181818181818181E-2</v>
      </c>
      <c r="F14" s="71">
        <f>+AVERAGE($C$2:C13)</f>
        <v>437.41666666666669</v>
      </c>
      <c r="G14" s="72">
        <f t="shared" si="3"/>
        <v>5.8712121212120784E-3</v>
      </c>
      <c r="H14" s="54">
        <f t="shared" si="8"/>
        <v>437.5</v>
      </c>
      <c r="I14" s="72">
        <f t="shared" si="4"/>
        <v>5.681818181818182E-3</v>
      </c>
      <c r="J14" s="5">
        <f t="shared" si="9"/>
        <v>445.5</v>
      </c>
      <c r="K14" s="72">
        <f t="shared" si="5"/>
        <v>1.2500000000000001E-2</v>
      </c>
      <c r="L14" s="5">
        <f t="shared" si="0"/>
        <v>431.02828063776832</v>
      </c>
      <c r="M14" s="72">
        <f t="shared" si="6"/>
        <v>2.0390271277799275E-2</v>
      </c>
      <c r="N14" s="73">
        <f t="shared" si="10"/>
        <v>446.67987877789</v>
      </c>
      <c r="O14" s="70">
        <f t="shared" si="7"/>
        <v>1.5181542677022718E-2</v>
      </c>
    </row>
    <row r="15" spans="1:17" x14ac:dyDescent="0.25">
      <c r="A15" s="67">
        <v>14</v>
      </c>
      <c r="B15" s="8">
        <v>40940</v>
      </c>
      <c r="C15" s="5">
        <v>441</v>
      </c>
      <c r="D15" s="69">
        <f t="shared" si="1"/>
        <v>440</v>
      </c>
      <c r="E15" s="70">
        <f t="shared" si="2"/>
        <v>2.2675736961451248E-3</v>
      </c>
      <c r="F15" s="71">
        <f>+AVERAGE($C$2:C14)</f>
        <v>437.61538461538464</v>
      </c>
      <c r="G15" s="72">
        <f t="shared" si="3"/>
        <v>7.6748648177219015E-3</v>
      </c>
      <c r="H15" s="54">
        <f t="shared" si="8"/>
        <v>444</v>
      </c>
      <c r="I15" s="72">
        <f>+ABS(C15-H15)/C15</f>
        <v>6.8027210884353739E-3</v>
      </c>
      <c r="J15" s="5">
        <f t="shared" si="9"/>
        <v>441.90000000000003</v>
      </c>
      <c r="K15" s="72">
        <f t="shared" si="5"/>
        <v>2.0408163265306896E-3</v>
      </c>
      <c r="L15" s="5">
        <f t="shared" si="0"/>
        <v>435.43436588711734</v>
      </c>
      <c r="M15" s="72">
        <f t="shared" si="6"/>
        <v>1.2620485516740731E-2</v>
      </c>
      <c r="N15" s="73">
        <f t="shared" si="10"/>
        <v>440.66798787778896</v>
      </c>
      <c r="O15" s="70">
        <f>+ABS(C15-N15)/C15</f>
        <v>7.5286195512707516E-4</v>
      </c>
    </row>
    <row r="16" spans="1:17" x14ac:dyDescent="0.25">
      <c r="A16" s="67">
        <v>15</v>
      </c>
      <c r="B16" s="8">
        <v>40969</v>
      </c>
      <c r="C16" s="5">
        <v>443</v>
      </c>
      <c r="D16" s="69">
        <f t="shared" si="1"/>
        <v>441</v>
      </c>
      <c r="E16" s="70">
        <f t="shared" si="2"/>
        <v>4.5146726862302479E-3</v>
      </c>
      <c r="F16" s="71">
        <f>+AVERAGE($C$2:C15)</f>
        <v>437.85714285714283</v>
      </c>
      <c r="G16" s="72">
        <f t="shared" si="3"/>
        <v>1.1609158336020694E-2</v>
      </c>
      <c r="H16" s="54">
        <f t="shared" si="8"/>
        <v>440.5</v>
      </c>
      <c r="I16" s="72">
        <f t="shared" ref="I16:I79" si="11">+ABS(C16-H16)/C16</f>
        <v>5.6433408577878106E-3</v>
      </c>
      <c r="J16" s="5">
        <f t="shared" si="9"/>
        <v>441.3</v>
      </c>
      <c r="K16" s="72">
        <f t="shared" si="5"/>
        <v>3.8374717832956855E-3</v>
      </c>
      <c r="L16" s="5">
        <f t="shared" si="0"/>
        <v>439.84045113646636</v>
      </c>
      <c r="M16" s="72">
        <f t="shared" si="6"/>
        <v>7.1321644775025816E-3</v>
      </c>
      <c r="N16" s="73">
        <f t="shared" si="10"/>
        <v>440.96679878777894</v>
      </c>
      <c r="O16" s="70">
        <f t="shared" ref="O16:O79" si="12">+ABS(C16-N16)/C16</f>
        <v>4.5896189892123216E-3</v>
      </c>
    </row>
    <row r="17" spans="1:15" x14ac:dyDescent="0.25">
      <c r="A17" s="67">
        <v>16</v>
      </c>
      <c r="B17" s="8">
        <v>41000</v>
      </c>
      <c r="C17" s="5">
        <v>444</v>
      </c>
      <c r="D17" s="69">
        <f t="shared" si="1"/>
        <v>443</v>
      </c>
      <c r="E17" s="70">
        <f t="shared" si="2"/>
        <v>2.2522522522522522E-3</v>
      </c>
      <c r="F17" s="71">
        <f>+AVERAGE($C$2:C16)</f>
        <v>438.2</v>
      </c>
      <c r="G17" s="72">
        <f t="shared" si="3"/>
        <v>1.3063063063063089E-2</v>
      </c>
      <c r="H17" s="54">
        <f t="shared" si="8"/>
        <v>442</v>
      </c>
      <c r="I17" s="72">
        <f t="shared" si="11"/>
        <v>4.5045045045045045E-3</v>
      </c>
      <c r="J17" s="5">
        <f t="shared" si="9"/>
        <v>441.9</v>
      </c>
      <c r="K17" s="72">
        <f t="shared" si="5"/>
        <v>4.7297297297297812E-3</v>
      </c>
      <c r="L17" s="5">
        <f t="shared" si="0"/>
        <v>444.24653638581538</v>
      </c>
      <c r="M17" s="72">
        <f t="shared" si="6"/>
        <v>5.5526213021480871E-4</v>
      </c>
      <c r="N17" s="73">
        <f t="shared" si="10"/>
        <v>442.79667987877787</v>
      </c>
      <c r="O17" s="70">
        <f t="shared" si="12"/>
        <v>2.710180453203005E-3</v>
      </c>
    </row>
    <row r="18" spans="1:15" x14ac:dyDescent="0.25">
      <c r="A18" s="67">
        <v>17</v>
      </c>
      <c r="B18" s="8">
        <v>41030</v>
      </c>
      <c r="C18" s="5">
        <v>446</v>
      </c>
      <c r="D18" s="69">
        <f t="shared" si="1"/>
        <v>444</v>
      </c>
      <c r="E18" s="70">
        <f t="shared" si="2"/>
        <v>4.4843049327354259E-3</v>
      </c>
      <c r="F18" s="71">
        <f>+AVERAGE($C$2:C17)</f>
        <v>438.5625</v>
      </c>
      <c r="G18" s="72">
        <f t="shared" si="3"/>
        <v>1.6676008968609865E-2</v>
      </c>
      <c r="H18" s="54">
        <f t="shared" si="8"/>
        <v>443.5</v>
      </c>
      <c r="I18" s="72">
        <f t="shared" si="11"/>
        <v>5.6053811659192822E-3</v>
      </c>
      <c r="J18" s="5">
        <f t="shared" si="9"/>
        <v>443.3</v>
      </c>
      <c r="K18" s="72">
        <f t="shared" si="5"/>
        <v>6.0538116591927994E-3</v>
      </c>
      <c r="L18" s="5">
        <f t="shared" si="0"/>
        <v>448.65262163516434</v>
      </c>
      <c r="M18" s="72">
        <f t="shared" si="6"/>
        <v>5.9475821416240743E-3</v>
      </c>
      <c r="N18" s="73">
        <f t="shared" si="10"/>
        <v>443.87966798787778</v>
      </c>
      <c r="O18" s="70">
        <f t="shared" si="12"/>
        <v>4.7541076504982495E-3</v>
      </c>
    </row>
    <row r="19" spans="1:15" x14ac:dyDescent="0.25">
      <c r="A19" s="67">
        <v>18</v>
      </c>
      <c r="B19" s="8">
        <v>41061</v>
      </c>
      <c r="C19" s="5">
        <v>448</v>
      </c>
      <c r="D19" s="69">
        <f t="shared" si="1"/>
        <v>446</v>
      </c>
      <c r="E19" s="70">
        <f t="shared" si="2"/>
        <v>4.464285714285714E-3</v>
      </c>
      <c r="F19" s="71">
        <f>+AVERAGE($C$2:C18)</f>
        <v>439</v>
      </c>
      <c r="G19" s="72">
        <f t="shared" si="3"/>
        <v>2.0089285714285716E-2</v>
      </c>
      <c r="H19" s="54">
        <f>+AVERAGE(C17:C18)</f>
        <v>445</v>
      </c>
      <c r="I19" s="72">
        <f t="shared" si="11"/>
        <v>6.6964285714285711E-3</v>
      </c>
      <c r="J19" s="5">
        <f t="shared" si="9"/>
        <v>444.90000000000003</v>
      </c>
      <c r="K19" s="72">
        <f t="shared" si="5"/>
        <v>6.9196428571427814E-3</v>
      </c>
      <c r="L19" s="5">
        <f t="shared" si="0"/>
        <v>453.05870688451336</v>
      </c>
      <c r="M19" s="72">
        <f t="shared" si="6"/>
        <v>1.1291756438645884E-2</v>
      </c>
      <c r="N19" s="73">
        <f t="shared" si="10"/>
        <v>445.78796679878781</v>
      </c>
      <c r="O19" s="70">
        <f t="shared" si="12"/>
        <v>4.9375741098486459E-3</v>
      </c>
    </row>
    <row r="20" spans="1:15" x14ac:dyDescent="0.25">
      <c r="A20" s="67">
        <v>19</v>
      </c>
      <c r="B20" s="8">
        <v>41091</v>
      </c>
      <c r="C20" s="5">
        <v>440</v>
      </c>
      <c r="D20" s="69">
        <f t="shared" si="1"/>
        <v>448</v>
      </c>
      <c r="E20" s="70">
        <f t="shared" si="2"/>
        <v>1.8181818181818181E-2</v>
      </c>
      <c r="F20" s="71">
        <f>+AVERAGE($C$2:C19)</f>
        <v>439.5</v>
      </c>
      <c r="G20" s="72">
        <f t="shared" si="3"/>
        <v>1.1363636363636363E-3</v>
      </c>
      <c r="H20" s="54">
        <f t="shared" si="8"/>
        <v>447</v>
      </c>
      <c r="I20" s="72">
        <f t="shared" si="11"/>
        <v>1.5909090909090907E-2</v>
      </c>
      <c r="J20" s="5">
        <f t="shared" si="9"/>
        <v>446.8</v>
      </c>
      <c r="K20" s="72">
        <f t="shared" si="5"/>
        <v>1.5454545454545481E-2</v>
      </c>
      <c r="L20" s="5">
        <f t="shared" si="0"/>
        <v>457.46479213386237</v>
      </c>
      <c r="M20" s="72">
        <f t="shared" si="6"/>
        <v>3.9692709395141759E-2</v>
      </c>
      <c r="N20" s="73">
        <f t="shared" si="10"/>
        <v>447.77879667987878</v>
      </c>
      <c r="O20" s="70">
        <f t="shared" si="12"/>
        <v>1.7679083363360864E-2</v>
      </c>
    </row>
    <row r="21" spans="1:15" x14ac:dyDescent="0.25">
      <c r="A21" s="67">
        <v>20</v>
      </c>
      <c r="B21" s="8">
        <v>41122</v>
      </c>
      <c r="C21" s="5">
        <v>432</v>
      </c>
      <c r="D21" s="69">
        <f t="shared" si="1"/>
        <v>440</v>
      </c>
      <c r="E21" s="70">
        <f t="shared" si="2"/>
        <v>1.8518518518518517E-2</v>
      </c>
      <c r="F21" s="71">
        <f>+AVERAGE($C$2:C20)</f>
        <v>439.5263157894737</v>
      </c>
      <c r="G21" s="72">
        <f t="shared" si="3"/>
        <v>1.7422027290448377E-2</v>
      </c>
      <c r="H21" s="54">
        <f t="shared" si="8"/>
        <v>444</v>
      </c>
      <c r="I21" s="72">
        <f t="shared" si="11"/>
        <v>2.7777777777777776E-2</v>
      </c>
      <c r="J21" s="5">
        <f t="shared" si="9"/>
        <v>443.8</v>
      </c>
      <c r="K21" s="72">
        <f t="shared" si="5"/>
        <v>2.731481481481484E-2</v>
      </c>
      <c r="L21" s="5">
        <f t="shared" si="0"/>
        <v>461.87087738321134</v>
      </c>
      <c r="M21" s="72">
        <f t="shared" si="6"/>
        <v>6.9145549498174391E-2</v>
      </c>
      <c r="N21" s="73">
        <f t="shared" si="10"/>
        <v>440.77787966798786</v>
      </c>
      <c r="O21" s="70">
        <f t="shared" si="12"/>
        <v>2.0319165898120047E-2</v>
      </c>
    </row>
    <row r="22" spans="1:15" x14ac:dyDescent="0.25">
      <c r="A22" s="67">
        <v>21</v>
      </c>
      <c r="B22" s="8">
        <v>41153</v>
      </c>
      <c r="C22" s="5">
        <v>424</v>
      </c>
      <c r="D22" s="69">
        <f t="shared" si="1"/>
        <v>432</v>
      </c>
      <c r="E22" s="70">
        <f t="shared" si="2"/>
        <v>1.8867924528301886E-2</v>
      </c>
      <c r="F22" s="71">
        <f>+AVERAGE($C$2:C21)</f>
        <v>439.15</v>
      </c>
      <c r="G22" s="72">
        <f t="shared" si="3"/>
        <v>3.5731132075471642E-2</v>
      </c>
      <c r="H22" s="54">
        <f t="shared" si="8"/>
        <v>436</v>
      </c>
      <c r="I22" s="72">
        <f t="shared" si="11"/>
        <v>2.8301886792452831E-2</v>
      </c>
      <c r="J22" s="5">
        <f t="shared" si="9"/>
        <v>436.8</v>
      </c>
      <c r="K22" s="72">
        <f t="shared" si="5"/>
        <v>3.0188679245283047E-2</v>
      </c>
      <c r="L22" s="5">
        <f t="shared" si="0"/>
        <v>466.27696263256041</v>
      </c>
      <c r="M22" s="72">
        <f t="shared" si="6"/>
        <v>9.9709817529623615E-2</v>
      </c>
      <c r="N22" s="73">
        <f t="shared" si="10"/>
        <v>432.87778796679879</v>
      </c>
      <c r="O22" s="70">
        <f t="shared" si="12"/>
        <v>2.0938179166978283E-2</v>
      </c>
    </row>
    <row r="23" spans="1:15" x14ac:dyDescent="0.25">
      <c r="A23" s="67">
        <v>22</v>
      </c>
      <c r="B23" s="8">
        <v>41183</v>
      </c>
      <c r="C23" s="5">
        <v>444</v>
      </c>
      <c r="D23" s="69">
        <f t="shared" si="1"/>
        <v>424</v>
      </c>
      <c r="E23" s="70">
        <f t="shared" si="2"/>
        <v>4.5045045045045043E-2</v>
      </c>
      <c r="F23" s="71">
        <f>+AVERAGE($C$2:C22)</f>
        <v>438.42857142857144</v>
      </c>
      <c r="G23" s="72">
        <f t="shared" si="3"/>
        <v>1.2548262548262511E-2</v>
      </c>
      <c r="H23" s="54">
        <f t="shared" si="8"/>
        <v>428</v>
      </c>
      <c r="I23" s="72">
        <f t="shared" si="11"/>
        <v>3.6036036036036036E-2</v>
      </c>
      <c r="J23" s="5">
        <f t="shared" si="9"/>
        <v>428.8</v>
      </c>
      <c r="K23" s="72">
        <f t="shared" si="5"/>
        <v>3.4234234234234211E-2</v>
      </c>
      <c r="L23" s="5">
        <f t="shared" si="0"/>
        <v>470.68304788190937</v>
      </c>
      <c r="M23" s="72">
        <f t="shared" si="6"/>
        <v>6.0096954688985078E-2</v>
      </c>
      <c r="N23" s="73">
        <f t="shared" si="10"/>
        <v>424.88777879667987</v>
      </c>
      <c r="O23" s="70">
        <f t="shared" si="12"/>
        <v>4.3045543250721019E-2</v>
      </c>
    </row>
    <row r="24" spans="1:15" x14ac:dyDescent="0.25">
      <c r="A24" s="67">
        <v>23</v>
      </c>
      <c r="B24" s="8">
        <v>41214</v>
      </c>
      <c r="C24" s="5">
        <v>467</v>
      </c>
      <c r="D24" s="69">
        <f t="shared" si="1"/>
        <v>444</v>
      </c>
      <c r="E24" s="70">
        <f t="shared" si="2"/>
        <v>4.9250535331905779E-2</v>
      </c>
      <c r="F24" s="71">
        <f>+AVERAGE($C$2:C23)</f>
        <v>438.68181818181819</v>
      </c>
      <c r="G24" s="72">
        <f t="shared" si="3"/>
        <v>6.0638504963986754E-2</v>
      </c>
      <c r="H24" s="54">
        <f t="shared" si="8"/>
        <v>434</v>
      </c>
      <c r="I24" s="72">
        <f t="shared" si="11"/>
        <v>7.0663811563169171E-2</v>
      </c>
      <c r="J24" s="5">
        <f t="shared" si="9"/>
        <v>434.8</v>
      </c>
      <c r="K24" s="72">
        <f t="shared" si="5"/>
        <v>6.8950749464668074E-2</v>
      </c>
      <c r="L24" s="5">
        <f t="shared" si="0"/>
        <v>475.08913313125839</v>
      </c>
      <c r="M24" s="72">
        <f t="shared" si="6"/>
        <v>1.7321484221110049E-2</v>
      </c>
      <c r="N24" s="73">
        <f t="shared" si="10"/>
        <v>442.08877787966799</v>
      </c>
      <c r="O24" s="70">
        <f t="shared" si="12"/>
        <v>5.3343088052102812E-2</v>
      </c>
    </row>
    <row r="25" spans="1:15" x14ac:dyDescent="0.25">
      <c r="A25" s="67">
        <v>24</v>
      </c>
      <c r="B25" s="8">
        <v>41244</v>
      </c>
      <c r="C25" s="5">
        <v>489</v>
      </c>
      <c r="D25" s="69">
        <f t="shared" si="1"/>
        <v>467</v>
      </c>
      <c r="E25" s="70">
        <f t="shared" si="2"/>
        <v>4.4989775051124746E-2</v>
      </c>
      <c r="F25" s="71">
        <f>+AVERAGE($C$2:C24)</f>
        <v>439.91304347826087</v>
      </c>
      <c r="G25" s="72">
        <f t="shared" si="3"/>
        <v>0.10038232417533563</v>
      </c>
      <c r="H25" s="54">
        <f t="shared" si="8"/>
        <v>455.5</v>
      </c>
      <c r="I25" s="72">
        <f t="shared" si="11"/>
        <v>6.8507157464212681E-2</v>
      </c>
      <c r="J25" s="5">
        <f t="shared" si="9"/>
        <v>453.5</v>
      </c>
      <c r="K25" s="72">
        <f t="shared" si="5"/>
        <v>7.259713701431493E-2</v>
      </c>
      <c r="L25" s="5">
        <f t="shared" si="0"/>
        <v>479.49521838060741</v>
      </c>
      <c r="M25" s="72">
        <f t="shared" si="6"/>
        <v>1.9437181225751714E-2</v>
      </c>
      <c r="N25" s="73">
        <f t="shared" si="10"/>
        <v>464.50887778796681</v>
      </c>
      <c r="O25" s="70">
        <f t="shared" si="12"/>
        <v>5.0084094503135355E-2</v>
      </c>
    </row>
    <row r="26" spans="1:15" x14ac:dyDescent="0.25">
      <c r="A26" s="67">
        <v>25</v>
      </c>
      <c r="B26" s="8">
        <v>41275</v>
      </c>
      <c r="C26" s="5">
        <v>491</v>
      </c>
      <c r="D26" s="69">
        <f t="shared" si="1"/>
        <v>489</v>
      </c>
      <c r="E26" s="70">
        <f t="shared" si="2"/>
        <v>4.0733197556008143E-3</v>
      </c>
      <c r="F26" s="71">
        <f>+AVERAGE($C$2:C25)</f>
        <v>441.95833333333331</v>
      </c>
      <c r="G26" s="72">
        <f t="shared" si="3"/>
        <v>9.9881194840461679E-2</v>
      </c>
      <c r="H26" s="54">
        <f t="shared" si="8"/>
        <v>478</v>
      </c>
      <c r="I26" s="72">
        <f t="shared" si="11"/>
        <v>2.6476578411405296E-2</v>
      </c>
      <c r="J26" s="5">
        <f t="shared" si="9"/>
        <v>475.70000000000005</v>
      </c>
      <c r="K26" s="72">
        <f t="shared" si="5"/>
        <v>3.1160896130346141E-2</v>
      </c>
      <c r="L26" s="5">
        <f t="shared" si="0"/>
        <v>483.90130362995637</v>
      </c>
      <c r="M26" s="72">
        <f t="shared" si="6"/>
        <v>1.4457630081555248E-2</v>
      </c>
      <c r="N26" s="73">
        <f t="shared" si="10"/>
        <v>486.55088777879666</v>
      </c>
      <c r="O26" s="70">
        <f t="shared" si="12"/>
        <v>9.0613283527562847E-3</v>
      </c>
    </row>
    <row r="27" spans="1:15" x14ac:dyDescent="0.25">
      <c r="A27" s="67">
        <v>26</v>
      </c>
      <c r="B27" s="8">
        <v>41306</v>
      </c>
      <c r="C27" s="5">
        <v>493</v>
      </c>
      <c r="D27" s="69">
        <f t="shared" si="1"/>
        <v>491</v>
      </c>
      <c r="E27" s="70">
        <f t="shared" si="2"/>
        <v>4.0567951318458417E-3</v>
      </c>
      <c r="F27" s="71">
        <f>+AVERAGE($C$2:C26)</f>
        <v>443.92</v>
      </c>
      <c r="G27" s="72">
        <f t="shared" si="3"/>
        <v>9.955375253549692E-2</v>
      </c>
      <c r="H27" s="54">
        <f t="shared" si="8"/>
        <v>490</v>
      </c>
      <c r="I27" s="72">
        <f t="shared" si="11"/>
        <v>6.0851926977687626E-3</v>
      </c>
      <c r="J27" s="5">
        <f t="shared" si="9"/>
        <v>487.8</v>
      </c>
      <c r="K27" s="72">
        <f t="shared" si="5"/>
        <v>1.0547667342799166E-2</v>
      </c>
      <c r="L27" s="5">
        <f t="shared" si="0"/>
        <v>488.30738887930539</v>
      </c>
      <c r="M27" s="72">
        <f t="shared" si="6"/>
        <v>9.5184809750397722E-3</v>
      </c>
      <c r="N27" s="73">
        <f t="shared" si="10"/>
        <v>490.55508877787969</v>
      </c>
      <c r="O27" s="70">
        <f t="shared" si="12"/>
        <v>4.9592519718464727E-3</v>
      </c>
    </row>
    <row r="28" spans="1:15" x14ac:dyDescent="0.25">
      <c r="A28" s="67">
        <v>27</v>
      </c>
      <c r="B28" s="8">
        <v>41334</v>
      </c>
      <c r="C28" s="5">
        <v>494</v>
      </c>
      <c r="D28" s="69">
        <f t="shared" si="1"/>
        <v>493</v>
      </c>
      <c r="E28" s="70">
        <f t="shared" si="2"/>
        <v>2.0242914979757085E-3</v>
      </c>
      <c r="F28" s="71">
        <f>+AVERAGE($C$2:C27)</f>
        <v>445.80769230769232</v>
      </c>
      <c r="G28" s="72">
        <f t="shared" si="3"/>
        <v>9.755527872936777E-2</v>
      </c>
      <c r="H28" s="54">
        <f t="shared" si="8"/>
        <v>492</v>
      </c>
      <c r="I28" s="72">
        <f t="shared" si="11"/>
        <v>4.048582995951417E-3</v>
      </c>
      <c r="J28" s="5">
        <f t="shared" si="9"/>
        <v>491.8</v>
      </c>
      <c r="K28" s="72">
        <f t="shared" si="5"/>
        <v>4.4534412955465359E-3</v>
      </c>
      <c r="L28" s="5">
        <f t="shared" si="0"/>
        <v>492.71347412865441</v>
      </c>
      <c r="M28" s="72">
        <f t="shared" si="6"/>
        <v>2.6043033832906654E-3</v>
      </c>
      <c r="N28" s="73">
        <f t="shared" si="10"/>
        <v>492.75550887778797</v>
      </c>
      <c r="O28" s="70">
        <f t="shared" si="12"/>
        <v>2.5192127980000513E-3</v>
      </c>
    </row>
    <row r="29" spans="1:15" x14ac:dyDescent="0.25">
      <c r="A29" s="67">
        <v>28</v>
      </c>
      <c r="B29" s="8">
        <v>41365</v>
      </c>
      <c r="C29" s="5">
        <v>496</v>
      </c>
      <c r="D29" s="69">
        <f t="shared" si="1"/>
        <v>494</v>
      </c>
      <c r="E29" s="70">
        <f t="shared" si="2"/>
        <v>4.0322580645161289E-3</v>
      </c>
      <c r="F29" s="71">
        <f>+AVERAGE($C$2:C28)</f>
        <v>447.59259259259261</v>
      </c>
      <c r="G29" s="72">
        <f t="shared" si="3"/>
        <v>9.7595579450418121E-2</v>
      </c>
      <c r="H29" s="54">
        <f t="shared" si="8"/>
        <v>493.5</v>
      </c>
      <c r="I29" s="72">
        <f t="shared" si="11"/>
        <v>5.0403225806451612E-3</v>
      </c>
      <c r="J29" s="5">
        <f t="shared" si="9"/>
        <v>493.3</v>
      </c>
      <c r="K29" s="72">
        <f t="shared" si="5"/>
        <v>5.4435483870967517E-3</v>
      </c>
      <c r="L29" s="5">
        <f t="shared" si="0"/>
        <v>497.11955937800343</v>
      </c>
      <c r="M29" s="72">
        <f t="shared" si="6"/>
        <v>2.2571761653294962E-3</v>
      </c>
      <c r="N29" s="73">
        <f t="shared" si="10"/>
        <v>493.87555088777879</v>
      </c>
      <c r="O29" s="70">
        <f t="shared" si="12"/>
        <v>4.2831635327040601E-3</v>
      </c>
    </row>
    <row r="30" spans="1:15" x14ac:dyDescent="0.25">
      <c r="A30" s="67">
        <v>29</v>
      </c>
      <c r="B30" s="8">
        <v>41395</v>
      </c>
      <c r="C30" s="5">
        <v>498</v>
      </c>
      <c r="D30" s="69">
        <f t="shared" si="1"/>
        <v>496</v>
      </c>
      <c r="E30" s="70">
        <f t="shared" si="2"/>
        <v>4.0160642570281121E-3</v>
      </c>
      <c r="F30" s="71">
        <f>+AVERAGE($C$2:C29)</f>
        <v>449.32142857142856</v>
      </c>
      <c r="G30" s="72">
        <f t="shared" si="3"/>
        <v>9.7748135398737834E-2</v>
      </c>
      <c r="H30" s="54">
        <f t="shared" si="8"/>
        <v>495</v>
      </c>
      <c r="I30" s="72">
        <f t="shared" si="11"/>
        <v>6.024096385542169E-3</v>
      </c>
      <c r="J30" s="5">
        <f t="shared" si="9"/>
        <v>494.90000000000003</v>
      </c>
      <c r="K30" s="72">
        <f t="shared" si="5"/>
        <v>6.2248995983935056E-3</v>
      </c>
      <c r="L30" s="5">
        <f t="shared" si="0"/>
        <v>501.52564462735245</v>
      </c>
      <c r="M30" s="72">
        <f t="shared" si="6"/>
        <v>7.0796076854466846E-3</v>
      </c>
      <c r="N30" s="73">
        <f t="shared" si="10"/>
        <v>495.78755508877788</v>
      </c>
      <c r="O30" s="70">
        <f t="shared" si="12"/>
        <v>4.4426604643014482E-3</v>
      </c>
    </row>
    <row r="31" spans="1:15" x14ac:dyDescent="0.25">
      <c r="A31" s="67">
        <v>30</v>
      </c>
      <c r="B31" s="8">
        <v>41426</v>
      </c>
      <c r="C31" s="5">
        <v>489</v>
      </c>
      <c r="D31" s="69">
        <f t="shared" si="1"/>
        <v>498</v>
      </c>
      <c r="E31" s="70">
        <f t="shared" si="2"/>
        <v>1.8404907975460124E-2</v>
      </c>
      <c r="F31" s="71">
        <f>+AVERAGE($C$2:C30)</f>
        <v>451</v>
      </c>
      <c r="G31" s="72">
        <f t="shared" si="3"/>
        <v>7.7709611451942745E-2</v>
      </c>
      <c r="H31" s="54">
        <f t="shared" si="8"/>
        <v>497</v>
      </c>
      <c r="I31" s="72">
        <f t="shared" si="11"/>
        <v>1.6359918200408999E-2</v>
      </c>
      <c r="J31" s="5">
        <f t="shared" si="9"/>
        <v>496.8</v>
      </c>
      <c r="K31" s="72">
        <f t="shared" si="5"/>
        <v>1.5950920245398795E-2</v>
      </c>
      <c r="L31" s="5">
        <f t="shared" si="0"/>
        <v>505.93172987670141</v>
      </c>
      <c r="M31" s="72">
        <f t="shared" si="6"/>
        <v>3.4625214471782025E-2</v>
      </c>
      <c r="N31" s="73">
        <f t="shared" si="10"/>
        <v>497.77875550887779</v>
      </c>
      <c r="O31" s="70">
        <f t="shared" si="12"/>
        <v>1.7952465253328821E-2</v>
      </c>
    </row>
    <row r="32" spans="1:15" x14ac:dyDescent="0.25">
      <c r="A32" s="67">
        <v>31</v>
      </c>
      <c r="B32" s="8">
        <v>41456</v>
      </c>
      <c r="C32" s="5">
        <v>480</v>
      </c>
      <c r="D32" s="69">
        <f t="shared" si="1"/>
        <v>489</v>
      </c>
      <c r="E32" s="70">
        <f t="shared" si="2"/>
        <v>1.8749999999999999E-2</v>
      </c>
      <c r="F32" s="71">
        <f>+AVERAGE($C$2:C31)</f>
        <v>452.26666666666665</v>
      </c>
      <c r="G32" s="72">
        <f t="shared" si="3"/>
        <v>5.777777777777781E-2</v>
      </c>
      <c r="H32" s="54">
        <f t="shared" si="8"/>
        <v>493.5</v>
      </c>
      <c r="I32" s="72">
        <f t="shared" si="11"/>
        <v>2.8125000000000001E-2</v>
      </c>
      <c r="J32" s="5">
        <f t="shared" si="9"/>
        <v>493.3</v>
      </c>
      <c r="K32" s="72">
        <f t="shared" si="5"/>
        <v>2.7708333333333356E-2</v>
      </c>
      <c r="L32" s="5">
        <f t="shared" si="0"/>
        <v>510.33781512605043</v>
      </c>
      <c r="M32" s="72">
        <f t="shared" si="6"/>
        <v>6.3203781512605056E-2</v>
      </c>
      <c r="N32" s="73">
        <f t="shared" si="10"/>
        <v>489.87787555088778</v>
      </c>
      <c r="O32" s="70">
        <f t="shared" si="12"/>
        <v>2.0578907397682873E-2</v>
      </c>
    </row>
    <row r="33" spans="1:15" x14ac:dyDescent="0.25">
      <c r="A33" s="67">
        <v>32</v>
      </c>
      <c r="B33" s="8">
        <v>41487</v>
      </c>
      <c r="C33" s="5">
        <v>472</v>
      </c>
      <c r="D33" s="69">
        <f t="shared" si="1"/>
        <v>480</v>
      </c>
      <c r="E33" s="70">
        <f t="shared" si="2"/>
        <v>1.6949152542372881E-2</v>
      </c>
      <c r="F33" s="71">
        <f>+AVERAGE($C$2:C32)</f>
        <v>453.16129032258067</v>
      </c>
      <c r="G33" s="72">
        <f t="shared" si="3"/>
        <v>3.991252050300706E-2</v>
      </c>
      <c r="H33" s="54">
        <f t="shared" si="8"/>
        <v>484.5</v>
      </c>
      <c r="I33" s="72">
        <f t="shared" si="11"/>
        <v>2.6483050847457626E-2</v>
      </c>
      <c r="J33" s="5">
        <f t="shared" si="9"/>
        <v>485.40000000000003</v>
      </c>
      <c r="K33" s="72">
        <f t="shared" si="5"/>
        <v>2.8389830508474649E-2</v>
      </c>
      <c r="L33" s="5">
        <f t="shared" si="0"/>
        <v>514.74390037539945</v>
      </c>
      <c r="M33" s="72">
        <f t="shared" si="6"/>
        <v>9.055911096482934E-2</v>
      </c>
      <c r="N33" s="73">
        <f t="shared" si="10"/>
        <v>480.98778755508874</v>
      </c>
      <c r="O33" s="70">
        <f t="shared" si="12"/>
        <v>1.9041922786204965E-2</v>
      </c>
    </row>
    <row r="34" spans="1:15" x14ac:dyDescent="0.25">
      <c r="A34" s="67">
        <v>33</v>
      </c>
      <c r="B34" s="8">
        <v>41518</v>
      </c>
      <c r="C34" s="5">
        <v>463</v>
      </c>
      <c r="D34" s="69">
        <f t="shared" si="1"/>
        <v>472</v>
      </c>
      <c r="E34" s="70">
        <f t="shared" si="2"/>
        <v>1.9438444924406047E-2</v>
      </c>
      <c r="F34" s="71">
        <f>+AVERAGE($C$2:C33)</f>
        <v>453.75</v>
      </c>
      <c r="G34" s="72">
        <f t="shared" si="3"/>
        <v>1.9978401727861771E-2</v>
      </c>
      <c r="H34" s="54">
        <f t="shared" si="8"/>
        <v>476</v>
      </c>
      <c r="I34" s="72">
        <f t="shared" si="11"/>
        <v>2.8077753779697623E-2</v>
      </c>
      <c r="J34" s="5">
        <f t="shared" si="9"/>
        <v>476.9</v>
      </c>
      <c r="K34" s="72">
        <f t="shared" si="5"/>
        <v>3.002159827213818E-2</v>
      </c>
      <c r="L34" s="5">
        <f t="shared" si="0"/>
        <v>519.14998562474852</v>
      </c>
      <c r="M34" s="72">
        <f t="shared" si="6"/>
        <v>0.12127426700809617</v>
      </c>
      <c r="N34" s="73">
        <f t="shared" si="10"/>
        <v>472.89877875550889</v>
      </c>
      <c r="O34" s="70">
        <f t="shared" si="12"/>
        <v>2.1379651739760013E-2</v>
      </c>
    </row>
    <row r="35" spans="1:15" x14ac:dyDescent="0.25">
      <c r="A35" s="67">
        <v>34</v>
      </c>
      <c r="B35" s="8">
        <v>41548</v>
      </c>
      <c r="C35" s="5">
        <v>574</v>
      </c>
      <c r="D35" s="69">
        <f t="shared" si="1"/>
        <v>463</v>
      </c>
      <c r="E35" s="70">
        <f t="shared" si="2"/>
        <v>0.19337979094076654</v>
      </c>
      <c r="F35" s="71">
        <f>+AVERAGE($C$2:C34)</f>
        <v>454.030303030303</v>
      </c>
      <c r="G35" s="72">
        <f t="shared" si="3"/>
        <v>0.20900644071375785</v>
      </c>
      <c r="H35" s="54">
        <f t="shared" si="8"/>
        <v>467.5</v>
      </c>
      <c r="I35" s="72">
        <f t="shared" si="11"/>
        <v>0.18554006968641115</v>
      </c>
      <c r="J35" s="5">
        <f t="shared" si="9"/>
        <v>468.3</v>
      </c>
      <c r="K35" s="72">
        <f t="shared" si="5"/>
        <v>0.1841463414634146</v>
      </c>
      <c r="L35" s="5">
        <f t="shared" si="0"/>
        <v>523.55607087409749</v>
      </c>
      <c r="M35" s="72">
        <f t="shared" si="6"/>
        <v>8.788140962700787E-2</v>
      </c>
      <c r="N35" s="73">
        <f t="shared" si="10"/>
        <v>463.98987787555086</v>
      </c>
      <c r="O35" s="70">
        <f t="shared" si="12"/>
        <v>0.19165526502517272</v>
      </c>
    </row>
    <row r="36" spans="1:15" x14ac:dyDescent="0.25">
      <c r="A36" s="67">
        <v>35</v>
      </c>
      <c r="B36" s="8">
        <v>41579</v>
      </c>
      <c r="C36" s="5">
        <v>586</v>
      </c>
      <c r="D36" s="69">
        <f t="shared" si="1"/>
        <v>574</v>
      </c>
      <c r="E36" s="70">
        <f t="shared" si="2"/>
        <v>2.0477815699658702E-2</v>
      </c>
      <c r="F36" s="71">
        <f>+AVERAGE($C$2:C35)</f>
        <v>457.55882352941177</v>
      </c>
      <c r="G36" s="72">
        <f t="shared" si="3"/>
        <v>0.2191828950010038</v>
      </c>
      <c r="H36" s="54">
        <f t="shared" si="8"/>
        <v>518.5</v>
      </c>
      <c r="I36" s="72">
        <f t="shared" si="11"/>
        <v>0.11518771331058021</v>
      </c>
      <c r="J36" s="5">
        <f t="shared" si="9"/>
        <v>519.40000000000009</v>
      </c>
      <c r="K36" s="72">
        <f t="shared" si="5"/>
        <v>0.11365187713310565</v>
      </c>
      <c r="L36" s="5">
        <f t="shared" si="0"/>
        <v>527.96215612344645</v>
      </c>
      <c r="M36" s="72">
        <f t="shared" si="6"/>
        <v>9.9040689209135752E-2</v>
      </c>
      <c r="N36" s="73">
        <f t="shared" si="10"/>
        <v>562.99898778755505</v>
      </c>
      <c r="O36" s="70">
        <f t="shared" si="12"/>
        <v>3.9250874082670563E-2</v>
      </c>
    </row>
    <row r="37" spans="1:15" x14ac:dyDescent="0.25">
      <c r="A37" s="67">
        <v>36</v>
      </c>
      <c r="B37" s="8">
        <v>41609</v>
      </c>
      <c r="C37" s="5">
        <v>597</v>
      </c>
      <c r="D37" s="69">
        <f t="shared" si="1"/>
        <v>586</v>
      </c>
      <c r="E37" s="70">
        <f t="shared" si="2"/>
        <v>1.8425460636515914E-2</v>
      </c>
      <c r="F37" s="71">
        <f>+AVERAGE($C$2:C36)</f>
        <v>461.22857142857146</v>
      </c>
      <c r="G37" s="72">
        <f t="shared" si="3"/>
        <v>0.2274228284278535</v>
      </c>
      <c r="H37" s="54">
        <f t="shared" si="8"/>
        <v>580</v>
      </c>
      <c r="I37" s="72">
        <f t="shared" si="11"/>
        <v>2.8475711892797319E-2</v>
      </c>
      <c r="J37" s="5">
        <f t="shared" si="9"/>
        <v>568.90000000000009</v>
      </c>
      <c r="K37" s="72">
        <f t="shared" si="5"/>
        <v>4.7068676716917772E-2</v>
      </c>
      <c r="L37" s="5">
        <f t="shared" si="0"/>
        <v>532.36824137279541</v>
      </c>
      <c r="M37" s="72">
        <f t="shared" si="6"/>
        <v>0.10826090222312326</v>
      </c>
      <c r="N37" s="73">
        <f t="shared" si="10"/>
        <v>583.69989877875548</v>
      </c>
      <c r="O37" s="70">
        <f t="shared" si="12"/>
        <v>2.2278226501247098E-2</v>
      </c>
    </row>
    <row r="38" spans="1:15" x14ac:dyDescent="0.25">
      <c r="A38" s="67">
        <v>37</v>
      </c>
      <c r="B38" s="8">
        <v>41640</v>
      </c>
      <c r="C38" s="5">
        <v>599</v>
      </c>
      <c r="D38" s="69">
        <f t="shared" si="1"/>
        <v>597</v>
      </c>
      <c r="E38" s="70">
        <f t="shared" si="2"/>
        <v>3.3388981636060101E-3</v>
      </c>
      <c r="F38" s="71">
        <f>+AVERAGE($C$2:C37)</f>
        <v>465</v>
      </c>
      <c r="G38" s="72">
        <f t="shared" si="3"/>
        <v>0.22370617696160267</v>
      </c>
      <c r="H38" s="54">
        <f t="shared" si="8"/>
        <v>591.5</v>
      </c>
      <c r="I38" s="72">
        <f t="shared" si="11"/>
        <v>1.2520868113522538E-2</v>
      </c>
      <c r="J38" s="5">
        <f t="shared" si="9"/>
        <v>590.29999999999995</v>
      </c>
      <c r="K38" s="72">
        <f t="shared" si="5"/>
        <v>1.4524207011686219E-2</v>
      </c>
      <c r="L38" s="5">
        <f t="shared" si="0"/>
        <v>536.77432662214449</v>
      </c>
      <c r="M38" s="72">
        <f t="shared" si="6"/>
        <v>0.10388259328523458</v>
      </c>
      <c r="N38" s="73">
        <f t="shared" si="10"/>
        <v>595.66998987787565</v>
      </c>
      <c r="O38" s="70">
        <f t="shared" si="12"/>
        <v>5.559282340775208E-3</v>
      </c>
    </row>
    <row r="39" spans="1:15" x14ac:dyDescent="0.25">
      <c r="A39" s="67">
        <v>38</v>
      </c>
      <c r="B39" s="8">
        <v>41671</v>
      </c>
      <c r="C39" s="5">
        <v>601</v>
      </c>
      <c r="D39" s="69">
        <f t="shared" si="1"/>
        <v>599</v>
      </c>
      <c r="E39" s="70">
        <f t="shared" si="2"/>
        <v>3.3277870216306157E-3</v>
      </c>
      <c r="F39" s="71">
        <f>+AVERAGE($C$2:C38)</f>
        <v>468.62162162162161</v>
      </c>
      <c r="G39" s="72">
        <f t="shared" si="3"/>
        <v>0.22026352475603725</v>
      </c>
      <c r="H39" s="54">
        <f t="shared" si="8"/>
        <v>598</v>
      </c>
      <c r="I39" s="72">
        <f t="shared" si="11"/>
        <v>4.9916805324459234E-3</v>
      </c>
      <c r="J39" s="5">
        <f t="shared" si="9"/>
        <v>596.90000000000009</v>
      </c>
      <c r="K39" s="72">
        <f t="shared" si="5"/>
        <v>6.821963394342611E-3</v>
      </c>
      <c r="L39" s="5">
        <f t="shared" si="0"/>
        <v>541.18041187149345</v>
      </c>
      <c r="M39" s="72">
        <f t="shared" si="6"/>
        <v>9.9533424506666482E-2</v>
      </c>
      <c r="N39" s="73">
        <f t="shared" si="10"/>
        <v>598.66699898778757</v>
      </c>
      <c r="O39" s="70">
        <f t="shared" si="12"/>
        <v>3.8818652449458153E-3</v>
      </c>
    </row>
    <row r="40" spans="1:15" x14ac:dyDescent="0.25">
      <c r="A40" s="67">
        <v>39</v>
      </c>
      <c r="B40" s="8">
        <v>41699</v>
      </c>
      <c r="C40" s="5">
        <v>603</v>
      </c>
      <c r="D40" s="69">
        <f t="shared" si="1"/>
        <v>601</v>
      </c>
      <c r="E40" s="70">
        <f t="shared" si="2"/>
        <v>3.3167495854063019E-3</v>
      </c>
      <c r="F40" s="71">
        <f>+AVERAGE($C$2:C39)</f>
        <v>472.10526315789474</v>
      </c>
      <c r="G40" s="72">
        <f t="shared" si="3"/>
        <v>0.2170725320764598</v>
      </c>
      <c r="H40" s="54">
        <f t="shared" si="8"/>
        <v>600</v>
      </c>
      <c r="I40" s="72">
        <f t="shared" si="11"/>
        <v>4.9751243781094526E-3</v>
      </c>
      <c r="J40" s="5">
        <f t="shared" si="9"/>
        <v>599.79999999999995</v>
      </c>
      <c r="K40" s="72">
        <f t="shared" si="5"/>
        <v>5.3067993366501583E-3</v>
      </c>
      <c r="L40" s="5">
        <f t="shared" si="0"/>
        <v>545.58649712084252</v>
      </c>
      <c r="M40" s="72">
        <f t="shared" si="6"/>
        <v>9.5213105935584533E-2</v>
      </c>
      <c r="N40" s="73">
        <f t="shared" si="10"/>
        <v>600.76669989877871</v>
      </c>
      <c r="O40" s="70">
        <f t="shared" si="12"/>
        <v>3.7036485924067811E-3</v>
      </c>
    </row>
    <row r="41" spans="1:15" x14ac:dyDescent="0.25">
      <c r="A41" s="67">
        <v>40</v>
      </c>
      <c r="B41" s="8">
        <v>41730</v>
      </c>
      <c r="C41" s="5">
        <v>605</v>
      </c>
      <c r="D41" s="69">
        <f t="shared" si="1"/>
        <v>603</v>
      </c>
      <c r="E41" s="70">
        <f t="shared" si="2"/>
        <v>3.3057851239669421E-3</v>
      </c>
      <c r="F41" s="71">
        <f>+AVERAGE($C$2:C40)</f>
        <v>475.46153846153845</v>
      </c>
      <c r="G41" s="72">
        <f t="shared" si="3"/>
        <v>0.21411315956770505</v>
      </c>
      <c r="H41" s="54">
        <f t="shared" si="8"/>
        <v>602</v>
      </c>
      <c r="I41" s="72">
        <f t="shared" si="11"/>
        <v>4.9586776859504135E-3</v>
      </c>
      <c r="J41" s="5">
        <f t="shared" si="9"/>
        <v>601.79999999999995</v>
      </c>
      <c r="K41" s="72">
        <f t="shared" si="5"/>
        <v>5.2892561983471824E-3</v>
      </c>
      <c r="L41" s="5">
        <f t="shared" si="0"/>
        <v>549.99258237019149</v>
      </c>
      <c r="M41" s="72">
        <f t="shared" si="6"/>
        <v>9.0921351454228944E-2</v>
      </c>
      <c r="N41" s="73">
        <f t="shared" si="10"/>
        <v>602.77666998987786</v>
      </c>
      <c r="O41" s="70">
        <f t="shared" si="12"/>
        <v>3.6749256365655211E-3</v>
      </c>
    </row>
    <row r="42" spans="1:15" x14ac:dyDescent="0.25">
      <c r="A42" s="67">
        <v>41</v>
      </c>
      <c r="B42" s="8">
        <v>41760</v>
      </c>
      <c r="C42" s="5">
        <v>606</v>
      </c>
      <c r="D42" s="69">
        <f t="shared" si="1"/>
        <v>605</v>
      </c>
      <c r="E42" s="70">
        <f t="shared" si="2"/>
        <v>1.6501650165016502E-3</v>
      </c>
      <c r="F42" s="71">
        <f>+AVERAGE($C$2:C41)</f>
        <v>478.7</v>
      </c>
      <c r="G42" s="72">
        <f t="shared" si="3"/>
        <v>0.21006600660066008</v>
      </c>
      <c r="H42" s="54">
        <f t="shared" si="8"/>
        <v>604</v>
      </c>
      <c r="I42" s="72">
        <f t="shared" si="11"/>
        <v>3.3003300330033004E-3</v>
      </c>
      <c r="J42" s="5">
        <f t="shared" si="9"/>
        <v>603.79999999999995</v>
      </c>
      <c r="K42" s="72">
        <f t="shared" si="5"/>
        <v>3.6303630363037054E-3</v>
      </c>
      <c r="L42" s="5">
        <f t="shared" si="0"/>
        <v>554.39866761954045</v>
      </c>
      <c r="M42" s="72">
        <f t="shared" si="6"/>
        <v>8.5150713499108174E-2</v>
      </c>
      <c r="N42" s="73">
        <f t="shared" si="10"/>
        <v>604.7776669989878</v>
      </c>
      <c r="O42" s="70">
        <f t="shared" si="12"/>
        <v>2.0170511567858128E-3</v>
      </c>
    </row>
    <row r="43" spans="1:15" x14ac:dyDescent="0.25">
      <c r="A43" s="67">
        <v>42</v>
      </c>
      <c r="B43" s="8">
        <v>41791</v>
      </c>
      <c r="C43" s="5">
        <v>597</v>
      </c>
      <c r="D43" s="69">
        <f t="shared" si="1"/>
        <v>606</v>
      </c>
      <c r="E43" s="70">
        <f t="shared" si="2"/>
        <v>1.507537688442211E-2</v>
      </c>
      <c r="F43" s="71">
        <f>+AVERAGE($C$2:C42)</f>
        <v>481.80487804878049</v>
      </c>
      <c r="G43" s="72">
        <f t="shared" si="3"/>
        <v>0.1929566531846223</v>
      </c>
      <c r="H43" s="54">
        <f t="shared" si="8"/>
        <v>605.5</v>
      </c>
      <c r="I43" s="72">
        <f t="shared" si="11"/>
        <v>1.423785594639866E-2</v>
      </c>
      <c r="J43" s="5">
        <f t="shared" si="9"/>
        <v>605.29999999999995</v>
      </c>
      <c r="K43" s="72">
        <f t="shared" si="5"/>
        <v>1.3902847571189203E-2</v>
      </c>
      <c r="L43" s="5">
        <f t="shared" si="0"/>
        <v>558.80475286888952</v>
      </c>
      <c r="M43" s="72">
        <f t="shared" si="6"/>
        <v>6.3978638410570318E-2</v>
      </c>
      <c r="N43" s="73">
        <f t="shared" si="10"/>
        <v>605.87776669989876</v>
      </c>
      <c r="O43" s="70">
        <f t="shared" si="12"/>
        <v>1.4870630988105121E-2</v>
      </c>
    </row>
    <row r="44" spans="1:15" x14ac:dyDescent="0.25">
      <c r="A44" s="67">
        <v>43</v>
      </c>
      <c r="B44" s="8">
        <v>41821</v>
      </c>
      <c r="C44" s="5">
        <v>588</v>
      </c>
      <c r="D44" s="69">
        <f t="shared" si="1"/>
        <v>597</v>
      </c>
      <c r="E44" s="70">
        <f t="shared" si="2"/>
        <v>1.5306122448979591E-2</v>
      </c>
      <c r="F44" s="71">
        <f>+AVERAGE($C$2:C43)</f>
        <v>484.54761904761904</v>
      </c>
      <c r="G44" s="72">
        <f t="shared" si="3"/>
        <v>0.17593942338840299</v>
      </c>
      <c r="H44" s="54">
        <f t="shared" si="8"/>
        <v>601.5</v>
      </c>
      <c r="I44" s="72">
        <f t="shared" si="11"/>
        <v>2.2959183673469389E-2</v>
      </c>
      <c r="J44" s="5">
        <f t="shared" si="9"/>
        <v>601.4</v>
      </c>
      <c r="K44" s="72">
        <f t="shared" si="5"/>
        <v>2.2789115646258466E-2</v>
      </c>
      <c r="L44" s="5">
        <f t="shared" si="0"/>
        <v>563.21083811823848</v>
      </c>
      <c r="M44" s="72">
        <f t="shared" si="6"/>
        <v>4.2158438574424348E-2</v>
      </c>
      <c r="N44" s="73">
        <f t="shared" si="10"/>
        <v>597.88777666998999</v>
      </c>
      <c r="O44" s="70">
        <f t="shared" si="12"/>
        <v>1.681594671767005E-2</v>
      </c>
    </row>
    <row r="45" spans="1:15" x14ac:dyDescent="0.25">
      <c r="A45" s="67">
        <v>44</v>
      </c>
      <c r="B45" s="8">
        <v>41852</v>
      </c>
      <c r="C45" s="5">
        <v>580</v>
      </c>
      <c r="D45" s="69">
        <f t="shared" si="1"/>
        <v>588</v>
      </c>
      <c r="E45" s="70">
        <f t="shared" si="2"/>
        <v>1.3793103448275862E-2</v>
      </c>
      <c r="F45" s="71">
        <f>+AVERAGE($C$2:C44)</f>
        <v>486.95348837209303</v>
      </c>
      <c r="G45" s="72">
        <f t="shared" si="3"/>
        <v>0.16042502004811546</v>
      </c>
      <c r="H45" s="54">
        <f t="shared" si="8"/>
        <v>592.5</v>
      </c>
      <c r="I45" s="72">
        <f t="shared" si="11"/>
        <v>2.1551724137931036E-2</v>
      </c>
      <c r="J45" s="5">
        <f t="shared" si="9"/>
        <v>593.40000000000009</v>
      </c>
      <c r="K45" s="72">
        <f t="shared" si="5"/>
        <v>2.3103448275862224E-2</v>
      </c>
      <c r="L45" s="5">
        <f t="shared" si="0"/>
        <v>567.61692336758756</v>
      </c>
      <c r="M45" s="72">
        <f t="shared" si="6"/>
        <v>2.1350132124849035E-2</v>
      </c>
      <c r="N45" s="73">
        <f t="shared" si="10"/>
        <v>588.988777666999</v>
      </c>
      <c r="O45" s="70">
        <f t="shared" si="12"/>
        <v>1.5497892529308619E-2</v>
      </c>
    </row>
    <row r="46" spans="1:15" x14ac:dyDescent="0.25">
      <c r="A46" s="67">
        <v>45</v>
      </c>
      <c r="B46" s="8">
        <v>41883</v>
      </c>
      <c r="C46" s="5">
        <v>571</v>
      </c>
      <c r="D46" s="69">
        <f t="shared" si="1"/>
        <v>580</v>
      </c>
      <c r="E46" s="70">
        <f t="shared" si="2"/>
        <v>1.5761821366024518E-2</v>
      </c>
      <c r="F46" s="71">
        <f>+AVERAGE($C$2:C45)</f>
        <v>489.06818181818181</v>
      </c>
      <c r="G46" s="72">
        <f t="shared" si="3"/>
        <v>0.14348829804171312</v>
      </c>
      <c r="H46" s="54">
        <f t="shared" si="8"/>
        <v>584</v>
      </c>
      <c r="I46" s="72">
        <f t="shared" si="11"/>
        <v>2.276707530647986E-2</v>
      </c>
      <c r="J46" s="5">
        <f t="shared" si="9"/>
        <v>584.90000000000009</v>
      </c>
      <c r="K46" s="72">
        <f t="shared" si="5"/>
        <v>2.434325744308247E-2</v>
      </c>
      <c r="L46" s="5">
        <f t="shared" si="0"/>
        <v>572.02300861693652</v>
      </c>
      <c r="M46" s="72">
        <f t="shared" si="6"/>
        <v>1.7916087862285854E-3</v>
      </c>
      <c r="N46" s="73">
        <f t="shared" si="10"/>
        <v>580.89887776669991</v>
      </c>
      <c r="O46" s="70">
        <f t="shared" si="12"/>
        <v>1.7336038120315082E-2</v>
      </c>
    </row>
    <row r="47" spans="1:15" x14ac:dyDescent="0.25">
      <c r="A47" s="67">
        <v>46</v>
      </c>
      <c r="B47" s="8">
        <v>41913</v>
      </c>
      <c r="C47" s="5">
        <v>582</v>
      </c>
      <c r="D47" s="69">
        <f t="shared" si="1"/>
        <v>571</v>
      </c>
      <c r="E47" s="70">
        <f t="shared" si="2"/>
        <v>1.8900343642611683E-2</v>
      </c>
      <c r="F47" s="71">
        <f>+AVERAGE($C$2:C46)</f>
        <v>490.88888888888891</v>
      </c>
      <c r="G47" s="72">
        <f t="shared" si="3"/>
        <v>0.15654830087819774</v>
      </c>
      <c r="H47" s="54">
        <f t="shared" si="8"/>
        <v>575.5</v>
      </c>
      <c r="I47" s="72">
        <f t="shared" si="11"/>
        <v>1.1168384879725086E-2</v>
      </c>
      <c r="J47" s="5">
        <f t="shared" si="9"/>
        <v>576.29999999999995</v>
      </c>
      <c r="K47" s="72">
        <f t="shared" si="5"/>
        <v>9.7938144329897687E-3</v>
      </c>
      <c r="L47" s="5">
        <f t="shared" si="0"/>
        <v>576.42909386628548</v>
      </c>
      <c r="M47" s="72">
        <f t="shared" si="6"/>
        <v>9.5720036661761446E-3</v>
      </c>
      <c r="N47" s="73">
        <f t="shared" si="10"/>
        <v>571.98988777667</v>
      </c>
      <c r="O47" s="70">
        <f t="shared" si="12"/>
        <v>1.7199505538367695E-2</v>
      </c>
    </row>
    <row r="48" spans="1:15" x14ac:dyDescent="0.25">
      <c r="A48" s="67">
        <v>47</v>
      </c>
      <c r="B48" s="8">
        <v>41944</v>
      </c>
      <c r="C48" s="5">
        <v>594</v>
      </c>
      <c r="D48" s="69">
        <f t="shared" si="1"/>
        <v>582</v>
      </c>
      <c r="E48" s="70">
        <f t="shared" si="2"/>
        <v>2.0202020202020204E-2</v>
      </c>
      <c r="F48" s="71">
        <f>+AVERAGE($C$2:C47)</f>
        <v>492.86956521739131</v>
      </c>
      <c r="G48" s="72">
        <f t="shared" si="3"/>
        <v>0.17025325720977894</v>
      </c>
      <c r="H48" s="54">
        <f t="shared" si="8"/>
        <v>576.5</v>
      </c>
      <c r="I48" s="72">
        <f t="shared" si="11"/>
        <v>2.9461279461279462E-2</v>
      </c>
      <c r="J48" s="5">
        <f t="shared" si="9"/>
        <v>577.4</v>
      </c>
      <c r="K48" s="72">
        <f t="shared" si="5"/>
        <v>2.7946127946127983E-2</v>
      </c>
      <c r="L48" s="5">
        <f t="shared" si="0"/>
        <v>580.83517911563456</v>
      </c>
      <c r="M48" s="72">
        <f t="shared" si="6"/>
        <v>2.216299812182734E-2</v>
      </c>
      <c r="N48" s="73">
        <f t="shared" si="10"/>
        <v>580.99898877766702</v>
      </c>
      <c r="O48" s="70">
        <f t="shared" si="12"/>
        <v>2.1887224280021846E-2</v>
      </c>
    </row>
    <row r="49" spans="1:15" x14ac:dyDescent="0.25">
      <c r="A49" s="67">
        <v>48</v>
      </c>
      <c r="B49" s="8">
        <v>41974</v>
      </c>
      <c r="C49" s="5">
        <v>606</v>
      </c>
      <c r="D49" s="69">
        <f t="shared" si="1"/>
        <v>594</v>
      </c>
      <c r="E49" s="70">
        <f t="shared" si="2"/>
        <v>1.9801980198019802E-2</v>
      </c>
      <c r="F49" s="71">
        <f>+AVERAGE($C$2:C48)</f>
        <v>495.02127659574467</v>
      </c>
      <c r="G49" s="72">
        <f t="shared" si="3"/>
        <v>0.18313320693771507</v>
      </c>
      <c r="H49" s="54">
        <f t="shared" si="8"/>
        <v>588</v>
      </c>
      <c r="I49" s="72">
        <f t="shared" si="11"/>
        <v>2.9702970297029702E-2</v>
      </c>
      <c r="J49" s="5">
        <f t="shared" si="9"/>
        <v>586.90000000000009</v>
      </c>
      <c r="K49" s="72">
        <f t="shared" si="5"/>
        <v>3.1518151815181368E-2</v>
      </c>
      <c r="L49" s="5">
        <f t="shared" si="0"/>
        <v>585.24126436498352</v>
      </c>
      <c r="M49" s="72">
        <f t="shared" si="6"/>
        <v>3.4255339331710363E-2</v>
      </c>
      <c r="N49" s="73">
        <f t="shared" si="10"/>
        <v>592.69989887776671</v>
      </c>
      <c r="O49" s="70">
        <f t="shared" si="12"/>
        <v>2.1947361587843706E-2</v>
      </c>
    </row>
    <row r="50" spans="1:15" x14ac:dyDescent="0.25">
      <c r="A50" s="67">
        <v>49</v>
      </c>
      <c r="B50" s="8">
        <v>42005</v>
      </c>
      <c r="C50" s="5">
        <v>608</v>
      </c>
      <c r="D50" s="69">
        <f t="shared" si="1"/>
        <v>606</v>
      </c>
      <c r="E50" s="70">
        <f t="shared" si="2"/>
        <v>3.2894736842105261E-3</v>
      </c>
      <c r="F50" s="71">
        <f>+AVERAGE($C$2:C49)</f>
        <v>497.33333333333331</v>
      </c>
      <c r="G50" s="72">
        <f t="shared" si="3"/>
        <v>0.18201754385964916</v>
      </c>
      <c r="H50" s="54">
        <f t="shared" si="8"/>
        <v>600</v>
      </c>
      <c r="I50" s="72">
        <f t="shared" si="11"/>
        <v>1.3157894736842105E-2</v>
      </c>
      <c r="J50" s="5">
        <f t="shared" si="9"/>
        <v>598.79999999999995</v>
      </c>
      <c r="K50" s="72">
        <f t="shared" si="5"/>
        <v>1.5131578947368496E-2</v>
      </c>
      <c r="L50" s="5">
        <f t="shared" si="0"/>
        <v>589.6473496143326</v>
      </c>
      <c r="M50" s="72">
        <f t="shared" si="6"/>
        <v>3.0185280239584545E-2</v>
      </c>
      <c r="N50" s="73">
        <f t="shared" si="10"/>
        <v>604.66998988777664</v>
      </c>
      <c r="O50" s="70">
        <f t="shared" si="12"/>
        <v>5.4769903161568465E-3</v>
      </c>
    </row>
    <row r="51" spans="1:15" x14ac:dyDescent="0.25">
      <c r="A51" s="67">
        <v>50</v>
      </c>
      <c r="B51" s="8">
        <v>42036</v>
      </c>
      <c r="C51" s="5">
        <v>609</v>
      </c>
      <c r="D51" s="69">
        <f t="shared" si="1"/>
        <v>608</v>
      </c>
      <c r="E51" s="70">
        <f t="shared" si="2"/>
        <v>1.6420361247947454E-3</v>
      </c>
      <c r="F51" s="71">
        <f>+AVERAGE($C$2:C50)</f>
        <v>499.59183673469386</v>
      </c>
      <c r="G51" s="72">
        <f t="shared" si="3"/>
        <v>0.17965215642907412</v>
      </c>
      <c r="H51" s="54">
        <f t="shared" si="8"/>
        <v>607</v>
      </c>
      <c r="I51" s="72">
        <f t="shared" si="11"/>
        <v>3.2840722495894909E-3</v>
      </c>
      <c r="J51" s="5">
        <f t="shared" si="9"/>
        <v>605.79999999999995</v>
      </c>
      <c r="K51" s="72">
        <f t="shared" si="5"/>
        <v>5.2545155993432603E-3</v>
      </c>
      <c r="L51" s="5">
        <f>$M$161*A51+$M$162</f>
        <v>594.05343486368156</v>
      </c>
      <c r="M51" s="72">
        <f t="shared" si="6"/>
        <v>2.4542799895432579E-2</v>
      </c>
      <c r="N51" s="73">
        <f t="shared" si="10"/>
        <v>607.66699898877766</v>
      </c>
      <c r="O51" s="70">
        <f t="shared" si="12"/>
        <v>2.188835814815002E-3</v>
      </c>
    </row>
    <row r="52" spans="1:15" x14ac:dyDescent="0.25">
      <c r="A52" s="67">
        <v>51</v>
      </c>
      <c r="B52" s="8">
        <v>42064</v>
      </c>
      <c r="C52" s="5">
        <v>613</v>
      </c>
      <c r="D52" s="69">
        <f t="shared" si="1"/>
        <v>609</v>
      </c>
      <c r="E52" s="70">
        <f t="shared" si="2"/>
        <v>6.5252854812398045E-3</v>
      </c>
      <c r="F52" s="71">
        <f>+AVERAGE($C$2:C51)</f>
        <v>501.78</v>
      </c>
      <c r="G52" s="72">
        <f t="shared" si="3"/>
        <v>0.18143556280587281</v>
      </c>
      <c r="H52" s="54">
        <f t="shared" si="8"/>
        <v>608.5</v>
      </c>
      <c r="I52" s="72">
        <f t="shared" si="11"/>
        <v>7.34094616639478E-3</v>
      </c>
      <c r="J52" s="5">
        <f t="shared" si="9"/>
        <v>608.29999999999995</v>
      </c>
      <c r="K52" s="72">
        <f t="shared" si="5"/>
        <v>7.6672104404568444E-3</v>
      </c>
      <c r="L52" s="5">
        <f t="shared" si="0"/>
        <v>598.45952011303052</v>
      </c>
      <c r="M52" s="72">
        <f t="shared" si="6"/>
        <v>2.3720195574175332E-2</v>
      </c>
      <c r="N52" s="73">
        <f t="shared" si="10"/>
        <v>608.86669989887776</v>
      </c>
      <c r="O52" s="70">
        <f t="shared" si="12"/>
        <v>6.7427407848649999E-3</v>
      </c>
    </row>
    <row r="53" spans="1:15" x14ac:dyDescent="0.25">
      <c r="A53" s="67">
        <v>52</v>
      </c>
      <c r="B53" s="8">
        <v>42095</v>
      </c>
      <c r="C53" s="5">
        <v>617</v>
      </c>
      <c r="D53" s="69">
        <f t="shared" si="1"/>
        <v>613</v>
      </c>
      <c r="E53" s="70">
        <f t="shared" si="2"/>
        <v>6.4829821717990272E-3</v>
      </c>
      <c r="F53" s="71">
        <f>+AVERAGE($C$2:C52)</f>
        <v>503.96078431372547</v>
      </c>
      <c r="G53" s="72">
        <f t="shared" si="3"/>
        <v>0.18320780500206568</v>
      </c>
      <c r="H53" s="54">
        <f t="shared" si="8"/>
        <v>611</v>
      </c>
      <c r="I53" s="72">
        <f t="shared" si="11"/>
        <v>9.7244732576985422E-3</v>
      </c>
      <c r="J53" s="5">
        <f t="shared" si="9"/>
        <v>610.90000000000009</v>
      </c>
      <c r="K53" s="72">
        <f t="shared" si="5"/>
        <v>9.8865478119933691E-3</v>
      </c>
      <c r="L53" s="5">
        <f t="shared" si="0"/>
        <v>602.8656053623796</v>
      </c>
      <c r="M53" s="72">
        <f t="shared" si="6"/>
        <v>2.2908257111216211E-2</v>
      </c>
      <c r="N53" s="73">
        <f t="shared" si="10"/>
        <v>612.58666998988781</v>
      </c>
      <c r="O53" s="70">
        <f t="shared" si="12"/>
        <v>7.152884943455738E-3</v>
      </c>
    </row>
    <row r="54" spans="1:15" x14ac:dyDescent="0.25">
      <c r="A54" s="67">
        <v>53</v>
      </c>
      <c r="B54" s="8">
        <v>42125</v>
      </c>
      <c r="C54" s="5">
        <v>621</v>
      </c>
      <c r="D54" s="69">
        <f t="shared" si="1"/>
        <v>617</v>
      </c>
      <c r="E54" s="70">
        <f t="shared" si="2"/>
        <v>6.4412238325281803E-3</v>
      </c>
      <c r="F54" s="71">
        <f>+AVERAGE($C$2:C53)</f>
        <v>506.13461538461536</v>
      </c>
      <c r="G54" s="72">
        <f t="shared" si="3"/>
        <v>0.18496841322928284</v>
      </c>
      <c r="H54" s="54">
        <f t="shared" si="8"/>
        <v>615</v>
      </c>
      <c r="I54" s="72">
        <f t="shared" si="11"/>
        <v>9.6618357487922701E-3</v>
      </c>
      <c r="J54" s="5">
        <f t="shared" si="9"/>
        <v>614.6</v>
      </c>
      <c r="K54" s="72">
        <f t="shared" si="5"/>
        <v>1.0305958132045052E-2</v>
      </c>
      <c r="L54" s="5">
        <f t="shared" si="0"/>
        <v>607.27169061172856</v>
      </c>
      <c r="M54" s="72">
        <f t="shared" si="6"/>
        <v>2.2106778403013592E-2</v>
      </c>
      <c r="N54" s="73">
        <f t="shared" si="10"/>
        <v>616.55866699898888</v>
      </c>
      <c r="O54" s="70">
        <f t="shared" si="12"/>
        <v>7.1519049935766773E-3</v>
      </c>
    </row>
    <row r="55" spans="1:15" x14ac:dyDescent="0.25">
      <c r="A55" s="67">
        <v>54</v>
      </c>
      <c r="B55" s="8">
        <v>42156</v>
      </c>
      <c r="C55" s="5">
        <v>611</v>
      </c>
      <c r="D55" s="69">
        <f t="shared" si="1"/>
        <v>621</v>
      </c>
      <c r="E55" s="70">
        <f t="shared" si="2"/>
        <v>1.6366612111292964E-2</v>
      </c>
      <c r="F55" s="71">
        <f>+AVERAGE($C$2:C54)</f>
        <v>508.30188679245282</v>
      </c>
      <c r="G55" s="72">
        <f t="shared" si="3"/>
        <v>0.16808201834295775</v>
      </c>
      <c r="H55" s="54">
        <f t="shared" si="8"/>
        <v>619</v>
      </c>
      <c r="I55" s="72">
        <f t="shared" si="11"/>
        <v>1.3093289689034371E-2</v>
      </c>
      <c r="J55" s="5">
        <f t="shared" si="9"/>
        <v>618.6</v>
      </c>
      <c r="K55" s="72">
        <f t="shared" si="5"/>
        <v>1.2438625204582689E-2</v>
      </c>
      <c r="L55" s="5">
        <f t="shared" si="0"/>
        <v>611.67777586107763</v>
      </c>
      <c r="M55" s="72">
        <f t="shared" si="6"/>
        <v>1.1092894616655229E-3</v>
      </c>
      <c r="N55" s="73">
        <f t="shared" si="10"/>
        <v>620.55586669989884</v>
      </c>
      <c r="O55" s="70">
        <f t="shared" si="12"/>
        <v>1.5639716366446552E-2</v>
      </c>
    </row>
    <row r="56" spans="1:15" x14ac:dyDescent="0.25">
      <c r="A56" s="67">
        <v>55</v>
      </c>
      <c r="B56" s="8">
        <v>42186</v>
      </c>
      <c r="C56" s="5">
        <v>602</v>
      </c>
      <c r="D56" s="69">
        <f t="shared" si="1"/>
        <v>611</v>
      </c>
      <c r="E56" s="70">
        <f t="shared" si="2"/>
        <v>1.4950166112956811E-2</v>
      </c>
      <c r="F56" s="71">
        <f>+AVERAGE($C$2:C55)</f>
        <v>510.2037037037037</v>
      </c>
      <c r="G56" s="72">
        <f t="shared" si="3"/>
        <v>0.15248554202042575</v>
      </c>
      <c r="H56" s="54">
        <f t="shared" si="8"/>
        <v>616</v>
      </c>
      <c r="I56" s="72">
        <f t="shared" si="11"/>
        <v>2.3255813953488372E-2</v>
      </c>
      <c r="J56" s="5">
        <f t="shared" si="9"/>
        <v>615.6</v>
      </c>
      <c r="K56" s="72">
        <f t="shared" si="5"/>
        <v>2.2591362126245886E-2</v>
      </c>
      <c r="L56" s="5">
        <f t="shared" si="0"/>
        <v>616.0838611104266</v>
      </c>
      <c r="M56" s="72">
        <f t="shared" si="6"/>
        <v>2.3395118123632219E-2</v>
      </c>
      <c r="N56" s="73">
        <f t="shared" si="10"/>
        <v>611.95558666998988</v>
      </c>
      <c r="O56" s="70">
        <f t="shared" si="12"/>
        <v>1.6537519385365258E-2</v>
      </c>
    </row>
    <row r="57" spans="1:15" x14ac:dyDescent="0.25">
      <c r="A57" s="67">
        <v>56</v>
      </c>
      <c r="B57" s="8">
        <v>42217</v>
      </c>
      <c r="C57" s="5">
        <v>593</v>
      </c>
      <c r="D57" s="69">
        <f t="shared" si="1"/>
        <v>602</v>
      </c>
      <c r="E57" s="70">
        <f t="shared" si="2"/>
        <v>1.5177065767284991E-2</v>
      </c>
      <c r="F57" s="71">
        <f>+AVERAGE($C$2:C56)</f>
        <v>511.87272727272727</v>
      </c>
      <c r="G57" s="72">
        <f t="shared" si="3"/>
        <v>0.13680821707803159</v>
      </c>
      <c r="H57" s="54">
        <f t="shared" si="8"/>
        <v>606.5</v>
      </c>
      <c r="I57" s="72">
        <f t="shared" si="11"/>
        <v>2.2765598650927487E-2</v>
      </c>
      <c r="J57" s="5">
        <f t="shared" si="9"/>
        <v>607.5</v>
      </c>
      <c r="K57" s="72">
        <f t="shared" si="5"/>
        <v>2.4451939291736932E-2</v>
      </c>
      <c r="L57" s="5">
        <f t="shared" si="0"/>
        <v>620.48994635977556</v>
      </c>
      <c r="M57" s="72">
        <f t="shared" si="6"/>
        <v>4.6357413760161142E-2</v>
      </c>
      <c r="N57" s="73">
        <f t="shared" si="10"/>
        <v>602.99555866699905</v>
      </c>
      <c r="O57" s="70">
        <f t="shared" si="12"/>
        <v>1.6855916807755555E-2</v>
      </c>
    </row>
    <row r="58" spans="1:15" x14ac:dyDescent="0.25">
      <c r="A58" s="67">
        <v>57</v>
      </c>
      <c r="B58" s="8">
        <v>42248</v>
      </c>
      <c r="C58" s="5">
        <v>584</v>
      </c>
      <c r="D58" s="69">
        <f t="shared" si="1"/>
        <v>593</v>
      </c>
      <c r="E58" s="70">
        <f t="shared" si="2"/>
        <v>1.5410958904109588E-2</v>
      </c>
      <c r="F58" s="71">
        <f>+AVERAGE($C$2:C57)</f>
        <v>513.32142857142856</v>
      </c>
      <c r="G58" s="72">
        <f t="shared" si="3"/>
        <v>0.12102495107632097</v>
      </c>
      <c r="H58" s="54">
        <f t="shared" si="8"/>
        <v>597.5</v>
      </c>
      <c r="I58" s="72">
        <f t="shared" si="11"/>
        <v>2.3116438356164382E-2</v>
      </c>
      <c r="J58" s="5">
        <f t="shared" si="9"/>
        <v>598.40000000000009</v>
      </c>
      <c r="K58" s="72">
        <f t="shared" si="5"/>
        <v>2.4657534246575498E-2</v>
      </c>
      <c r="L58" s="5">
        <f t="shared" si="0"/>
        <v>624.89603160912463</v>
      </c>
      <c r="M58" s="72">
        <f t="shared" si="6"/>
        <v>7.0027451385487383E-2</v>
      </c>
      <c r="N58" s="73">
        <f t="shared" si="10"/>
        <v>593.99955586669989</v>
      </c>
      <c r="O58" s="70">
        <f t="shared" si="12"/>
        <v>1.7122527169006665E-2</v>
      </c>
    </row>
    <row r="59" spans="1:15" x14ac:dyDescent="0.25">
      <c r="A59" s="67">
        <v>58</v>
      </c>
      <c r="B59" s="8">
        <v>42278</v>
      </c>
      <c r="C59" s="5">
        <v>602</v>
      </c>
      <c r="D59" s="69">
        <f t="shared" si="1"/>
        <v>584</v>
      </c>
      <c r="E59" s="70">
        <f t="shared" si="2"/>
        <v>2.9900332225913623E-2</v>
      </c>
      <c r="F59" s="71">
        <f>+AVERAGE($C$2:C58)</f>
        <v>514.56140350877195</v>
      </c>
      <c r="G59" s="72">
        <f t="shared" si="3"/>
        <v>0.14524683802529578</v>
      </c>
      <c r="H59" s="54">
        <f t="shared" si="8"/>
        <v>588.5</v>
      </c>
      <c r="I59" s="72">
        <f t="shared" si="11"/>
        <v>2.2425249169435217E-2</v>
      </c>
      <c r="J59" s="5">
        <f t="shared" si="9"/>
        <v>589.40000000000009</v>
      </c>
      <c r="K59" s="72">
        <f t="shared" si="5"/>
        <v>2.0930232558139385E-2</v>
      </c>
      <c r="L59" s="5">
        <f t="shared" si="0"/>
        <v>629.3021168584736</v>
      </c>
      <c r="M59" s="72">
        <f t="shared" si="6"/>
        <v>4.535235358550431E-2</v>
      </c>
      <c r="N59" s="73">
        <f t="shared" si="10"/>
        <v>584.99995558667001</v>
      </c>
      <c r="O59" s="70">
        <f t="shared" si="12"/>
        <v>2.823927643410297E-2</v>
      </c>
    </row>
    <row r="60" spans="1:15" x14ac:dyDescent="0.25">
      <c r="A60" s="67">
        <v>59</v>
      </c>
      <c r="B60" s="8">
        <v>42309</v>
      </c>
      <c r="C60" s="5">
        <v>620</v>
      </c>
      <c r="D60" s="69">
        <f t="shared" si="1"/>
        <v>602</v>
      </c>
      <c r="E60" s="70">
        <f t="shared" si="2"/>
        <v>2.903225806451613E-2</v>
      </c>
      <c r="F60" s="71">
        <f>+AVERAGE($C$2:C59)</f>
        <v>516.06896551724139</v>
      </c>
      <c r="G60" s="72">
        <f t="shared" si="3"/>
        <v>0.16763070077864292</v>
      </c>
      <c r="H60" s="54">
        <f t="shared" si="8"/>
        <v>593</v>
      </c>
      <c r="I60" s="72">
        <f t="shared" si="11"/>
        <v>4.3548387096774194E-2</v>
      </c>
      <c r="J60" s="5">
        <f t="shared" si="9"/>
        <v>593.90000000000009</v>
      </c>
      <c r="K60" s="72">
        <f t="shared" si="5"/>
        <v>4.2096774193548243E-2</v>
      </c>
      <c r="L60" s="5">
        <f t="shared" si="0"/>
        <v>633.70820210782267</v>
      </c>
      <c r="M60" s="72">
        <f t="shared" si="6"/>
        <v>2.2110003399713987E-2</v>
      </c>
      <c r="N60" s="73">
        <f t="shared" si="10"/>
        <v>600.29999555866709</v>
      </c>
      <c r="O60" s="70">
        <f t="shared" si="12"/>
        <v>3.1774200711827273E-2</v>
      </c>
    </row>
    <row r="61" spans="1:15" x14ac:dyDescent="0.25">
      <c r="A61" s="67">
        <v>60</v>
      </c>
      <c r="B61" s="8">
        <v>42339</v>
      </c>
      <c r="C61" s="5">
        <v>638</v>
      </c>
      <c r="D61" s="69">
        <f t="shared" si="1"/>
        <v>620</v>
      </c>
      <c r="E61" s="70">
        <f t="shared" si="2"/>
        <v>2.8213166144200628E-2</v>
      </c>
      <c r="F61" s="71">
        <f>+AVERAGE($C$2:C60)</f>
        <v>517.83050847457628</v>
      </c>
      <c r="G61" s="72">
        <f t="shared" si="3"/>
        <v>0.18835343499282714</v>
      </c>
      <c r="H61" s="54">
        <f t="shared" si="8"/>
        <v>611</v>
      </c>
      <c r="I61" s="72">
        <f t="shared" si="11"/>
        <v>4.2319749216300939E-2</v>
      </c>
      <c r="J61" s="5">
        <f t="shared" si="9"/>
        <v>609.20000000000005</v>
      </c>
      <c r="K61" s="72">
        <f t="shared" si="5"/>
        <v>4.5141065830720931E-2</v>
      </c>
      <c r="L61" s="5">
        <f t="shared" si="0"/>
        <v>638.11428735717163</v>
      </c>
      <c r="M61" s="72">
        <f t="shared" si="6"/>
        <v>1.7913378867027215E-4</v>
      </c>
      <c r="N61" s="73">
        <f t="shared" si="10"/>
        <v>618.02999955586665</v>
      </c>
      <c r="O61" s="70">
        <f t="shared" si="12"/>
        <v>3.1300941135005249E-2</v>
      </c>
    </row>
    <row r="62" spans="1:15" x14ac:dyDescent="0.25">
      <c r="A62" s="67">
        <v>61</v>
      </c>
      <c r="B62" s="8">
        <v>42370</v>
      </c>
      <c r="C62" s="5">
        <v>640</v>
      </c>
      <c r="D62" s="69">
        <f t="shared" si="1"/>
        <v>638</v>
      </c>
      <c r="E62" s="70">
        <f t="shared" si="2"/>
        <v>3.1250000000000002E-3</v>
      </c>
      <c r="F62" s="71">
        <f>+AVERAGE($C$2:C61)</f>
        <v>519.83333333333337</v>
      </c>
      <c r="G62" s="72">
        <f t="shared" si="3"/>
        <v>0.1877604166666666</v>
      </c>
      <c r="H62" s="54">
        <f t="shared" si="8"/>
        <v>629</v>
      </c>
      <c r="I62" s="72">
        <f t="shared" si="11"/>
        <v>1.7187500000000001E-2</v>
      </c>
      <c r="J62" s="5">
        <f t="shared" si="9"/>
        <v>627.20000000000005</v>
      </c>
      <c r="K62" s="72">
        <f t="shared" si="5"/>
        <v>1.9999999999999928E-2</v>
      </c>
      <c r="L62" s="5">
        <f t="shared" si="0"/>
        <v>642.5203726065206</v>
      </c>
      <c r="M62" s="72">
        <f t="shared" si="6"/>
        <v>3.9380821976884306E-3</v>
      </c>
      <c r="N62" s="73">
        <f t="shared" si="10"/>
        <v>636.00299995558669</v>
      </c>
      <c r="O62" s="70">
        <f t="shared" si="12"/>
        <v>6.2453125693957999E-3</v>
      </c>
    </row>
    <row r="63" spans="1:15" x14ac:dyDescent="0.25">
      <c r="A63" s="67">
        <v>62</v>
      </c>
      <c r="B63" s="8">
        <v>42401</v>
      </c>
      <c r="C63" s="5">
        <v>642</v>
      </c>
      <c r="D63" s="69">
        <f t="shared" si="1"/>
        <v>640</v>
      </c>
      <c r="E63" s="70">
        <f t="shared" si="2"/>
        <v>3.1152647975077881E-3</v>
      </c>
      <c r="F63" s="71">
        <f>+AVERAGE($C$2:C62)</f>
        <v>521.80327868852464</v>
      </c>
      <c r="G63" s="72">
        <f t="shared" si="3"/>
        <v>0.18722230733874667</v>
      </c>
      <c r="H63" s="54">
        <f t="shared" si="8"/>
        <v>639</v>
      </c>
      <c r="I63" s="72">
        <f t="shared" si="11"/>
        <v>4.6728971962616819E-3</v>
      </c>
      <c r="J63" s="5">
        <f t="shared" si="9"/>
        <v>637.20000000000005</v>
      </c>
      <c r="K63" s="72">
        <f t="shared" si="5"/>
        <v>7.4766355140186208E-3</v>
      </c>
      <c r="L63" s="5">
        <f t="shared" si="0"/>
        <v>646.92645785586956</v>
      </c>
      <c r="M63" s="72">
        <f t="shared" si="6"/>
        <v>7.6736103673980651E-3</v>
      </c>
      <c r="N63" s="73">
        <f t="shared" si="10"/>
        <v>639.60029999555866</v>
      </c>
      <c r="O63" s="70">
        <f t="shared" si="12"/>
        <v>3.7378504742076987E-3</v>
      </c>
    </row>
    <row r="64" spans="1:15" x14ac:dyDescent="0.25">
      <c r="A64" s="67">
        <v>63</v>
      </c>
      <c r="B64" s="8">
        <v>42430</v>
      </c>
      <c r="C64" s="5">
        <v>646</v>
      </c>
      <c r="D64" s="69">
        <f t="shared" si="1"/>
        <v>642</v>
      </c>
      <c r="E64" s="70">
        <f t="shared" si="2"/>
        <v>6.1919504643962852E-3</v>
      </c>
      <c r="F64" s="71">
        <f>+AVERAGE($C$2:C63)</f>
        <v>523.74193548387098</v>
      </c>
      <c r="G64" s="72">
        <f t="shared" si="3"/>
        <v>0.18925396983920903</v>
      </c>
      <c r="H64" s="54">
        <f t="shared" si="8"/>
        <v>641</v>
      </c>
      <c r="I64" s="72">
        <f t="shared" si="11"/>
        <v>7.7399380804953561E-3</v>
      </c>
      <c r="J64" s="5">
        <f t="shared" si="9"/>
        <v>640.79999999999995</v>
      </c>
      <c r="K64" s="72">
        <f t="shared" si="5"/>
        <v>8.049535603715241E-3</v>
      </c>
      <c r="L64" s="5">
        <f t="shared" si="0"/>
        <v>651.33254310521863</v>
      </c>
      <c r="M64" s="72">
        <f t="shared" si="6"/>
        <v>8.2547106891929303E-3</v>
      </c>
      <c r="N64" s="73">
        <f t="shared" si="10"/>
        <v>641.76002999955597</v>
      </c>
      <c r="O64" s="70">
        <f t="shared" si="12"/>
        <v>6.563421053318935E-3</v>
      </c>
    </row>
    <row r="65" spans="1:15" x14ac:dyDescent="0.25">
      <c r="A65" s="67">
        <v>64</v>
      </c>
      <c r="B65" s="8">
        <v>42461</v>
      </c>
      <c r="C65" s="5">
        <v>650</v>
      </c>
      <c r="D65" s="69">
        <f t="shared" si="1"/>
        <v>646</v>
      </c>
      <c r="E65" s="70">
        <f t="shared" si="2"/>
        <v>6.1538461538461538E-3</v>
      </c>
      <c r="F65" s="71">
        <f>+AVERAGE($C$2:C64)</f>
        <v>525.68253968253964</v>
      </c>
      <c r="G65" s="72">
        <f t="shared" si="3"/>
        <v>0.19125763125763132</v>
      </c>
      <c r="H65" s="54">
        <f t="shared" si="8"/>
        <v>644</v>
      </c>
      <c r="I65" s="72">
        <f t="shared" si="11"/>
        <v>9.2307692307692316E-3</v>
      </c>
      <c r="J65" s="5">
        <f t="shared" si="9"/>
        <v>643.79999999999995</v>
      </c>
      <c r="K65" s="72">
        <f t="shared" si="5"/>
        <v>9.5384615384616084E-3</v>
      </c>
      <c r="L65" s="5">
        <f t="shared" si="0"/>
        <v>655.73862835456771</v>
      </c>
      <c r="M65" s="72">
        <f t="shared" si="6"/>
        <v>8.8286590070272442E-3</v>
      </c>
      <c r="N65" s="73">
        <f t="shared" si="10"/>
        <v>645.57600299995556</v>
      </c>
      <c r="O65" s="70">
        <f t="shared" si="12"/>
        <v>6.8061492308375956E-3</v>
      </c>
    </row>
    <row r="66" spans="1:15" x14ac:dyDescent="0.25">
      <c r="A66" s="67">
        <v>65</v>
      </c>
      <c r="B66" s="8">
        <v>42491</v>
      </c>
      <c r="C66" s="5">
        <v>654</v>
      </c>
      <c r="D66" s="69">
        <f t="shared" si="1"/>
        <v>650</v>
      </c>
      <c r="E66" s="70">
        <f t="shared" si="2"/>
        <v>6.1162079510703364E-3</v>
      </c>
      <c r="F66" s="71">
        <f>+AVERAGE($C$2:C65)</f>
        <v>527.625</v>
      </c>
      <c r="G66" s="72">
        <f t="shared" si="3"/>
        <v>0.19323394495412843</v>
      </c>
      <c r="H66" s="54">
        <f t="shared" si="8"/>
        <v>648</v>
      </c>
      <c r="I66" s="72">
        <f t="shared" si="11"/>
        <v>9.1743119266055051E-3</v>
      </c>
      <c r="J66" s="5">
        <f t="shared" si="9"/>
        <v>647.6</v>
      </c>
      <c r="K66" s="72">
        <f t="shared" si="5"/>
        <v>9.7859327217125029E-3</v>
      </c>
      <c r="L66" s="5">
        <f t="shared" ref="L66:L129" si="13">$M$161*A66+$M$162</f>
        <v>660.14471360391667</v>
      </c>
      <c r="M66" s="72">
        <f t="shared" si="6"/>
        <v>9.3955865503313005E-3</v>
      </c>
      <c r="N66" s="73">
        <f t="shared" si="10"/>
        <v>649.55760029999556</v>
      </c>
      <c r="O66" s="70">
        <f t="shared" si="12"/>
        <v>6.7926600917499139E-3</v>
      </c>
    </row>
    <row r="67" spans="1:15" x14ac:dyDescent="0.25">
      <c r="A67" s="67">
        <v>66</v>
      </c>
      <c r="B67" s="8">
        <v>42522</v>
      </c>
      <c r="C67" s="5">
        <v>644</v>
      </c>
      <c r="D67" s="69">
        <f t="shared" si="1"/>
        <v>654</v>
      </c>
      <c r="E67" s="70">
        <f t="shared" si="2"/>
        <v>1.5527950310559006E-2</v>
      </c>
      <c r="F67" s="71">
        <f>+AVERAGE($C$2:C66)</f>
        <v>529.56923076923078</v>
      </c>
      <c r="G67" s="72">
        <f t="shared" si="3"/>
        <v>0.17768752986144287</v>
      </c>
      <c r="H67" s="54">
        <f t="shared" si="8"/>
        <v>652</v>
      </c>
      <c r="I67" s="72">
        <f t="shared" si="11"/>
        <v>1.2422360248447204E-2</v>
      </c>
      <c r="J67" s="5">
        <f t="shared" si="9"/>
        <v>651.6</v>
      </c>
      <c r="K67" s="72">
        <f t="shared" si="5"/>
        <v>1.180124223602488E-2</v>
      </c>
      <c r="L67" s="5">
        <f t="shared" si="13"/>
        <v>664.55079885326563</v>
      </c>
      <c r="M67" s="72">
        <f t="shared" si="6"/>
        <v>3.1911178343580177E-2</v>
      </c>
      <c r="N67" s="73">
        <f t="shared" si="10"/>
        <v>653.55576002999953</v>
      </c>
      <c r="O67" s="70">
        <f t="shared" si="12"/>
        <v>1.4838136692545859E-2</v>
      </c>
    </row>
    <row r="68" spans="1:15" x14ac:dyDescent="0.25">
      <c r="A68" s="67">
        <v>67</v>
      </c>
      <c r="B68" s="8">
        <v>42552</v>
      </c>
      <c r="C68" s="5">
        <v>634</v>
      </c>
      <c r="D68" s="69">
        <f t="shared" ref="D68:D131" si="14">C67</f>
        <v>644</v>
      </c>
      <c r="E68" s="70">
        <f t="shared" ref="E68:E131" si="15">+ABS(C68-D68)/C68</f>
        <v>1.5772870662460567E-2</v>
      </c>
      <c r="F68" s="71">
        <f>+AVERAGE($C$2:C67)</f>
        <v>531.30303030303025</v>
      </c>
      <c r="G68" s="72">
        <f t="shared" ref="G68:G131" si="16">+ABS(C68-F68)/C68</f>
        <v>0.16198260204569359</v>
      </c>
      <c r="H68" s="54">
        <f t="shared" si="8"/>
        <v>649</v>
      </c>
      <c r="I68" s="72">
        <f t="shared" si="11"/>
        <v>2.365930599369085E-2</v>
      </c>
      <c r="J68" s="5">
        <f t="shared" si="9"/>
        <v>648.6</v>
      </c>
      <c r="K68" s="72">
        <f t="shared" ref="K68:K131" si="17">+ABS(C68-J68)/C68</f>
        <v>2.3028391167192463E-2</v>
      </c>
      <c r="L68" s="5">
        <f t="shared" si="13"/>
        <v>668.95688410261459</v>
      </c>
      <c r="M68" s="72">
        <f t="shared" ref="M68:M131" si="18">+ABS(C68-L68)/C68</f>
        <v>5.5137041171316396E-2</v>
      </c>
      <c r="N68" s="73">
        <f t="shared" si="10"/>
        <v>644.95557600299992</v>
      </c>
      <c r="O68" s="70">
        <f t="shared" si="12"/>
        <v>1.7280088332807444E-2</v>
      </c>
    </row>
    <row r="69" spans="1:15" x14ac:dyDescent="0.25">
      <c r="A69" s="67">
        <v>68</v>
      </c>
      <c r="B69" s="8">
        <v>42583</v>
      </c>
      <c r="C69" s="5">
        <v>625</v>
      </c>
      <c r="D69" s="69">
        <f t="shared" si="14"/>
        <v>634</v>
      </c>
      <c r="E69" s="70">
        <f t="shared" si="15"/>
        <v>1.44E-2</v>
      </c>
      <c r="F69" s="71">
        <f>+AVERAGE($C$2:C68)</f>
        <v>532.83582089552237</v>
      </c>
      <c r="G69" s="72">
        <f t="shared" si="16"/>
        <v>0.14746268656716421</v>
      </c>
      <c r="H69" s="54">
        <f t="shared" ref="H69:H132" si="19">+AVERAGE(C67:C68)</f>
        <v>639</v>
      </c>
      <c r="I69" s="72">
        <f t="shared" si="11"/>
        <v>2.24E-2</v>
      </c>
      <c r="J69" s="5">
        <f t="shared" ref="J69:J132" si="20">+SUMPRODUCT(C66:C68,$Q$2:$Q$4)</f>
        <v>640</v>
      </c>
      <c r="K69" s="72">
        <f t="shared" si="17"/>
        <v>2.4E-2</v>
      </c>
      <c r="L69" s="5">
        <f t="shared" si="13"/>
        <v>673.36296935196367</v>
      </c>
      <c r="M69" s="72">
        <f t="shared" si="18"/>
        <v>7.738075096314187E-2</v>
      </c>
      <c r="N69" s="73">
        <f t="shared" ref="N69:N132" si="21">(1-$Q$8)*N68+$Q$8*C68</f>
        <v>635.09555760030003</v>
      </c>
      <c r="O69" s="70">
        <f t="shared" si="12"/>
        <v>1.6152892160480041E-2</v>
      </c>
    </row>
    <row r="70" spans="1:15" x14ac:dyDescent="0.25">
      <c r="A70" s="67">
        <v>69</v>
      </c>
      <c r="B70" s="8">
        <v>42614</v>
      </c>
      <c r="C70" s="5">
        <v>615</v>
      </c>
      <c r="D70" s="69">
        <f t="shared" si="14"/>
        <v>625</v>
      </c>
      <c r="E70" s="70">
        <f t="shared" si="15"/>
        <v>1.6260162601626018E-2</v>
      </c>
      <c r="F70" s="71">
        <f>+AVERAGE($C$2:C69)</f>
        <v>534.19117647058829</v>
      </c>
      <c r="G70" s="72">
        <f t="shared" si="16"/>
        <v>0.13139646102343366</v>
      </c>
      <c r="H70" s="54">
        <f t="shared" si="19"/>
        <v>629.5</v>
      </c>
      <c r="I70" s="72">
        <f t="shared" si="11"/>
        <v>2.3577235772357725E-2</v>
      </c>
      <c r="J70" s="5">
        <f t="shared" si="20"/>
        <v>630.5</v>
      </c>
      <c r="K70" s="72">
        <f t="shared" si="17"/>
        <v>2.5203252032520326E-2</v>
      </c>
      <c r="L70" s="5">
        <f t="shared" si="13"/>
        <v>677.76905460131275</v>
      </c>
      <c r="M70" s="72">
        <f t="shared" si="18"/>
        <v>0.10206350341676869</v>
      </c>
      <c r="N70" s="73">
        <f t="shared" si="21"/>
        <v>626.00955576003003</v>
      </c>
      <c r="O70" s="70">
        <f t="shared" si="12"/>
        <v>1.790171668297565E-2</v>
      </c>
    </row>
    <row r="71" spans="1:15" x14ac:dyDescent="0.25">
      <c r="A71" s="67">
        <v>70</v>
      </c>
      <c r="B71" s="8">
        <v>42644</v>
      </c>
      <c r="C71" s="5">
        <v>634</v>
      </c>
      <c r="D71" s="69">
        <f t="shared" si="14"/>
        <v>615</v>
      </c>
      <c r="E71" s="70">
        <f t="shared" si="15"/>
        <v>2.996845425867508E-2</v>
      </c>
      <c r="F71" s="71">
        <f>+AVERAGE($C$2:C70)</f>
        <v>535.36231884057975</v>
      </c>
      <c r="G71" s="72">
        <f t="shared" si="16"/>
        <v>0.15557993873725592</v>
      </c>
      <c r="H71" s="54">
        <f t="shared" si="19"/>
        <v>620</v>
      </c>
      <c r="I71" s="72">
        <f t="shared" si="11"/>
        <v>2.2082018927444796E-2</v>
      </c>
      <c r="J71" s="5">
        <f t="shared" si="20"/>
        <v>620.9</v>
      </c>
      <c r="K71" s="72">
        <f t="shared" si="17"/>
        <v>2.0662460567823379E-2</v>
      </c>
      <c r="L71" s="5">
        <f t="shared" si="13"/>
        <v>682.17513985066171</v>
      </c>
      <c r="M71" s="72">
        <f t="shared" si="18"/>
        <v>7.5986025001043705E-2</v>
      </c>
      <c r="N71" s="73">
        <f t="shared" si="21"/>
        <v>616.100955576003</v>
      </c>
      <c r="O71" s="70">
        <f t="shared" si="12"/>
        <v>2.8231931268134065E-2</v>
      </c>
    </row>
    <row r="72" spans="1:15" x14ac:dyDescent="0.25">
      <c r="A72" s="67">
        <v>71</v>
      </c>
      <c r="B72" s="8">
        <v>42675</v>
      </c>
      <c r="C72" s="5">
        <v>653</v>
      </c>
      <c r="D72" s="69">
        <f t="shared" si="14"/>
        <v>634</v>
      </c>
      <c r="E72" s="70">
        <f t="shared" si="15"/>
        <v>2.9096477794793262E-2</v>
      </c>
      <c r="F72" s="71">
        <f>+AVERAGE($C$2:C71)</f>
        <v>536.7714285714286</v>
      </c>
      <c r="G72" s="72">
        <f t="shared" si="16"/>
        <v>0.17799168672063001</v>
      </c>
      <c r="H72" s="54">
        <f t="shared" si="19"/>
        <v>624.5</v>
      </c>
      <c r="I72" s="72">
        <f t="shared" si="11"/>
        <v>4.3644716692189896E-2</v>
      </c>
      <c r="J72" s="5">
        <f t="shared" si="20"/>
        <v>625.5</v>
      </c>
      <c r="K72" s="72">
        <f t="shared" si="17"/>
        <v>4.2113323124042881E-2</v>
      </c>
      <c r="L72" s="5">
        <f t="shared" si="13"/>
        <v>686.58122510001067</v>
      </c>
      <c r="M72" s="72">
        <f t="shared" si="18"/>
        <v>5.1426072128653397E-2</v>
      </c>
      <c r="N72" s="73">
        <f t="shared" si="21"/>
        <v>632.21009555760031</v>
      </c>
      <c r="O72" s="70">
        <f t="shared" si="12"/>
        <v>3.1837525945481913E-2</v>
      </c>
    </row>
    <row r="73" spans="1:15" x14ac:dyDescent="0.25">
      <c r="A73" s="67">
        <v>72</v>
      </c>
      <c r="B73" s="8">
        <v>42705</v>
      </c>
      <c r="C73" s="5">
        <v>672</v>
      </c>
      <c r="D73" s="69">
        <f t="shared" si="14"/>
        <v>653</v>
      </c>
      <c r="E73" s="70">
        <f t="shared" si="15"/>
        <v>2.8273809523809524E-2</v>
      </c>
      <c r="F73" s="71">
        <f>+AVERAGE($C$2:C72)</f>
        <v>538.4084507042254</v>
      </c>
      <c r="G73" s="72">
        <f t="shared" si="16"/>
        <v>0.19879694835680745</v>
      </c>
      <c r="H73" s="54">
        <f t="shared" si="19"/>
        <v>643.5</v>
      </c>
      <c r="I73" s="72">
        <f t="shared" si="11"/>
        <v>4.2410714285714288E-2</v>
      </c>
      <c r="J73" s="5">
        <f t="shared" si="20"/>
        <v>641.6</v>
      </c>
      <c r="K73" s="72">
        <f t="shared" si="17"/>
        <v>4.5238095238095202E-2</v>
      </c>
      <c r="L73" s="5">
        <f t="shared" si="13"/>
        <v>690.98731034935963</v>
      </c>
      <c r="M73" s="72">
        <f t="shared" si="18"/>
        <v>2.8254926115118501E-2</v>
      </c>
      <c r="N73" s="73">
        <f t="shared" si="21"/>
        <v>650.92100955576007</v>
      </c>
      <c r="O73" s="70">
        <f t="shared" si="12"/>
        <v>3.1367545303928476E-2</v>
      </c>
    </row>
    <row r="74" spans="1:15" x14ac:dyDescent="0.25">
      <c r="A74" s="67">
        <v>73</v>
      </c>
      <c r="B74" s="8">
        <v>42736</v>
      </c>
      <c r="C74" s="5">
        <v>674</v>
      </c>
      <c r="D74" s="69">
        <f t="shared" si="14"/>
        <v>672</v>
      </c>
      <c r="E74" s="70">
        <f t="shared" si="15"/>
        <v>2.967359050445104E-3</v>
      </c>
      <c r="F74" s="71">
        <f>+AVERAGE($C$2:C73)</f>
        <v>540.26388888888891</v>
      </c>
      <c r="G74" s="72">
        <f t="shared" si="16"/>
        <v>0.19842152983844374</v>
      </c>
      <c r="H74" s="54">
        <f t="shared" si="19"/>
        <v>662.5</v>
      </c>
      <c r="I74" s="72">
        <f t="shared" si="11"/>
        <v>1.7062314540059347E-2</v>
      </c>
      <c r="J74" s="5">
        <f t="shared" si="20"/>
        <v>660.6</v>
      </c>
      <c r="K74" s="72">
        <f t="shared" si="17"/>
        <v>1.9881305637982162E-2</v>
      </c>
      <c r="L74" s="5">
        <f t="shared" si="13"/>
        <v>695.39339559870871</v>
      </c>
      <c r="M74" s="72">
        <f t="shared" si="18"/>
        <v>3.1740943024790365E-2</v>
      </c>
      <c r="N74" s="73">
        <f t="shared" si="21"/>
        <v>669.8921009555761</v>
      </c>
      <c r="O74" s="70">
        <f t="shared" si="12"/>
        <v>6.0948057038930307E-3</v>
      </c>
    </row>
    <row r="75" spans="1:15" x14ac:dyDescent="0.25">
      <c r="A75" s="67">
        <v>74</v>
      </c>
      <c r="B75" s="8">
        <v>42767</v>
      </c>
      <c r="C75" s="5">
        <v>677</v>
      </c>
      <c r="D75" s="69">
        <f t="shared" si="14"/>
        <v>674</v>
      </c>
      <c r="E75" s="70">
        <f t="shared" si="15"/>
        <v>4.4313146233382573E-3</v>
      </c>
      <c r="F75" s="71">
        <f>+AVERAGE($C$2:C74)</f>
        <v>542.09589041095887</v>
      </c>
      <c r="G75" s="72">
        <f t="shared" si="16"/>
        <v>0.19926751785678157</v>
      </c>
      <c r="H75" s="54">
        <f t="shared" si="19"/>
        <v>673</v>
      </c>
      <c r="I75" s="72">
        <f t="shared" si="11"/>
        <v>5.9084194977843431E-3</v>
      </c>
      <c r="J75" s="5">
        <f t="shared" si="20"/>
        <v>671.1</v>
      </c>
      <c r="K75" s="72">
        <f t="shared" si="17"/>
        <v>8.7149187592318721E-3</v>
      </c>
      <c r="L75" s="5">
        <f t="shared" si="13"/>
        <v>699.79948084805778</v>
      </c>
      <c r="M75" s="72">
        <f t="shared" si="18"/>
        <v>3.3677224295506326E-2</v>
      </c>
      <c r="N75" s="73">
        <f t="shared" si="21"/>
        <v>673.58921009555763</v>
      </c>
      <c r="O75" s="70">
        <f t="shared" si="12"/>
        <v>5.0380943935633199E-3</v>
      </c>
    </row>
    <row r="76" spans="1:15" x14ac:dyDescent="0.25">
      <c r="A76" s="67">
        <v>75</v>
      </c>
      <c r="B76" s="8">
        <v>42795</v>
      </c>
      <c r="C76" s="5">
        <v>681</v>
      </c>
      <c r="D76" s="69">
        <f t="shared" si="14"/>
        <v>677</v>
      </c>
      <c r="E76" s="70">
        <f t="shared" si="15"/>
        <v>5.8737151248164461E-3</v>
      </c>
      <c r="F76" s="71">
        <f>+AVERAGE($C$2:C75)</f>
        <v>543.91891891891896</v>
      </c>
      <c r="G76" s="72">
        <f t="shared" si="16"/>
        <v>0.20129380481803383</v>
      </c>
      <c r="H76" s="54">
        <f t="shared" si="19"/>
        <v>675.5</v>
      </c>
      <c r="I76" s="72">
        <f t="shared" si="11"/>
        <v>8.0763582966226141E-3</v>
      </c>
      <c r="J76" s="5">
        <f t="shared" si="20"/>
        <v>675.3</v>
      </c>
      <c r="K76" s="72">
        <f t="shared" si="17"/>
        <v>8.3700440528635036E-3</v>
      </c>
      <c r="L76" s="5">
        <f t="shared" si="13"/>
        <v>704.20556609740675</v>
      </c>
      <c r="M76" s="72">
        <f t="shared" si="18"/>
        <v>3.4075721141566442E-2</v>
      </c>
      <c r="N76" s="73">
        <f t="shared" si="21"/>
        <v>676.6589210095558</v>
      </c>
      <c r="O76" s="70">
        <f t="shared" si="12"/>
        <v>6.3745653310487557E-3</v>
      </c>
    </row>
    <row r="77" spans="1:15" x14ac:dyDescent="0.25">
      <c r="A77" s="67">
        <v>76</v>
      </c>
      <c r="B77" s="8">
        <v>42826</v>
      </c>
      <c r="C77" s="5">
        <v>685</v>
      </c>
      <c r="D77" s="69">
        <f t="shared" si="14"/>
        <v>681</v>
      </c>
      <c r="E77" s="70">
        <f t="shared" si="15"/>
        <v>5.8394160583941602E-3</v>
      </c>
      <c r="F77" s="71">
        <f>+AVERAGE($C$2:C76)</f>
        <v>545.74666666666667</v>
      </c>
      <c r="G77" s="72">
        <f t="shared" si="16"/>
        <v>0.20328953771289537</v>
      </c>
      <c r="H77" s="54">
        <f t="shared" si="19"/>
        <v>679</v>
      </c>
      <c r="I77" s="72">
        <f t="shared" si="11"/>
        <v>8.7591240875912416E-3</v>
      </c>
      <c r="J77" s="5">
        <f t="shared" si="20"/>
        <v>678.7</v>
      </c>
      <c r="K77" s="72">
        <f t="shared" si="17"/>
        <v>9.1970802919707374E-3</v>
      </c>
      <c r="L77" s="5">
        <f t="shared" si="13"/>
        <v>708.61165134675571</v>
      </c>
      <c r="M77" s="72">
        <f t="shared" si="18"/>
        <v>3.4469564009862348E-2</v>
      </c>
      <c r="N77" s="73">
        <f t="shared" si="21"/>
        <v>680.56589210095558</v>
      </c>
      <c r="O77" s="70">
        <f t="shared" si="12"/>
        <v>6.4731502175830952E-3</v>
      </c>
    </row>
    <row r="78" spans="1:15" x14ac:dyDescent="0.25">
      <c r="A78" s="67">
        <v>77</v>
      </c>
      <c r="B78" s="8">
        <v>42856</v>
      </c>
      <c r="C78" s="5">
        <v>689</v>
      </c>
      <c r="D78" s="69">
        <f t="shared" si="14"/>
        <v>685</v>
      </c>
      <c r="E78" s="70">
        <f t="shared" si="15"/>
        <v>5.8055152394775036E-3</v>
      </c>
      <c r="F78" s="71">
        <f>+AVERAGE($C$2:C77)</f>
        <v>547.57894736842104</v>
      </c>
      <c r="G78" s="72">
        <f t="shared" si="16"/>
        <v>0.20525551905889544</v>
      </c>
      <c r="H78" s="54">
        <f t="shared" si="19"/>
        <v>683</v>
      </c>
      <c r="I78" s="72">
        <f t="shared" si="11"/>
        <v>8.708272859216255E-3</v>
      </c>
      <c r="J78" s="5">
        <f t="shared" si="20"/>
        <v>682.6</v>
      </c>
      <c r="K78" s="72">
        <f t="shared" si="17"/>
        <v>9.2888243831639721E-3</v>
      </c>
      <c r="L78" s="5">
        <f t="shared" si="13"/>
        <v>713.01773659610467</v>
      </c>
      <c r="M78" s="72">
        <f t="shared" si="18"/>
        <v>3.4858833956610547E-2</v>
      </c>
      <c r="N78" s="73">
        <f t="shared" si="21"/>
        <v>684.55658921009558</v>
      </c>
      <c r="O78" s="70">
        <f t="shared" si="12"/>
        <v>6.4490722640122193E-3</v>
      </c>
    </row>
    <row r="79" spans="1:15" x14ac:dyDescent="0.25">
      <c r="A79" s="67">
        <v>78</v>
      </c>
      <c r="B79" s="8">
        <v>42887</v>
      </c>
      <c r="C79" s="5">
        <v>678</v>
      </c>
      <c r="D79" s="69">
        <f t="shared" si="14"/>
        <v>689</v>
      </c>
      <c r="E79" s="70">
        <f t="shared" si="15"/>
        <v>1.6224188790560472E-2</v>
      </c>
      <c r="F79" s="71">
        <f>+AVERAGE($C$2:C78)</f>
        <v>549.41558441558436</v>
      </c>
      <c r="G79" s="72">
        <f t="shared" si="16"/>
        <v>0.18965253036049504</v>
      </c>
      <c r="H79" s="54">
        <f t="shared" si="19"/>
        <v>687</v>
      </c>
      <c r="I79" s="72">
        <f t="shared" si="11"/>
        <v>1.3274336283185841E-2</v>
      </c>
      <c r="J79" s="5">
        <f t="shared" si="20"/>
        <v>686.6</v>
      </c>
      <c r="K79" s="72">
        <f t="shared" si="17"/>
        <v>1.2684365781710947E-2</v>
      </c>
      <c r="L79" s="5">
        <f t="shared" si="13"/>
        <v>717.42382184545374</v>
      </c>
      <c r="M79" s="72">
        <f t="shared" si="18"/>
        <v>5.8147229860551243E-2</v>
      </c>
      <c r="N79" s="73">
        <f t="shared" si="21"/>
        <v>688.55565892100958</v>
      </c>
      <c r="O79" s="70">
        <f t="shared" si="12"/>
        <v>1.5568818467565753E-2</v>
      </c>
    </row>
    <row r="80" spans="1:15" x14ac:dyDescent="0.25">
      <c r="A80" s="67">
        <v>79</v>
      </c>
      <c r="B80" s="8">
        <v>42917</v>
      </c>
      <c r="C80" s="5">
        <v>668</v>
      </c>
      <c r="D80" s="69">
        <f t="shared" si="14"/>
        <v>678</v>
      </c>
      <c r="E80" s="70">
        <f t="shared" si="15"/>
        <v>1.4970059880239521E-2</v>
      </c>
      <c r="F80" s="71">
        <f>+AVERAGE($C$2:C79)</f>
        <v>551.06410256410254</v>
      </c>
      <c r="G80" s="72">
        <f t="shared" si="16"/>
        <v>0.17505373867649321</v>
      </c>
      <c r="H80" s="54">
        <f t="shared" si="19"/>
        <v>683.5</v>
      </c>
      <c r="I80" s="72">
        <f t="shared" ref="I80:I143" si="22">+ABS(C80-H80)/C80</f>
        <v>2.3203592814371257E-2</v>
      </c>
      <c r="J80" s="5">
        <f t="shared" si="20"/>
        <v>683.1</v>
      </c>
      <c r="K80" s="72">
        <f t="shared" si="17"/>
        <v>2.2604790419161712E-2</v>
      </c>
      <c r="L80" s="5">
        <f t="shared" si="13"/>
        <v>721.82990709480282</v>
      </c>
      <c r="M80" s="72">
        <f t="shared" si="18"/>
        <v>8.058369325569284E-2</v>
      </c>
      <c r="N80" s="73">
        <f t="shared" si="21"/>
        <v>679.05556589210096</v>
      </c>
      <c r="O80" s="70">
        <f t="shared" ref="O80:O143" si="23">+ABS(C80-N80)/C80</f>
        <v>1.6550248341468499E-2</v>
      </c>
    </row>
    <row r="81" spans="1:15" x14ac:dyDescent="0.25">
      <c r="A81" s="67">
        <v>80</v>
      </c>
      <c r="B81" s="8">
        <v>42948</v>
      </c>
      <c r="C81" s="5">
        <v>658</v>
      </c>
      <c r="D81" s="69">
        <f t="shared" si="14"/>
        <v>668</v>
      </c>
      <c r="E81" s="70">
        <f t="shared" si="15"/>
        <v>1.5197568389057751E-2</v>
      </c>
      <c r="F81" s="71">
        <f>+AVERAGE($C$2:C80)</f>
        <v>552.54430379746839</v>
      </c>
      <c r="G81" s="72">
        <f t="shared" si="16"/>
        <v>0.16026701550536721</v>
      </c>
      <c r="H81" s="54">
        <f t="shared" si="19"/>
        <v>673</v>
      </c>
      <c r="I81" s="72">
        <f t="shared" si="22"/>
        <v>2.2796352583586626E-2</v>
      </c>
      <c r="J81" s="5">
        <f t="shared" si="20"/>
        <v>674.1</v>
      </c>
      <c r="K81" s="72">
        <f t="shared" si="17"/>
        <v>2.4468085106383014E-2</v>
      </c>
      <c r="L81" s="5">
        <f t="shared" si="13"/>
        <v>726.23599234415178</v>
      </c>
      <c r="M81" s="72">
        <f t="shared" si="18"/>
        <v>0.10370211602454678</v>
      </c>
      <c r="N81" s="73">
        <f t="shared" si="21"/>
        <v>669.1055565892101</v>
      </c>
      <c r="O81" s="70">
        <f t="shared" si="23"/>
        <v>1.6877745576307137E-2</v>
      </c>
    </row>
    <row r="82" spans="1:15" x14ac:dyDescent="0.25">
      <c r="A82" s="67">
        <v>81</v>
      </c>
      <c r="B82" s="8">
        <v>42979</v>
      </c>
      <c r="C82" s="5">
        <v>648</v>
      </c>
      <c r="D82" s="69">
        <f t="shared" si="14"/>
        <v>658</v>
      </c>
      <c r="E82" s="70">
        <f t="shared" si="15"/>
        <v>1.5432098765432098E-2</v>
      </c>
      <c r="F82" s="71">
        <f>+AVERAGE($C$2:C81)</f>
        <v>553.86249999999995</v>
      </c>
      <c r="G82" s="72">
        <f t="shared" si="16"/>
        <v>0.14527391975308648</v>
      </c>
      <c r="H82" s="54">
        <f t="shared" si="19"/>
        <v>663</v>
      </c>
      <c r="I82" s="72">
        <f t="shared" si="22"/>
        <v>2.3148148148148147E-2</v>
      </c>
      <c r="J82" s="5">
        <f t="shared" si="20"/>
        <v>664</v>
      </c>
      <c r="K82" s="72">
        <f t="shared" si="17"/>
        <v>2.4691358024691357E-2</v>
      </c>
      <c r="L82" s="5">
        <f t="shared" si="13"/>
        <v>730.64207759350074</v>
      </c>
      <c r="M82" s="72">
        <f t="shared" si="18"/>
        <v>0.12753407036034065</v>
      </c>
      <c r="N82" s="73">
        <f t="shared" si="21"/>
        <v>659.11055565892104</v>
      </c>
      <c r="O82" s="70">
        <f t="shared" si="23"/>
        <v>1.7145919226730005E-2</v>
      </c>
    </row>
    <row r="83" spans="1:15" x14ac:dyDescent="0.25">
      <c r="A83" s="67">
        <v>82</v>
      </c>
      <c r="B83" s="8">
        <v>43009</v>
      </c>
      <c r="C83" s="5">
        <v>668</v>
      </c>
      <c r="D83" s="69">
        <f t="shared" si="14"/>
        <v>648</v>
      </c>
      <c r="E83" s="70">
        <f t="shared" si="15"/>
        <v>2.9940119760479042E-2</v>
      </c>
      <c r="F83" s="71">
        <f>+AVERAGE($C$2:C82)</f>
        <v>555.02469135802471</v>
      </c>
      <c r="G83" s="72">
        <f t="shared" si="16"/>
        <v>0.16912471353589115</v>
      </c>
      <c r="H83" s="54">
        <f t="shared" si="19"/>
        <v>653</v>
      </c>
      <c r="I83" s="72">
        <f t="shared" si="22"/>
        <v>2.2455089820359281E-2</v>
      </c>
      <c r="J83" s="5">
        <f t="shared" si="20"/>
        <v>654</v>
      </c>
      <c r="K83" s="72">
        <f t="shared" si="17"/>
        <v>2.0958083832335328E-2</v>
      </c>
      <c r="L83" s="5">
        <f t="shared" si="13"/>
        <v>735.04816284284971</v>
      </c>
      <c r="M83" s="72">
        <f t="shared" si="18"/>
        <v>0.10037150126175105</v>
      </c>
      <c r="N83" s="73">
        <f t="shared" si="21"/>
        <v>649.11105556589212</v>
      </c>
      <c r="O83" s="70">
        <f t="shared" si="23"/>
        <v>2.8276862925311202E-2</v>
      </c>
    </row>
    <row r="84" spans="1:15" x14ac:dyDescent="0.25">
      <c r="A84" s="67">
        <v>83</v>
      </c>
      <c r="B84" s="8">
        <v>43040</v>
      </c>
      <c r="C84" s="5">
        <v>688</v>
      </c>
      <c r="D84" s="69">
        <f t="shared" si="14"/>
        <v>668</v>
      </c>
      <c r="E84" s="70">
        <f t="shared" si="15"/>
        <v>2.9069767441860465E-2</v>
      </c>
      <c r="F84" s="71">
        <f>+AVERAGE($C$2:C83)</f>
        <v>556.40243902439022</v>
      </c>
      <c r="G84" s="72">
        <f t="shared" si="16"/>
        <v>0.19127552467385142</v>
      </c>
      <c r="H84" s="54">
        <f t="shared" si="19"/>
        <v>658</v>
      </c>
      <c r="I84" s="72">
        <f t="shared" si="22"/>
        <v>4.3604651162790699E-2</v>
      </c>
      <c r="J84" s="5">
        <f t="shared" si="20"/>
        <v>659</v>
      </c>
      <c r="K84" s="72">
        <f t="shared" si="17"/>
        <v>4.2151162790697673E-2</v>
      </c>
      <c r="L84" s="5">
        <f t="shared" si="13"/>
        <v>739.45424809219878</v>
      </c>
      <c r="M84" s="72">
        <f t="shared" si="18"/>
        <v>7.4788151296800554E-2</v>
      </c>
      <c r="N84" s="73">
        <f t="shared" si="21"/>
        <v>666.11110555658922</v>
      </c>
      <c r="O84" s="70">
        <f t="shared" si="23"/>
        <v>3.181525355146915E-2</v>
      </c>
    </row>
    <row r="85" spans="1:15" x14ac:dyDescent="0.25">
      <c r="A85" s="67">
        <v>84</v>
      </c>
      <c r="B85" s="8">
        <v>43070</v>
      </c>
      <c r="C85" s="5">
        <v>708</v>
      </c>
      <c r="D85" s="69">
        <f t="shared" si="14"/>
        <v>688</v>
      </c>
      <c r="E85" s="70">
        <f t="shared" si="15"/>
        <v>2.8248587570621469E-2</v>
      </c>
      <c r="F85" s="71">
        <f>+AVERAGE($C$2:C84)</f>
        <v>557.98795180722891</v>
      </c>
      <c r="G85" s="72">
        <f t="shared" si="16"/>
        <v>0.21188142400108911</v>
      </c>
      <c r="H85" s="54">
        <f t="shared" si="19"/>
        <v>678</v>
      </c>
      <c r="I85" s="72">
        <f t="shared" si="22"/>
        <v>4.2372881355932202E-2</v>
      </c>
      <c r="J85" s="5">
        <f t="shared" si="20"/>
        <v>676</v>
      </c>
      <c r="K85" s="72">
        <f t="shared" si="17"/>
        <v>4.519774011299435E-2</v>
      </c>
      <c r="L85" s="5">
        <f t="shared" si="13"/>
        <v>743.86033334154786</v>
      </c>
      <c r="M85" s="72">
        <f t="shared" si="18"/>
        <v>5.0650188335519569E-2</v>
      </c>
      <c r="N85" s="73">
        <f t="shared" si="21"/>
        <v>685.81111055565896</v>
      </c>
      <c r="O85" s="70">
        <f t="shared" si="23"/>
        <v>3.1340239328165313E-2</v>
      </c>
    </row>
    <row r="86" spans="1:15" x14ac:dyDescent="0.25">
      <c r="A86" s="67">
        <v>85</v>
      </c>
      <c r="B86" s="8">
        <v>43101</v>
      </c>
      <c r="C86" s="5">
        <v>711</v>
      </c>
      <c r="D86" s="69">
        <f t="shared" si="14"/>
        <v>708</v>
      </c>
      <c r="E86" s="70">
        <f t="shared" si="15"/>
        <v>4.2194092827004216E-3</v>
      </c>
      <c r="F86" s="71">
        <f>+AVERAGE($C$2:C85)</f>
        <v>559.77380952380952</v>
      </c>
      <c r="G86" s="72">
        <f t="shared" si="16"/>
        <v>0.21269506396088675</v>
      </c>
      <c r="H86" s="54">
        <f t="shared" si="19"/>
        <v>698</v>
      </c>
      <c r="I86" s="72">
        <f t="shared" si="22"/>
        <v>1.8284106891701828E-2</v>
      </c>
      <c r="J86" s="5">
        <f t="shared" si="20"/>
        <v>696</v>
      </c>
      <c r="K86" s="72">
        <f t="shared" si="17"/>
        <v>2.1097046413502109E-2</v>
      </c>
      <c r="L86" s="5">
        <f t="shared" si="13"/>
        <v>748.26641859089682</v>
      </c>
      <c r="M86" s="72">
        <f t="shared" si="18"/>
        <v>5.2414090845143209E-2</v>
      </c>
      <c r="N86" s="73">
        <f t="shared" si="21"/>
        <v>705.78111105556593</v>
      </c>
      <c r="O86" s="70">
        <f t="shared" si="23"/>
        <v>7.340209485842574E-3</v>
      </c>
    </row>
    <row r="87" spans="1:15" x14ac:dyDescent="0.25">
      <c r="A87" s="67">
        <v>86</v>
      </c>
      <c r="B87" s="8">
        <v>43132</v>
      </c>
      <c r="C87" s="5">
        <v>713</v>
      </c>
      <c r="D87" s="69">
        <f t="shared" si="14"/>
        <v>711</v>
      </c>
      <c r="E87" s="70">
        <f t="shared" si="15"/>
        <v>2.8050490883590462E-3</v>
      </c>
      <c r="F87" s="71">
        <f>+AVERAGE($C$2:C86)</f>
        <v>561.55294117647054</v>
      </c>
      <c r="G87" s="72">
        <f t="shared" si="16"/>
        <v>0.21240821714380009</v>
      </c>
      <c r="H87" s="54">
        <f t="shared" si="19"/>
        <v>709.5</v>
      </c>
      <c r="I87" s="72">
        <f t="shared" si="22"/>
        <v>4.9088359046283309E-3</v>
      </c>
      <c r="J87" s="5">
        <f t="shared" si="20"/>
        <v>707.5</v>
      </c>
      <c r="K87" s="72">
        <f t="shared" si="17"/>
        <v>7.7138849929873771E-3</v>
      </c>
      <c r="L87" s="5">
        <f t="shared" si="13"/>
        <v>752.67250384024578</v>
      </c>
      <c r="M87" s="72">
        <f t="shared" si="18"/>
        <v>5.5641660365001094E-2</v>
      </c>
      <c r="N87" s="73">
        <f t="shared" si="21"/>
        <v>710.47811110555654</v>
      </c>
      <c r="O87" s="70">
        <f t="shared" si="23"/>
        <v>3.5370110721507208E-3</v>
      </c>
    </row>
    <row r="88" spans="1:15" x14ac:dyDescent="0.25">
      <c r="A88" s="67">
        <v>87</v>
      </c>
      <c r="B88" s="8">
        <v>43160</v>
      </c>
      <c r="C88" s="5">
        <v>717</v>
      </c>
      <c r="D88" s="69">
        <f t="shared" si="14"/>
        <v>713</v>
      </c>
      <c r="E88" s="70">
        <f t="shared" si="15"/>
        <v>5.5788005578800556E-3</v>
      </c>
      <c r="F88" s="71">
        <f>+AVERAGE($C$2:C87)</f>
        <v>563.31395348837214</v>
      </c>
      <c r="G88" s="72">
        <f t="shared" si="16"/>
        <v>0.21434595050436242</v>
      </c>
      <c r="H88" s="54">
        <f t="shared" si="19"/>
        <v>712</v>
      </c>
      <c r="I88" s="72">
        <f t="shared" si="22"/>
        <v>6.9735006973500697E-3</v>
      </c>
      <c r="J88" s="5">
        <f t="shared" si="20"/>
        <v>711.7</v>
      </c>
      <c r="K88" s="72">
        <f t="shared" si="17"/>
        <v>7.3919107391910103E-3</v>
      </c>
      <c r="L88" s="5">
        <f t="shared" si="13"/>
        <v>757.07858908959474</v>
      </c>
      <c r="M88" s="72">
        <f t="shared" si="18"/>
        <v>5.589761379301917E-2</v>
      </c>
      <c r="N88" s="73">
        <f t="shared" si="21"/>
        <v>712.74781111055563</v>
      </c>
      <c r="O88" s="70">
        <f t="shared" si="23"/>
        <v>5.9305284371609056E-3</v>
      </c>
    </row>
    <row r="89" spans="1:15" x14ac:dyDescent="0.25">
      <c r="A89" s="67">
        <v>88</v>
      </c>
      <c r="B89" s="8">
        <v>43191</v>
      </c>
      <c r="C89" s="5">
        <v>721</v>
      </c>
      <c r="D89" s="69">
        <f t="shared" si="14"/>
        <v>717</v>
      </c>
      <c r="E89" s="70">
        <f t="shared" si="15"/>
        <v>5.5478502080443829E-3</v>
      </c>
      <c r="F89" s="71">
        <f>+AVERAGE($C$2:C88)</f>
        <v>565.080459770115</v>
      </c>
      <c r="G89" s="72">
        <f t="shared" si="16"/>
        <v>0.21625456342563801</v>
      </c>
      <c r="H89" s="54">
        <f t="shared" si="19"/>
        <v>715</v>
      </c>
      <c r="I89" s="72">
        <f t="shared" si="22"/>
        <v>8.321775312066574E-3</v>
      </c>
      <c r="J89" s="5">
        <f t="shared" si="20"/>
        <v>714.8</v>
      </c>
      <c r="K89" s="72">
        <f t="shared" si="17"/>
        <v>8.5991678224688565E-3</v>
      </c>
      <c r="L89" s="5">
        <f t="shared" si="13"/>
        <v>761.48467433894382</v>
      </c>
      <c r="M89" s="72">
        <f t="shared" si="18"/>
        <v>5.6150727238479636E-2</v>
      </c>
      <c r="N89" s="73">
        <f t="shared" si="21"/>
        <v>716.57478111105559</v>
      </c>
      <c r="O89" s="70">
        <f t="shared" si="23"/>
        <v>6.1376128834180503E-3</v>
      </c>
    </row>
    <row r="90" spans="1:15" x14ac:dyDescent="0.25">
      <c r="A90" s="67">
        <v>89</v>
      </c>
      <c r="B90" s="8">
        <v>43221</v>
      </c>
      <c r="C90" s="5">
        <v>726</v>
      </c>
      <c r="D90" s="69">
        <f t="shared" si="14"/>
        <v>721</v>
      </c>
      <c r="E90" s="70">
        <f t="shared" si="15"/>
        <v>6.8870523415977963E-3</v>
      </c>
      <c r="F90" s="71">
        <f>+AVERAGE($C$2:C89)</f>
        <v>566.85227272727275</v>
      </c>
      <c r="G90" s="72">
        <f t="shared" si="16"/>
        <v>0.21921174555472073</v>
      </c>
      <c r="H90" s="54">
        <f t="shared" si="19"/>
        <v>719</v>
      </c>
      <c r="I90" s="72">
        <f t="shared" si="22"/>
        <v>9.6418732782369149E-3</v>
      </c>
      <c r="J90" s="5">
        <f t="shared" si="20"/>
        <v>718.6</v>
      </c>
      <c r="K90" s="72">
        <f t="shared" si="17"/>
        <v>1.0192837465564706E-2</v>
      </c>
      <c r="L90" s="5">
        <f t="shared" si="13"/>
        <v>765.89075958829289</v>
      </c>
      <c r="M90" s="72">
        <f t="shared" si="18"/>
        <v>5.4945949846133463E-2</v>
      </c>
      <c r="N90" s="73">
        <f t="shared" si="21"/>
        <v>720.55747811110552</v>
      </c>
      <c r="O90" s="70">
        <f t="shared" si="23"/>
        <v>7.496586623821592E-3</v>
      </c>
    </row>
    <row r="91" spans="1:15" x14ac:dyDescent="0.25">
      <c r="A91" s="67">
        <v>90</v>
      </c>
      <c r="B91" s="8">
        <v>43252</v>
      </c>
      <c r="C91" s="5">
        <v>715</v>
      </c>
      <c r="D91" s="69">
        <f t="shared" si="14"/>
        <v>726</v>
      </c>
      <c r="E91" s="70">
        <f t="shared" si="15"/>
        <v>1.5384615384615385E-2</v>
      </c>
      <c r="F91" s="71">
        <f>+AVERAGE($C$2:C90)</f>
        <v>568.64044943820227</v>
      </c>
      <c r="G91" s="72">
        <f t="shared" si="16"/>
        <v>0.20469867211440243</v>
      </c>
      <c r="H91" s="54">
        <f t="shared" si="19"/>
        <v>723.5</v>
      </c>
      <c r="I91" s="72">
        <f t="shared" si="22"/>
        <v>1.1888111888111888E-2</v>
      </c>
      <c r="J91" s="5">
        <f t="shared" si="20"/>
        <v>723.1</v>
      </c>
      <c r="K91" s="72">
        <f t="shared" si="17"/>
        <v>1.1328671328671361E-2</v>
      </c>
      <c r="L91" s="5">
        <f t="shared" si="13"/>
        <v>770.29684483764186</v>
      </c>
      <c r="M91" s="72">
        <f t="shared" si="18"/>
        <v>7.7338244528170424E-2</v>
      </c>
      <c r="N91" s="73">
        <f t="shared" si="21"/>
        <v>725.45574781111054</v>
      </c>
      <c r="O91" s="70">
        <f t="shared" si="23"/>
        <v>1.4623423512042715E-2</v>
      </c>
    </row>
    <row r="92" spans="1:15" x14ac:dyDescent="0.25">
      <c r="A92" s="67">
        <v>91</v>
      </c>
      <c r="B92" s="8">
        <v>43282</v>
      </c>
      <c r="C92" s="5">
        <v>704</v>
      </c>
      <c r="D92" s="69">
        <f t="shared" si="14"/>
        <v>715</v>
      </c>
      <c r="E92" s="70">
        <f t="shared" si="15"/>
        <v>1.5625E-2</v>
      </c>
      <c r="F92" s="71">
        <f>+AVERAGE($C$2:C91)</f>
        <v>570.26666666666665</v>
      </c>
      <c r="G92" s="72">
        <f t="shared" si="16"/>
        <v>0.18996212121212122</v>
      </c>
      <c r="H92" s="54">
        <f t="shared" si="19"/>
        <v>720.5</v>
      </c>
      <c r="I92" s="72">
        <f t="shared" si="22"/>
        <v>2.34375E-2</v>
      </c>
      <c r="J92" s="5">
        <f t="shared" si="20"/>
        <v>720</v>
      </c>
      <c r="K92" s="72">
        <f t="shared" si="17"/>
        <v>2.2727272727272728E-2</v>
      </c>
      <c r="L92" s="5">
        <f t="shared" si="13"/>
        <v>774.70293008699082</v>
      </c>
      <c r="M92" s="72">
        <f t="shared" si="18"/>
        <v>0.10043029841902106</v>
      </c>
      <c r="N92" s="73">
        <f t="shared" si="21"/>
        <v>716.0455747811111</v>
      </c>
      <c r="O92" s="70">
        <f t="shared" si="23"/>
        <v>1.7110191450441903E-2</v>
      </c>
    </row>
    <row r="93" spans="1:15" x14ac:dyDescent="0.25">
      <c r="A93" s="67">
        <v>92</v>
      </c>
      <c r="B93" s="8">
        <v>43313</v>
      </c>
      <c r="C93" s="5">
        <v>693</v>
      </c>
      <c r="D93" s="69">
        <f t="shared" si="14"/>
        <v>704</v>
      </c>
      <c r="E93" s="70">
        <f t="shared" si="15"/>
        <v>1.5873015873015872E-2</v>
      </c>
      <c r="F93" s="71">
        <f>+AVERAGE($C$2:C92)</f>
        <v>571.73626373626371</v>
      </c>
      <c r="G93" s="72">
        <f t="shared" si="16"/>
        <v>0.17498374641231787</v>
      </c>
      <c r="H93" s="54">
        <f t="shared" si="19"/>
        <v>709.5</v>
      </c>
      <c r="I93" s="72">
        <f t="shared" si="22"/>
        <v>2.3809523809523808E-2</v>
      </c>
      <c r="J93" s="5">
        <f t="shared" si="20"/>
        <v>710.6</v>
      </c>
      <c r="K93" s="72">
        <f t="shared" si="17"/>
        <v>2.5396825396825428E-2</v>
      </c>
      <c r="L93" s="5">
        <f t="shared" si="13"/>
        <v>779.10901533633978</v>
      </c>
      <c r="M93" s="72">
        <f t="shared" si="18"/>
        <v>0.12425543338577169</v>
      </c>
      <c r="N93" s="73">
        <f t="shared" si="21"/>
        <v>705.20455747811116</v>
      </c>
      <c r="O93" s="70">
        <f t="shared" si="23"/>
        <v>1.761119405210845E-2</v>
      </c>
    </row>
    <row r="94" spans="1:15" x14ac:dyDescent="0.25">
      <c r="A94" s="67">
        <v>93</v>
      </c>
      <c r="B94" s="8">
        <v>43344</v>
      </c>
      <c r="C94" s="5">
        <v>683</v>
      </c>
      <c r="D94" s="69">
        <f t="shared" si="14"/>
        <v>693</v>
      </c>
      <c r="E94" s="70">
        <f t="shared" si="15"/>
        <v>1.4641288433382138E-2</v>
      </c>
      <c r="F94" s="71">
        <f>+AVERAGE($C$2:C93)</f>
        <v>573.054347826087</v>
      </c>
      <c r="G94" s="72">
        <f t="shared" si="16"/>
        <v>0.16097460054745683</v>
      </c>
      <c r="H94" s="54">
        <f t="shared" si="19"/>
        <v>698.5</v>
      </c>
      <c r="I94" s="72">
        <f t="shared" si="22"/>
        <v>2.2693997071742314E-2</v>
      </c>
      <c r="J94" s="5">
        <f t="shared" si="20"/>
        <v>699.6</v>
      </c>
      <c r="K94" s="72">
        <f t="shared" si="17"/>
        <v>2.4304538799414382E-2</v>
      </c>
      <c r="L94" s="5">
        <f t="shared" si="13"/>
        <v>783.51510058568886</v>
      </c>
      <c r="M94" s="72">
        <f t="shared" si="18"/>
        <v>0.14716705795854884</v>
      </c>
      <c r="N94" s="73">
        <f t="shared" si="21"/>
        <v>694.22045574781112</v>
      </c>
      <c r="O94" s="70">
        <f t="shared" si="23"/>
        <v>1.6428192895770299E-2</v>
      </c>
    </row>
    <row r="95" spans="1:15" x14ac:dyDescent="0.25">
      <c r="A95" s="67">
        <v>94</v>
      </c>
      <c r="B95" s="8">
        <v>43374</v>
      </c>
      <c r="C95" s="5">
        <v>704</v>
      </c>
      <c r="D95" s="69">
        <f t="shared" si="14"/>
        <v>683</v>
      </c>
      <c r="E95" s="70">
        <f t="shared" si="15"/>
        <v>2.9829545454545456E-2</v>
      </c>
      <c r="F95" s="71">
        <f>+AVERAGE($C$2:C94)</f>
        <v>574.23655913978496</v>
      </c>
      <c r="G95" s="72">
        <f t="shared" si="16"/>
        <v>0.18432306940371454</v>
      </c>
      <c r="H95" s="54">
        <f t="shared" si="19"/>
        <v>688</v>
      </c>
      <c r="I95" s="72">
        <f t="shared" si="22"/>
        <v>2.2727272727272728E-2</v>
      </c>
      <c r="J95" s="5">
        <f t="shared" si="20"/>
        <v>689.1</v>
      </c>
      <c r="K95" s="72">
        <f t="shared" si="17"/>
        <v>2.1164772727272695E-2</v>
      </c>
      <c r="L95" s="5">
        <f t="shared" si="13"/>
        <v>787.92118583503782</v>
      </c>
      <c r="M95" s="72">
        <f t="shared" si="18"/>
        <v>0.11920622987931508</v>
      </c>
      <c r="N95" s="73">
        <f t="shared" si="21"/>
        <v>684.12204557478117</v>
      </c>
      <c r="O95" s="70">
        <f t="shared" si="23"/>
        <v>2.8235730717640385E-2</v>
      </c>
    </row>
    <row r="96" spans="1:15" x14ac:dyDescent="0.25">
      <c r="A96" s="67">
        <v>95</v>
      </c>
      <c r="B96" s="8">
        <v>43405</v>
      </c>
      <c r="C96" s="5">
        <v>725</v>
      </c>
      <c r="D96" s="69">
        <f t="shared" si="14"/>
        <v>704</v>
      </c>
      <c r="E96" s="70">
        <f t="shared" si="15"/>
        <v>2.8965517241379312E-2</v>
      </c>
      <c r="F96" s="71">
        <f>+AVERAGE($C$2:C95)</f>
        <v>575.61702127659578</v>
      </c>
      <c r="G96" s="72">
        <f t="shared" si="16"/>
        <v>0.20604548789435065</v>
      </c>
      <c r="H96" s="54">
        <f t="shared" si="19"/>
        <v>693.5</v>
      </c>
      <c r="I96" s="72">
        <f t="shared" si="22"/>
        <v>4.3448275862068966E-2</v>
      </c>
      <c r="J96" s="5">
        <f t="shared" si="20"/>
        <v>694.5</v>
      </c>
      <c r="K96" s="72">
        <f t="shared" si="17"/>
        <v>4.2068965517241382E-2</v>
      </c>
      <c r="L96" s="5">
        <f t="shared" si="13"/>
        <v>792.32727108438689</v>
      </c>
      <c r="M96" s="72">
        <f t="shared" si="18"/>
        <v>9.2865201495706054E-2</v>
      </c>
      <c r="N96" s="73">
        <f t="shared" si="21"/>
        <v>702.01220455747807</v>
      </c>
      <c r="O96" s="70">
        <f t="shared" si="23"/>
        <v>3.1707304058650937E-2</v>
      </c>
    </row>
    <row r="97" spans="1:15" x14ac:dyDescent="0.25">
      <c r="A97" s="67">
        <v>96</v>
      </c>
      <c r="B97" s="8">
        <v>43435</v>
      </c>
      <c r="C97" s="5">
        <v>746</v>
      </c>
      <c r="D97" s="69">
        <f t="shared" si="14"/>
        <v>725</v>
      </c>
      <c r="E97" s="70">
        <f t="shared" si="15"/>
        <v>2.8150134048257374E-2</v>
      </c>
      <c r="F97" s="71">
        <f>+AVERAGE($C$2:C96)</f>
        <v>577.1894736842105</v>
      </c>
      <c r="G97" s="72">
        <f t="shared" si="16"/>
        <v>0.22628756878792158</v>
      </c>
      <c r="H97" s="54">
        <f t="shared" si="19"/>
        <v>714.5</v>
      </c>
      <c r="I97" s="72">
        <f t="shared" si="22"/>
        <v>4.2225201072386059E-2</v>
      </c>
      <c r="J97" s="5">
        <f t="shared" si="20"/>
        <v>712.40000000000009</v>
      </c>
      <c r="K97" s="72">
        <f t="shared" si="17"/>
        <v>4.5040214477211675E-2</v>
      </c>
      <c r="L97" s="5">
        <f t="shared" si="13"/>
        <v>796.73335633373586</v>
      </c>
      <c r="M97" s="72">
        <f t="shared" si="18"/>
        <v>6.8007180072031978E-2</v>
      </c>
      <c r="N97" s="73">
        <f t="shared" si="21"/>
        <v>722.70122045574783</v>
      </c>
      <c r="O97" s="70">
        <f t="shared" si="23"/>
        <v>3.1231607968166448E-2</v>
      </c>
    </row>
    <row r="98" spans="1:15" x14ac:dyDescent="0.25">
      <c r="A98" s="67">
        <v>97</v>
      </c>
      <c r="B98" s="8">
        <v>43466</v>
      </c>
      <c r="C98" s="5">
        <v>749</v>
      </c>
      <c r="D98" s="69">
        <f t="shared" si="14"/>
        <v>746</v>
      </c>
      <c r="E98" s="70">
        <f t="shared" si="15"/>
        <v>4.0053404539385851E-3</v>
      </c>
      <c r="F98" s="71">
        <f>+AVERAGE($C$2:C97)</f>
        <v>578.94791666666663</v>
      </c>
      <c r="G98" s="72">
        <f t="shared" si="16"/>
        <v>0.22703882955051186</v>
      </c>
      <c r="H98" s="54">
        <f t="shared" si="19"/>
        <v>735.5</v>
      </c>
      <c r="I98" s="72">
        <f t="shared" si="22"/>
        <v>1.8024032042723633E-2</v>
      </c>
      <c r="J98" s="5">
        <f t="shared" si="20"/>
        <v>733.4</v>
      </c>
      <c r="K98" s="72">
        <f t="shared" si="17"/>
        <v>2.0827770360480672E-2</v>
      </c>
      <c r="L98" s="5">
        <f t="shared" si="13"/>
        <v>801.13944158308482</v>
      </c>
      <c r="M98" s="72">
        <f t="shared" si="18"/>
        <v>6.9612071539499082E-2</v>
      </c>
      <c r="N98" s="73">
        <f t="shared" si="21"/>
        <v>743.67012204557477</v>
      </c>
      <c r="O98" s="70">
        <f t="shared" si="23"/>
        <v>7.1159919284716003E-3</v>
      </c>
    </row>
    <row r="99" spans="1:15" x14ac:dyDescent="0.25">
      <c r="A99" s="67">
        <v>98</v>
      </c>
      <c r="B99" s="8">
        <v>43497</v>
      </c>
      <c r="C99" s="5">
        <v>751</v>
      </c>
      <c r="D99" s="69">
        <f t="shared" si="14"/>
        <v>749</v>
      </c>
      <c r="E99" s="70">
        <f t="shared" si="15"/>
        <v>2.6631158455392811E-3</v>
      </c>
      <c r="F99" s="71">
        <f>+AVERAGE($C$2:C98)</f>
        <v>580.70103092783506</v>
      </c>
      <c r="G99" s="72">
        <f t="shared" si="16"/>
        <v>0.2267629415075432</v>
      </c>
      <c r="H99" s="54">
        <f t="shared" si="19"/>
        <v>747.5</v>
      </c>
      <c r="I99" s="72">
        <f t="shared" si="22"/>
        <v>4.6604527296937419E-3</v>
      </c>
      <c r="J99" s="5">
        <f t="shared" si="20"/>
        <v>745.40000000000009</v>
      </c>
      <c r="K99" s="72">
        <f t="shared" si="17"/>
        <v>7.4567243675098659E-3</v>
      </c>
      <c r="L99" s="5">
        <f t="shared" si="13"/>
        <v>805.54552683243389</v>
      </c>
      <c r="M99" s="72">
        <f t="shared" si="18"/>
        <v>7.2630528405371361E-2</v>
      </c>
      <c r="N99" s="73">
        <f t="shared" si="21"/>
        <v>748.46701220455748</v>
      </c>
      <c r="O99" s="70">
        <f t="shared" si="23"/>
        <v>3.3728199673002967E-3</v>
      </c>
    </row>
    <row r="100" spans="1:15" x14ac:dyDescent="0.25">
      <c r="A100" s="67">
        <v>99</v>
      </c>
      <c r="B100" s="8">
        <v>43525</v>
      </c>
      <c r="C100" s="5">
        <v>855</v>
      </c>
      <c r="D100" s="69">
        <f t="shared" si="14"/>
        <v>751</v>
      </c>
      <c r="E100" s="70">
        <f t="shared" si="15"/>
        <v>0.12163742690058479</v>
      </c>
      <c r="F100" s="71">
        <f>+AVERAGE($C$2:C99)</f>
        <v>582.4387755102041</v>
      </c>
      <c r="G100" s="72">
        <f t="shared" si="16"/>
        <v>0.3187850578828022</v>
      </c>
      <c r="H100" s="54">
        <f t="shared" si="19"/>
        <v>750</v>
      </c>
      <c r="I100" s="72">
        <f t="shared" si="22"/>
        <v>0.12280701754385964</v>
      </c>
      <c r="J100" s="5">
        <f t="shared" si="20"/>
        <v>749.7</v>
      </c>
      <c r="K100" s="72">
        <f t="shared" si="17"/>
        <v>0.12315789473684205</v>
      </c>
      <c r="L100" s="5">
        <f t="shared" si="13"/>
        <v>809.95161208178286</v>
      </c>
      <c r="M100" s="72">
        <f t="shared" si="18"/>
        <v>5.2688173003762745E-2</v>
      </c>
      <c r="N100" s="73">
        <f t="shared" si="21"/>
        <v>750.74670122045575</v>
      </c>
      <c r="O100" s="70">
        <f t="shared" si="23"/>
        <v>0.12193368278309269</v>
      </c>
    </row>
    <row r="101" spans="1:15" x14ac:dyDescent="0.25">
      <c r="A101" s="67">
        <v>100</v>
      </c>
      <c r="B101" s="8">
        <v>43556</v>
      </c>
      <c r="C101" s="5">
        <v>860</v>
      </c>
      <c r="D101" s="69">
        <f t="shared" si="14"/>
        <v>855</v>
      </c>
      <c r="E101" s="70">
        <f t="shared" si="15"/>
        <v>5.8139534883720929E-3</v>
      </c>
      <c r="F101" s="71">
        <f>+AVERAGE($C$2:C100)</f>
        <v>585.19191919191917</v>
      </c>
      <c r="G101" s="72">
        <f t="shared" si="16"/>
        <v>0.31954428000939633</v>
      </c>
      <c r="H101" s="54">
        <f t="shared" si="19"/>
        <v>803</v>
      </c>
      <c r="I101" s="72">
        <f t="shared" si="22"/>
        <v>6.6279069767441856E-2</v>
      </c>
      <c r="J101" s="5">
        <f t="shared" si="20"/>
        <v>802.80000000000007</v>
      </c>
      <c r="K101" s="72">
        <f t="shared" si="17"/>
        <v>6.6511627906976664E-2</v>
      </c>
      <c r="L101" s="5">
        <f t="shared" si="13"/>
        <v>814.35769733113193</v>
      </c>
      <c r="M101" s="72">
        <f t="shared" si="18"/>
        <v>5.3072444963800078E-2</v>
      </c>
      <c r="N101" s="73">
        <f t="shared" si="21"/>
        <v>844.57467012204552</v>
      </c>
      <c r="O101" s="70">
        <f t="shared" si="23"/>
        <v>1.7936430090644745E-2</v>
      </c>
    </row>
    <row r="102" spans="1:15" x14ac:dyDescent="0.25">
      <c r="A102" s="67">
        <v>101</v>
      </c>
      <c r="B102" s="8">
        <v>43586</v>
      </c>
      <c r="C102" s="5">
        <v>864</v>
      </c>
      <c r="D102" s="69">
        <f t="shared" si="14"/>
        <v>860</v>
      </c>
      <c r="E102" s="70">
        <f t="shared" si="15"/>
        <v>4.6296296296296294E-3</v>
      </c>
      <c r="F102" s="71">
        <f>+AVERAGE($C$2:C101)</f>
        <v>587.94000000000005</v>
      </c>
      <c r="G102" s="72">
        <f t="shared" si="16"/>
        <v>0.31951388888888882</v>
      </c>
      <c r="H102" s="54">
        <f t="shared" si="19"/>
        <v>857.5</v>
      </c>
      <c r="I102" s="72">
        <f t="shared" si="22"/>
        <v>7.5231481481481477E-3</v>
      </c>
      <c r="J102" s="5">
        <f t="shared" si="20"/>
        <v>847.1</v>
      </c>
      <c r="K102" s="72">
        <f t="shared" si="17"/>
        <v>1.956018518518516E-2</v>
      </c>
      <c r="L102" s="5">
        <f t="shared" si="13"/>
        <v>818.76378258048089</v>
      </c>
      <c r="M102" s="72">
        <f t="shared" si="18"/>
        <v>5.2356733124443409E-2</v>
      </c>
      <c r="N102" s="73">
        <f t="shared" si="21"/>
        <v>858.45746701220457</v>
      </c>
      <c r="O102" s="70">
        <f t="shared" si="23"/>
        <v>6.4149687358743346E-3</v>
      </c>
    </row>
    <row r="103" spans="1:15" x14ac:dyDescent="0.25">
      <c r="A103" s="67">
        <v>102</v>
      </c>
      <c r="B103" s="8">
        <v>43617</v>
      </c>
      <c r="C103" s="5">
        <v>853</v>
      </c>
      <c r="D103" s="69">
        <f t="shared" si="14"/>
        <v>864</v>
      </c>
      <c r="E103" s="70">
        <f t="shared" si="15"/>
        <v>1.2895662368112544E-2</v>
      </c>
      <c r="F103" s="71">
        <f>+AVERAGE($C$2:C102)</f>
        <v>590.67326732673268</v>
      </c>
      <c r="G103" s="72">
        <f t="shared" si="16"/>
        <v>0.30753427042587023</v>
      </c>
      <c r="H103" s="54">
        <f t="shared" si="19"/>
        <v>862</v>
      </c>
      <c r="I103" s="72">
        <f t="shared" si="22"/>
        <v>1.0550996483001172E-2</v>
      </c>
      <c r="J103" s="5">
        <f t="shared" si="20"/>
        <v>861.5</v>
      </c>
      <c r="K103" s="72">
        <f t="shared" si="17"/>
        <v>9.9648300117233298E-3</v>
      </c>
      <c r="L103" s="5">
        <f t="shared" si="13"/>
        <v>823.16986782982985</v>
      </c>
      <c r="M103" s="72">
        <f t="shared" si="18"/>
        <v>3.4970846623880593E-2</v>
      </c>
      <c r="N103" s="73">
        <f t="shared" si="21"/>
        <v>863.44574670122051</v>
      </c>
      <c r="O103" s="70">
        <f t="shared" si="23"/>
        <v>1.2245892967433194E-2</v>
      </c>
    </row>
    <row r="104" spans="1:15" x14ac:dyDescent="0.25">
      <c r="A104" s="67">
        <v>103</v>
      </c>
      <c r="B104" s="8">
        <v>43647</v>
      </c>
      <c r="C104" s="5">
        <v>842</v>
      </c>
      <c r="D104" s="69">
        <f t="shared" si="14"/>
        <v>853</v>
      </c>
      <c r="E104" s="70">
        <f t="shared" si="15"/>
        <v>1.3064133016627079E-2</v>
      </c>
      <c r="F104" s="71">
        <f>+AVERAGE($C$2:C103)</f>
        <v>593.24509803921569</v>
      </c>
      <c r="G104" s="72">
        <f t="shared" si="16"/>
        <v>0.29543337525033764</v>
      </c>
      <c r="H104" s="54">
        <f t="shared" si="19"/>
        <v>858.5</v>
      </c>
      <c r="I104" s="72">
        <f t="shared" si="22"/>
        <v>1.9596199524940617E-2</v>
      </c>
      <c r="J104" s="5">
        <f t="shared" si="20"/>
        <v>858.1</v>
      </c>
      <c r="K104" s="72">
        <f t="shared" si="17"/>
        <v>1.9121140142517843E-2</v>
      </c>
      <c r="L104" s="5">
        <f t="shared" si="13"/>
        <v>827.57595307917882</v>
      </c>
      <c r="M104" s="72">
        <f t="shared" si="18"/>
        <v>1.7130697055607106E-2</v>
      </c>
      <c r="N104" s="73">
        <f t="shared" si="21"/>
        <v>854.04457467012207</v>
      </c>
      <c r="O104" s="70">
        <f t="shared" si="23"/>
        <v>1.4304720510833818E-2</v>
      </c>
    </row>
    <row r="105" spans="1:15" x14ac:dyDescent="0.25">
      <c r="A105" s="67">
        <v>104</v>
      </c>
      <c r="B105" s="8">
        <v>43678</v>
      </c>
      <c r="C105" s="5">
        <v>831</v>
      </c>
      <c r="D105" s="69">
        <f t="shared" si="14"/>
        <v>842</v>
      </c>
      <c r="E105" s="70">
        <f t="shared" si="15"/>
        <v>1.3237063778580024E-2</v>
      </c>
      <c r="F105" s="71">
        <f>+AVERAGE($C$2:C104)</f>
        <v>595.66019417475729</v>
      </c>
      <c r="G105" s="72">
        <f t="shared" si="16"/>
        <v>0.28320072903157967</v>
      </c>
      <c r="H105" s="54">
        <f t="shared" si="19"/>
        <v>847.5</v>
      </c>
      <c r="I105" s="72">
        <f t="shared" si="22"/>
        <v>1.9855595667870037E-2</v>
      </c>
      <c r="J105" s="5">
        <f t="shared" si="20"/>
        <v>848.6</v>
      </c>
      <c r="K105" s="72">
        <f t="shared" si="17"/>
        <v>2.1179302045728064E-2</v>
      </c>
      <c r="L105" s="5">
        <f t="shared" si="13"/>
        <v>831.98203832852789</v>
      </c>
      <c r="M105" s="72">
        <f t="shared" si="18"/>
        <v>1.181754907975803E-3</v>
      </c>
      <c r="N105" s="73">
        <f t="shared" si="21"/>
        <v>843.20445746701228</v>
      </c>
      <c r="O105" s="70">
        <f t="shared" si="23"/>
        <v>1.4686471079437154E-2</v>
      </c>
    </row>
    <row r="106" spans="1:15" x14ac:dyDescent="0.25">
      <c r="A106" s="67">
        <v>105</v>
      </c>
      <c r="B106" s="8">
        <v>43709</v>
      </c>
      <c r="C106" s="5">
        <v>820</v>
      </c>
      <c r="D106" s="69">
        <f t="shared" si="14"/>
        <v>831</v>
      </c>
      <c r="E106" s="70">
        <f t="shared" si="15"/>
        <v>1.3414634146341463E-2</v>
      </c>
      <c r="F106" s="71">
        <f>+AVERAGE($C$2:C105)</f>
        <v>597.92307692307691</v>
      </c>
      <c r="G106" s="72">
        <f t="shared" si="16"/>
        <v>0.27082551594746718</v>
      </c>
      <c r="H106" s="54">
        <f t="shared" si="19"/>
        <v>836.5</v>
      </c>
      <c r="I106" s="72">
        <f t="shared" si="22"/>
        <v>2.0121951219512196E-2</v>
      </c>
      <c r="J106" s="5">
        <f t="shared" si="20"/>
        <v>837.6</v>
      </c>
      <c r="K106" s="72">
        <f t="shared" si="17"/>
        <v>2.1463414634146367E-2</v>
      </c>
      <c r="L106" s="5">
        <f t="shared" si="13"/>
        <v>836.38812357787697</v>
      </c>
      <c r="M106" s="72">
        <f t="shared" si="18"/>
        <v>1.9985516558386547E-2</v>
      </c>
      <c r="N106" s="73">
        <f t="shared" si="21"/>
        <v>832.22044574670122</v>
      </c>
      <c r="O106" s="70">
        <f t="shared" si="23"/>
        <v>1.4902982617928313E-2</v>
      </c>
    </row>
    <row r="107" spans="1:15" x14ac:dyDescent="0.25">
      <c r="A107" s="67">
        <v>106</v>
      </c>
      <c r="B107" s="8">
        <v>43739</v>
      </c>
      <c r="C107" s="5">
        <v>841</v>
      </c>
      <c r="D107" s="69">
        <f t="shared" si="14"/>
        <v>820</v>
      </c>
      <c r="E107" s="70">
        <f t="shared" si="15"/>
        <v>2.4970273483947682E-2</v>
      </c>
      <c r="F107" s="71">
        <f>+AVERAGE($C$2:C106)</f>
        <v>600.03809523809525</v>
      </c>
      <c r="G107" s="72">
        <f t="shared" si="16"/>
        <v>0.28651831719608173</v>
      </c>
      <c r="H107" s="54">
        <f t="shared" si="19"/>
        <v>825.5</v>
      </c>
      <c r="I107" s="72">
        <f t="shared" si="22"/>
        <v>1.8430439952437573E-2</v>
      </c>
      <c r="J107" s="5">
        <f t="shared" si="20"/>
        <v>826.6</v>
      </c>
      <c r="K107" s="72">
        <f t="shared" si="17"/>
        <v>1.7122473246135524E-2</v>
      </c>
      <c r="L107" s="5">
        <f t="shared" si="13"/>
        <v>840.79420882722593</v>
      </c>
      <c r="M107" s="72">
        <f t="shared" si="18"/>
        <v>2.4469818403575534E-4</v>
      </c>
      <c r="N107" s="73">
        <f t="shared" si="21"/>
        <v>821.22204457467012</v>
      </c>
      <c r="O107" s="70">
        <f t="shared" si="23"/>
        <v>2.3517188377324468E-2</v>
      </c>
    </row>
    <row r="108" spans="1:15" x14ac:dyDescent="0.25">
      <c r="A108" s="67">
        <v>107</v>
      </c>
      <c r="B108" s="8">
        <v>43770</v>
      </c>
      <c r="C108" s="5">
        <v>863</v>
      </c>
      <c r="D108" s="69">
        <f t="shared" si="14"/>
        <v>841</v>
      </c>
      <c r="E108" s="70">
        <f t="shared" si="15"/>
        <v>2.5492468134414831E-2</v>
      </c>
      <c r="F108" s="71">
        <f>+AVERAGE($C$2:C107)</f>
        <v>602.31132075471703</v>
      </c>
      <c r="G108" s="72">
        <f t="shared" si="16"/>
        <v>0.30207262948468477</v>
      </c>
      <c r="H108" s="54">
        <f t="shared" si="19"/>
        <v>830.5</v>
      </c>
      <c r="I108" s="72">
        <f t="shared" si="22"/>
        <v>3.7659327925840091E-2</v>
      </c>
      <c r="J108" s="5">
        <f t="shared" si="20"/>
        <v>831.6</v>
      </c>
      <c r="K108" s="72">
        <f t="shared" si="17"/>
        <v>3.6384704519119328E-2</v>
      </c>
      <c r="L108" s="5">
        <f t="shared" si="13"/>
        <v>845.20029407657489</v>
      </c>
      <c r="M108" s="72">
        <f t="shared" si="18"/>
        <v>2.0625383457039521E-2</v>
      </c>
      <c r="N108" s="73">
        <f t="shared" si="21"/>
        <v>839.02220445746696</v>
      </c>
      <c r="O108" s="70">
        <f t="shared" si="23"/>
        <v>2.7784235854615348E-2</v>
      </c>
    </row>
    <row r="109" spans="1:15" x14ac:dyDescent="0.25">
      <c r="A109" s="67">
        <v>108</v>
      </c>
      <c r="B109" s="8">
        <v>43800</v>
      </c>
      <c r="C109" s="5">
        <v>886</v>
      </c>
      <c r="D109" s="69">
        <f t="shared" si="14"/>
        <v>863</v>
      </c>
      <c r="E109" s="70">
        <f t="shared" si="15"/>
        <v>2.5959367945823927E-2</v>
      </c>
      <c r="F109" s="71">
        <f>+AVERAGE($C$2:C108)</f>
        <v>604.74766355140184</v>
      </c>
      <c r="G109" s="72">
        <f t="shared" si="16"/>
        <v>0.31744056032573154</v>
      </c>
      <c r="H109" s="54">
        <f t="shared" si="19"/>
        <v>852</v>
      </c>
      <c r="I109" s="72">
        <f t="shared" si="22"/>
        <v>3.8374717832957109E-2</v>
      </c>
      <c r="J109" s="5">
        <f t="shared" si="20"/>
        <v>849.90000000000009</v>
      </c>
      <c r="K109" s="72">
        <f t="shared" si="17"/>
        <v>4.0744920993227886E-2</v>
      </c>
      <c r="L109" s="5">
        <f t="shared" si="13"/>
        <v>849.60637932592385</v>
      </c>
      <c r="M109" s="72">
        <f t="shared" si="18"/>
        <v>4.107632130256901E-2</v>
      </c>
      <c r="N109" s="73">
        <f t="shared" si="21"/>
        <v>860.60222044574675</v>
      </c>
      <c r="O109" s="70">
        <f t="shared" si="23"/>
        <v>2.8665665411121047E-2</v>
      </c>
    </row>
    <row r="110" spans="1:15" x14ac:dyDescent="0.25">
      <c r="A110" s="67">
        <v>109</v>
      </c>
      <c r="B110" s="8">
        <v>43831</v>
      </c>
      <c r="C110" s="5">
        <v>889</v>
      </c>
      <c r="D110" s="69">
        <f t="shared" si="14"/>
        <v>886</v>
      </c>
      <c r="E110" s="70">
        <f t="shared" si="15"/>
        <v>3.3745781777277839E-3</v>
      </c>
      <c r="F110" s="71">
        <f>+AVERAGE($C$2:C109)</f>
        <v>607.35185185185185</v>
      </c>
      <c r="G110" s="72">
        <f t="shared" si="16"/>
        <v>0.31681456484606091</v>
      </c>
      <c r="H110" s="54">
        <f t="shared" si="19"/>
        <v>874.5</v>
      </c>
      <c r="I110" s="72">
        <f t="shared" si="22"/>
        <v>1.6310461192350956E-2</v>
      </c>
      <c r="J110" s="5">
        <f t="shared" si="20"/>
        <v>872.30000000000007</v>
      </c>
      <c r="K110" s="72">
        <f t="shared" si="17"/>
        <v>1.878515185601792E-2</v>
      </c>
      <c r="L110" s="5">
        <f t="shared" si="13"/>
        <v>854.01246457527293</v>
      </c>
      <c r="M110" s="72">
        <f t="shared" si="18"/>
        <v>3.9356057845587253E-2</v>
      </c>
      <c r="N110" s="73">
        <f t="shared" si="21"/>
        <v>883.46022204457461</v>
      </c>
      <c r="O110" s="70">
        <f t="shared" si="23"/>
        <v>6.2314712659453236E-3</v>
      </c>
    </row>
    <row r="111" spans="1:15" x14ac:dyDescent="0.25">
      <c r="A111" s="67">
        <v>110</v>
      </c>
      <c r="B111" s="8">
        <v>43862</v>
      </c>
      <c r="C111" s="5">
        <v>891</v>
      </c>
      <c r="D111" s="69">
        <f t="shared" si="14"/>
        <v>889</v>
      </c>
      <c r="E111" s="70">
        <f t="shared" si="15"/>
        <v>2.2446689113355782E-3</v>
      </c>
      <c r="F111" s="71">
        <f>+AVERAGE($C$2:C110)</f>
        <v>609.93577981651379</v>
      </c>
      <c r="G111" s="72">
        <f t="shared" si="16"/>
        <v>0.31544805856732461</v>
      </c>
      <c r="H111" s="54">
        <f t="shared" si="19"/>
        <v>887.5</v>
      </c>
      <c r="I111" s="72">
        <f t="shared" si="22"/>
        <v>3.9281705948372618E-3</v>
      </c>
      <c r="J111" s="5">
        <f t="shared" si="20"/>
        <v>885.2</v>
      </c>
      <c r="K111" s="72">
        <f t="shared" si="17"/>
        <v>6.5095398428731254E-3</v>
      </c>
      <c r="L111" s="5">
        <f t="shared" si="13"/>
        <v>858.418549824622</v>
      </c>
      <c r="M111" s="72">
        <f t="shared" si="18"/>
        <v>3.6567284147450051E-2</v>
      </c>
      <c r="N111" s="73">
        <f t="shared" si="21"/>
        <v>888.44602220445745</v>
      </c>
      <c r="O111" s="70">
        <f t="shared" si="23"/>
        <v>2.8664172789478683E-3</v>
      </c>
    </row>
    <row r="112" spans="1:15" x14ac:dyDescent="0.25">
      <c r="A112" s="67">
        <v>111</v>
      </c>
      <c r="B112" s="8">
        <v>43891</v>
      </c>
      <c r="C112" s="5">
        <v>896</v>
      </c>
      <c r="D112" s="69">
        <f t="shared" si="14"/>
        <v>891</v>
      </c>
      <c r="E112" s="70">
        <f t="shared" si="15"/>
        <v>5.580357142857143E-3</v>
      </c>
      <c r="F112" s="71">
        <f>+AVERAGE($C$2:C111)</f>
        <v>612.4909090909091</v>
      </c>
      <c r="G112" s="72">
        <f t="shared" si="16"/>
        <v>0.3164163961038961</v>
      </c>
      <c r="H112" s="54">
        <f t="shared" si="19"/>
        <v>890</v>
      </c>
      <c r="I112" s="72">
        <f t="shared" si="22"/>
        <v>6.6964285714285711E-3</v>
      </c>
      <c r="J112" s="5">
        <f t="shared" si="20"/>
        <v>889.7</v>
      </c>
      <c r="K112" s="72">
        <f t="shared" si="17"/>
        <v>7.031249999999949E-3</v>
      </c>
      <c r="L112" s="5">
        <f t="shared" si="13"/>
        <v>862.82463507397097</v>
      </c>
      <c r="M112" s="72">
        <f t="shared" si="18"/>
        <v>3.7026076926371686E-2</v>
      </c>
      <c r="N112" s="73">
        <f t="shared" si="21"/>
        <v>890.7446022204457</v>
      </c>
      <c r="O112" s="70">
        <f t="shared" si="23"/>
        <v>5.8653993075382816E-3</v>
      </c>
    </row>
    <row r="113" spans="1:15" x14ac:dyDescent="0.25">
      <c r="A113" s="67">
        <v>112</v>
      </c>
      <c r="B113" s="8">
        <v>43922</v>
      </c>
      <c r="C113" s="5">
        <v>891</v>
      </c>
      <c r="D113" s="69">
        <f t="shared" si="14"/>
        <v>896</v>
      </c>
      <c r="E113" s="70">
        <f t="shared" si="15"/>
        <v>5.6116722783389446E-3</v>
      </c>
      <c r="F113" s="71">
        <f>+AVERAGE($C$2:C112)</f>
        <v>615.04504504504507</v>
      </c>
      <c r="G113" s="72">
        <f t="shared" si="16"/>
        <v>0.30971375415819857</v>
      </c>
      <c r="H113" s="54">
        <f t="shared" si="19"/>
        <v>893.5</v>
      </c>
      <c r="I113" s="72">
        <f t="shared" si="22"/>
        <v>2.8058361391694723E-3</v>
      </c>
      <c r="J113" s="5">
        <f t="shared" si="20"/>
        <v>893.30000000000007</v>
      </c>
      <c r="K113" s="72">
        <f t="shared" si="17"/>
        <v>2.5813692480359911E-3</v>
      </c>
      <c r="L113" s="5">
        <f t="shared" si="13"/>
        <v>867.23072032331993</v>
      </c>
      <c r="M113" s="72">
        <f t="shared" si="18"/>
        <v>2.6677081567542168E-2</v>
      </c>
      <c r="N113" s="73">
        <f t="shared" si="21"/>
        <v>895.47446022204451</v>
      </c>
      <c r="O113" s="70">
        <f t="shared" si="23"/>
        <v>5.0218408777155032E-3</v>
      </c>
    </row>
    <row r="114" spans="1:15" x14ac:dyDescent="0.25">
      <c r="A114" s="67">
        <v>113</v>
      </c>
      <c r="B114" s="8">
        <v>43952</v>
      </c>
      <c r="C114" s="5">
        <v>880</v>
      </c>
      <c r="D114" s="69">
        <f t="shared" si="14"/>
        <v>891</v>
      </c>
      <c r="E114" s="70">
        <f t="shared" si="15"/>
        <v>1.2500000000000001E-2</v>
      </c>
      <c r="F114" s="71">
        <f>+AVERAGE($C$2:C113)</f>
        <v>617.50892857142856</v>
      </c>
      <c r="G114" s="72">
        <f t="shared" si="16"/>
        <v>0.29828530844155848</v>
      </c>
      <c r="H114" s="54">
        <f t="shared" si="19"/>
        <v>893.5</v>
      </c>
      <c r="I114" s="72">
        <f t="shared" si="22"/>
        <v>1.5340909090909091E-2</v>
      </c>
      <c r="J114" s="5">
        <f t="shared" si="20"/>
        <v>893</v>
      </c>
      <c r="K114" s="72">
        <f t="shared" si="17"/>
        <v>1.4772727272727272E-2</v>
      </c>
      <c r="L114" s="5">
        <f t="shared" si="13"/>
        <v>871.63680557266889</v>
      </c>
      <c r="M114" s="72">
        <f t="shared" si="18"/>
        <v>9.5036300310580787E-3</v>
      </c>
      <c r="N114" s="73">
        <f t="shared" si="21"/>
        <v>891.44744602220442</v>
      </c>
      <c r="O114" s="70">
        <f t="shared" si="23"/>
        <v>1.3008461388868657E-2</v>
      </c>
    </row>
    <row r="115" spans="1:15" x14ac:dyDescent="0.25">
      <c r="A115" s="67">
        <v>114</v>
      </c>
      <c r="B115" s="8">
        <v>43983</v>
      </c>
      <c r="C115" s="5">
        <v>893</v>
      </c>
      <c r="D115" s="69">
        <f t="shared" si="14"/>
        <v>880</v>
      </c>
      <c r="E115" s="70">
        <f t="shared" si="15"/>
        <v>1.4557670772676373E-2</v>
      </c>
      <c r="F115" s="71">
        <f>+AVERAGE($C$2:C114)</f>
        <v>619.83185840707961</v>
      </c>
      <c r="G115" s="72">
        <f t="shared" si="16"/>
        <v>0.30589937468412137</v>
      </c>
      <c r="H115" s="54">
        <f t="shared" si="19"/>
        <v>885.5</v>
      </c>
      <c r="I115" s="72">
        <f t="shared" si="22"/>
        <v>8.3986562150055993E-3</v>
      </c>
      <c r="J115" s="5">
        <f t="shared" si="20"/>
        <v>886</v>
      </c>
      <c r="K115" s="72">
        <f t="shared" si="17"/>
        <v>7.8387458006718928E-3</v>
      </c>
      <c r="L115" s="5">
        <f t="shared" si="13"/>
        <v>876.04289082201797</v>
      </c>
      <c r="M115" s="72">
        <f t="shared" si="18"/>
        <v>1.8988924051491638E-2</v>
      </c>
      <c r="N115" s="73">
        <f t="shared" si="21"/>
        <v>881.14474460222038</v>
      </c>
      <c r="O115" s="70">
        <f t="shared" si="23"/>
        <v>1.3275761923605392E-2</v>
      </c>
    </row>
    <row r="116" spans="1:15" x14ac:dyDescent="0.25">
      <c r="A116" s="67">
        <v>115</v>
      </c>
      <c r="B116" s="8">
        <v>44013</v>
      </c>
      <c r="C116" s="5">
        <v>881</v>
      </c>
      <c r="D116" s="69">
        <f t="shared" si="14"/>
        <v>893</v>
      </c>
      <c r="E116" s="70">
        <f t="shared" si="15"/>
        <v>1.362088535754824E-2</v>
      </c>
      <c r="F116" s="71">
        <f>+AVERAGE($C$2:C115)</f>
        <v>622.22807017543857</v>
      </c>
      <c r="G116" s="72">
        <f t="shared" si="16"/>
        <v>0.29372523249098914</v>
      </c>
      <c r="H116" s="54">
        <f t="shared" si="19"/>
        <v>886.5</v>
      </c>
      <c r="I116" s="72">
        <f t="shared" si="22"/>
        <v>6.2429057888762768E-3</v>
      </c>
      <c r="J116" s="5">
        <f t="shared" si="20"/>
        <v>887.6</v>
      </c>
      <c r="K116" s="72">
        <f t="shared" si="17"/>
        <v>7.4914869466515578E-3</v>
      </c>
      <c r="L116" s="5">
        <f t="shared" si="13"/>
        <v>880.44897607136704</v>
      </c>
      <c r="M116" s="72">
        <f t="shared" si="18"/>
        <v>6.2545281343128021E-4</v>
      </c>
      <c r="N116" s="73">
        <f t="shared" si="21"/>
        <v>891.81447446022207</v>
      </c>
      <c r="O116" s="70">
        <f t="shared" si="23"/>
        <v>1.2275226402068186E-2</v>
      </c>
    </row>
    <row r="117" spans="1:15" x14ac:dyDescent="0.25">
      <c r="A117" s="67">
        <v>116</v>
      </c>
      <c r="B117" s="8">
        <v>44044</v>
      </c>
      <c r="C117" s="5">
        <v>880</v>
      </c>
      <c r="D117" s="69">
        <f t="shared" si="14"/>
        <v>881</v>
      </c>
      <c r="E117" s="70">
        <f t="shared" si="15"/>
        <v>1.1363636363636363E-3</v>
      </c>
      <c r="F117" s="71">
        <f>+AVERAGE($C$2:C116)</f>
        <v>624.47826086956525</v>
      </c>
      <c r="G117" s="72">
        <f t="shared" si="16"/>
        <v>0.29036561264822131</v>
      </c>
      <c r="H117" s="54">
        <f t="shared" si="19"/>
        <v>887</v>
      </c>
      <c r="I117" s="72">
        <f t="shared" si="22"/>
        <v>7.9545454545454537E-3</v>
      </c>
      <c r="J117" s="5">
        <f t="shared" si="20"/>
        <v>885.7</v>
      </c>
      <c r="K117" s="72">
        <f t="shared" si="17"/>
        <v>6.4772727272727785E-3</v>
      </c>
      <c r="L117" s="5">
        <f t="shared" si="13"/>
        <v>884.855061320716</v>
      </c>
      <c r="M117" s="72">
        <f t="shared" si="18"/>
        <v>5.5171151371772777E-3</v>
      </c>
      <c r="N117" s="73">
        <f t="shared" si="21"/>
        <v>882.08144744602214</v>
      </c>
      <c r="O117" s="70">
        <f t="shared" si="23"/>
        <v>2.3652811886615216E-3</v>
      </c>
    </row>
    <row r="118" spans="1:15" x14ac:dyDescent="0.25">
      <c r="A118" s="67">
        <v>117</v>
      </c>
      <c r="B118" s="8">
        <v>44075</v>
      </c>
      <c r="C118" s="5">
        <v>858</v>
      </c>
      <c r="D118" s="69">
        <f t="shared" si="14"/>
        <v>880</v>
      </c>
      <c r="E118" s="70">
        <f t="shared" si="15"/>
        <v>2.564102564102564E-2</v>
      </c>
      <c r="F118" s="71">
        <f>+AVERAGE($C$2:C117)</f>
        <v>626.68103448275861</v>
      </c>
      <c r="G118" s="72">
        <f t="shared" si="16"/>
        <v>0.26960252391286876</v>
      </c>
      <c r="H118" s="54">
        <f t="shared" si="19"/>
        <v>880.5</v>
      </c>
      <c r="I118" s="72">
        <f t="shared" si="22"/>
        <v>2.6223776223776224E-2</v>
      </c>
      <c r="J118" s="5">
        <f t="shared" si="20"/>
        <v>881.7</v>
      </c>
      <c r="K118" s="72">
        <f t="shared" si="17"/>
        <v>2.7622377622377674E-2</v>
      </c>
      <c r="L118" s="5">
        <f t="shared" si="13"/>
        <v>889.26114657006497</v>
      </c>
      <c r="M118" s="72">
        <f t="shared" si="18"/>
        <v>3.6434902762313481E-2</v>
      </c>
      <c r="N118" s="73">
        <f t="shared" si="21"/>
        <v>880.20814474460224</v>
      </c>
      <c r="O118" s="70">
        <f t="shared" si="23"/>
        <v>2.5883618583452492E-2</v>
      </c>
    </row>
    <row r="119" spans="1:15" x14ac:dyDescent="0.25">
      <c r="A119" s="67">
        <v>118</v>
      </c>
      <c r="B119" s="8">
        <v>44105</v>
      </c>
      <c r="C119" s="5">
        <v>881</v>
      </c>
      <c r="D119" s="69">
        <f t="shared" si="14"/>
        <v>858</v>
      </c>
      <c r="E119" s="70">
        <f t="shared" si="15"/>
        <v>2.6106696935300794E-2</v>
      </c>
      <c r="F119" s="71">
        <f>+AVERAGE($C$2:C118)</f>
        <v>628.65811965811963</v>
      </c>
      <c r="G119" s="72">
        <f t="shared" si="16"/>
        <v>0.28642665192040906</v>
      </c>
      <c r="H119" s="54">
        <f t="shared" si="19"/>
        <v>869</v>
      </c>
      <c r="I119" s="72">
        <f t="shared" si="22"/>
        <v>1.362088535754824E-2</v>
      </c>
      <c r="J119" s="5">
        <f t="shared" si="20"/>
        <v>869.1</v>
      </c>
      <c r="K119" s="72">
        <f t="shared" si="17"/>
        <v>1.3507377979568646E-2</v>
      </c>
      <c r="L119" s="5">
        <f t="shared" si="13"/>
        <v>893.66723181941393</v>
      </c>
      <c r="M119" s="72">
        <f t="shared" si="18"/>
        <v>1.4378242700810361E-2</v>
      </c>
      <c r="N119" s="73">
        <f t="shared" si="21"/>
        <v>860.22081447446021</v>
      </c>
      <c r="O119" s="70">
        <f t="shared" si="23"/>
        <v>2.3585908655550269E-2</v>
      </c>
    </row>
    <row r="120" spans="1:15" x14ac:dyDescent="0.25">
      <c r="A120" s="67">
        <v>119</v>
      </c>
      <c r="B120" s="8">
        <v>44136</v>
      </c>
      <c r="C120" s="5">
        <v>884</v>
      </c>
      <c r="D120" s="69">
        <f t="shared" si="14"/>
        <v>881</v>
      </c>
      <c r="E120" s="70">
        <f t="shared" si="15"/>
        <v>3.3936651583710408E-3</v>
      </c>
      <c r="F120" s="71">
        <f>+AVERAGE($C$2:C119)</f>
        <v>630.79661016949149</v>
      </c>
      <c r="G120" s="72">
        <f t="shared" si="16"/>
        <v>0.28642917401641232</v>
      </c>
      <c r="H120" s="54">
        <f t="shared" si="19"/>
        <v>869.5</v>
      </c>
      <c r="I120" s="72">
        <f t="shared" si="22"/>
        <v>1.6402714932126698E-2</v>
      </c>
      <c r="J120" s="5">
        <f t="shared" si="20"/>
        <v>871.7</v>
      </c>
      <c r="K120" s="72">
        <f t="shared" si="17"/>
        <v>1.3914027149321216E-2</v>
      </c>
      <c r="L120" s="5">
        <f t="shared" si="13"/>
        <v>898.07331706876289</v>
      </c>
      <c r="M120" s="72">
        <f t="shared" si="18"/>
        <v>1.5920041932989695E-2</v>
      </c>
      <c r="N120" s="73">
        <f t="shared" si="21"/>
        <v>878.92208144744598</v>
      </c>
      <c r="O120" s="70">
        <f t="shared" si="23"/>
        <v>5.7442517562828329E-3</v>
      </c>
    </row>
    <row r="121" spans="1:15" x14ac:dyDescent="0.25">
      <c r="A121" s="67">
        <v>120</v>
      </c>
      <c r="B121" s="8">
        <v>44166</v>
      </c>
      <c r="C121" s="5">
        <v>828</v>
      </c>
      <c r="D121" s="69">
        <f t="shared" si="14"/>
        <v>884</v>
      </c>
      <c r="E121" s="70">
        <f t="shared" si="15"/>
        <v>6.7632850241545889E-2</v>
      </c>
      <c r="F121" s="71">
        <f>+AVERAGE($C$2:C120)</f>
        <v>632.92436974789916</v>
      </c>
      <c r="G121" s="72">
        <f t="shared" si="16"/>
        <v>0.23559858726099134</v>
      </c>
      <c r="H121" s="54">
        <f t="shared" si="19"/>
        <v>882.5</v>
      </c>
      <c r="I121" s="72">
        <f t="shared" si="22"/>
        <v>6.5821256038647344E-2</v>
      </c>
      <c r="J121" s="5">
        <f t="shared" si="20"/>
        <v>880.2</v>
      </c>
      <c r="K121" s="72">
        <f t="shared" si="17"/>
        <v>6.3043478260869618E-2</v>
      </c>
      <c r="L121" s="5">
        <f t="shared" si="13"/>
        <v>902.47940231811208</v>
      </c>
      <c r="M121" s="72">
        <f t="shared" si="18"/>
        <v>8.9950968983227145E-2</v>
      </c>
      <c r="N121" s="73">
        <f t="shared" si="21"/>
        <v>883.49220814474461</v>
      </c>
      <c r="O121" s="70">
        <f t="shared" si="23"/>
        <v>6.7019575054039382E-2</v>
      </c>
    </row>
    <row r="122" spans="1:15" x14ac:dyDescent="0.25">
      <c r="A122" s="67">
        <v>121</v>
      </c>
      <c r="B122" s="8">
        <v>44197</v>
      </c>
      <c r="C122" s="5">
        <v>831</v>
      </c>
      <c r="D122" s="69">
        <f t="shared" si="14"/>
        <v>828</v>
      </c>
      <c r="E122" s="70">
        <f t="shared" si="15"/>
        <v>3.6101083032490976E-3</v>
      </c>
      <c r="F122" s="71">
        <f>+AVERAGE($C$2:C121)</f>
        <v>634.54999999999995</v>
      </c>
      <c r="G122" s="72">
        <f t="shared" si="16"/>
        <v>0.23640192539109511</v>
      </c>
      <c r="H122" s="54">
        <f t="shared" si="19"/>
        <v>856</v>
      </c>
      <c r="I122" s="72">
        <f t="shared" si="22"/>
        <v>3.0084235860409144E-2</v>
      </c>
      <c r="J122" s="5">
        <f t="shared" si="20"/>
        <v>855.7</v>
      </c>
      <c r="K122" s="72">
        <f t="shared" si="17"/>
        <v>2.9723225030084292E-2</v>
      </c>
      <c r="L122" s="5">
        <f t="shared" si="13"/>
        <v>906.88548756746104</v>
      </c>
      <c r="M122" s="72">
        <f t="shared" si="18"/>
        <v>9.1318276254465758E-2</v>
      </c>
      <c r="N122" s="73">
        <f t="shared" si="21"/>
        <v>833.54922081447444</v>
      </c>
      <c r="O122" s="70">
        <f t="shared" si="23"/>
        <v>3.0676544097165319E-3</v>
      </c>
    </row>
    <row r="123" spans="1:15" x14ac:dyDescent="0.25">
      <c r="A123" s="67">
        <v>122</v>
      </c>
      <c r="B123" s="8">
        <v>44228</v>
      </c>
      <c r="C123" s="5">
        <v>833</v>
      </c>
      <c r="D123" s="69">
        <f t="shared" si="14"/>
        <v>831</v>
      </c>
      <c r="E123" s="70">
        <f t="shared" si="15"/>
        <v>2.4009603841536613E-3</v>
      </c>
      <c r="F123" s="71">
        <f>+AVERAGE($C$2:C122)</f>
        <v>636.17355371900828</v>
      </c>
      <c r="G123" s="72">
        <f t="shared" si="16"/>
        <v>0.23628625003720494</v>
      </c>
      <c r="H123" s="54">
        <f t="shared" si="19"/>
        <v>829.5</v>
      </c>
      <c r="I123" s="72">
        <f t="shared" si="22"/>
        <v>4.2016806722689074E-3</v>
      </c>
      <c r="J123" s="5">
        <f t="shared" si="20"/>
        <v>835.1</v>
      </c>
      <c r="K123" s="72">
        <f t="shared" si="17"/>
        <v>2.521008403361372E-3</v>
      </c>
      <c r="L123" s="5">
        <f t="shared" si="13"/>
        <v>911.29157281681</v>
      </c>
      <c r="M123" s="72">
        <f t="shared" si="18"/>
        <v>9.3987482373121253E-2</v>
      </c>
      <c r="N123" s="73">
        <f t="shared" si="21"/>
        <v>831.25492208144738</v>
      </c>
      <c r="O123" s="70">
        <f t="shared" si="23"/>
        <v>2.0949314748530904E-3</v>
      </c>
    </row>
    <row r="124" spans="1:15" x14ac:dyDescent="0.25">
      <c r="A124" s="67">
        <v>123</v>
      </c>
      <c r="B124" s="8">
        <v>44256</v>
      </c>
      <c r="C124" s="5">
        <v>850</v>
      </c>
      <c r="D124" s="69">
        <f t="shared" si="14"/>
        <v>833</v>
      </c>
      <c r="E124" s="70">
        <f t="shared" si="15"/>
        <v>0.02</v>
      </c>
      <c r="F124" s="71">
        <f>+AVERAGE($C$2:C123)</f>
        <v>637.78688524590166</v>
      </c>
      <c r="G124" s="72">
        <f t="shared" si="16"/>
        <v>0.24966248794599805</v>
      </c>
      <c r="H124" s="54">
        <f t="shared" si="19"/>
        <v>832</v>
      </c>
      <c r="I124" s="72">
        <f t="shared" si="22"/>
        <v>2.1176470588235293E-2</v>
      </c>
      <c r="J124" s="5">
        <f t="shared" si="20"/>
        <v>831.7</v>
      </c>
      <c r="K124" s="72">
        <f t="shared" si="17"/>
        <v>2.1529411764705828E-2</v>
      </c>
      <c r="L124" s="5">
        <f t="shared" si="13"/>
        <v>915.69765806615897</v>
      </c>
      <c r="M124" s="72">
        <f t="shared" si="18"/>
        <v>7.7291362430775251E-2</v>
      </c>
      <c r="N124" s="73">
        <f t="shared" si="21"/>
        <v>832.82549220814474</v>
      </c>
      <c r="O124" s="70">
        <f t="shared" si="23"/>
        <v>2.0205303284535604E-2</v>
      </c>
    </row>
    <row r="125" spans="1:15" x14ac:dyDescent="0.25">
      <c r="A125" s="67">
        <v>124</v>
      </c>
      <c r="B125" s="8">
        <v>44287</v>
      </c>
      <c r="C125" s="5">
        <v>867</v>
      </c>
      <c r="D125" s="69">
        <f t="shared" si="14"/>
        <v>850</v>
      </c>
      <c r="E125" s="70">
        <f t="shared" si="15"/>
        <v>1.9607843137254902E-2</v>
      </c>
      <c r="F125" s="71">
        <f>+AVERAGE($C$2:C124)</f>
        <v>639.51219512195121</v>
      </c>
      <c r="G125" s="72">
        <f t="shared" si="16"/>
        <v>0.26238501139336656</v>
      </c>
      <c r="H125" s="54">
        <f t="shared" si="19"/>
        <v>841.5</v>
      </c>
      <c r="I125" s="72">
        <f t="shared" si="22"/>
        <v>2.9411764705882353E-2</v>
      </c>
      <c r="J125" s="5">
        <f t="shared" si="20"/>
        <v>841.30000000000007</v>
      </c>
      <c r="K125" s="72">
        <f t="shared" si="17"/>
        <v>2.964244521337939E-2</v>
      </c>
      <c r="L125" s="5">
        <f t="shared" si="13"/>
        <v>920.10374331550793</v>
      </c>
      <c r="M125" s="72">
        <f t="shared" si="18"/>
        <v>6.1249992290089879E-2</v>
      </c>
      <c r="N125" s="73">
        <f t="shared" si="21"/>
        <v>848.28254922081442</v>
      </c>
      <c r="O125" s="70">
        <f t="shared" si="23"/>
        <v>2.1588755223974146E-2</v>
      </c>
    </row>
    <row r="126" spans="1:15" x14ac:dyDescent="0.25">
      <c r="A126" s="67">
        <v>125</v>
      </c>
      <c r="B126" s="8">
        <v>44317</v>
      </c>
      <c r="C126" s="5">
        <v>884</v>
      </c>
      <c r="D126" s="69">
        <f t="shared" si="14"/>
        <v>867</v>
      </c>
      <c r="E126" s="70">
        <f t="shared" si="15"/>
        <v>1.9230769230769232E-2</v>
      </c>
      <c r="F126" s="71">
        <f>+AVERAGE($C$2:C125)</f>
        <v>641.34677419354841</v>
      </c>
      <c r="G126" s="72">
        <f t="shared" si="16"/>
        <v>0.27449459932856513</v>
      </c>
      <c r="H126" s="54">
        <f t="shared" si="19"/>
        <v>858.5</v>
      </c>
      <c r="I126" s="72">
        <f t="shared" si="22"/>
        <v>2.8846153846153848E-2</v>
      </c>
      <c r="J126" s="5">
        <f t="shared" si="20"/>
        <v>856.8</v>
      </c>
      <c r="K126" s="72">
        <f t="shared" si="17"/>
        <v>3.076923076923082E-2</v>
      </c>
      <c r="L126" s="5">
        <f t="shared" si="13"/>
        <v>924.50982856485712</v>
      </c>
      <c r="M126" s="72">
        <f t="shared" si="18"/>
        <v>4.5825597924046509E-2</v>
      </c>
      <c r="N126" s="73">
        <f t="shared" si="21"/>
        <v>865.12825492208151</v>
      </c>
      <c r="O126" s="70">
        <f t="shared" si="23"/>
        <v>2.1348127916197387E-2</v>
      </c>
    </row>
    <row r="127" spans="1:15" x14ac:dyDescent="0.25">
      <c r="A127" s="67">
        <v>126</v>
      </c>
      <c r="B127" s="8">
        <v>44348</v>
      </c>
      <c r="C127" s="5">
        <v>902</v>
      </c>
      <c r="D127" s="69">
        <f t="shared" si="14"/>
        <v>884</v>
      </c>
      <c r="E127" s="70">
        <f t="shared" si="15"/>
        <v>1.9955654101995565E-2</v>
      </c>
      <c r="F127" s="71">
        <f>+AVERAGE($C$2:C126)</f>
        <v>643.28800000000001</v>
      </c>
      <c r="G127" s="72">
        <f t="shared" si="16"/>
        <v>0.28682039911308205</v>
      </c>
      <c r="H127" s="54">
        <f t="shared" si="19"/>
        <v>875.5</v>
      </c>
      <c r="I127" s="72">
        <f t="shared" si="22"/>
        <v>2.9379157427937917E-2</v>
      </c>
      <c r="J127" s="5">
        <f t="shared" si="20"/>
        <v>873.8</v>
      </c>
      <c r="K127" s="72">
        <f t="shared" si="17"/>
        <v>3.1263858093126436E-2</v>
      </c>
      <c r="L127" s="5">
        <f t="shared" si="13"/>
        <v>928.91591381420608</v>
      </c>
      <c r="M127" s="72">
        <f t="shared" si="18"/>
        <v>2.9840259217523368E-2</v>
      </c>
      <c r="N127" s="73">
        <f t="shared" si="21"/>
        <v>882.11282549220812</v>
      </c>
      <c r="O127" s="70">
        <f t="shared" si="23"/>
        <v>2.2047865307973261E-2</v>
      </c>
    </row>
    <row r="128" spans="1:15" x14ac:dyDescent="0.25">
      <c r="A128" s="67">
        <v>127</v>
      </c>
      <c r="B128" s="8">
        <v>44378</v>
      </c>
      <c r="C128" s="5">
        <v>920</v>
      </c>
      <c r="D128" s="69">
        <f t="shared" si="14"/>
        <v>902</v>
      </c>
      <c r="E128" s="70">
        <f t="shared" si="15"/>
        <v>1.9565217391304349E-2</v>
      </c>
      <c r="F128" s="71">
        <f>+AVERAGE($C$2:C127)</f>
        <v>645.34126984126988</v>
      </c>
      <c r="G128" s="72">
        <f t="shared" si="16"/>
        <v>0.29854209799861969</v>
      </c>
      <c r="H128" s="54">
        <f t="shared" si="19"/>
        <v>893</v>
      </c>
      <c r="I128" s="72">
        <f t="shared" si="22"/>
        <v>2.9347826086956522E-2</v>
      </c>
      <c r="J128" s="5">
        <f t="shared" si="20"/>
        <v>891.3</v>
      </c>
      <c r="K128" s="72">
        <f t="shared" si="17"/>
        <v>3.1195652173913093E-2</v>
      </c>
      <c r="L128" s="5">
        <f t="shared" si="13"/>
        <v>933.32199906355504</v>
      </c>
      <c r="M128" s="72">
        <f t="shared" si="18"/>
        <v>1.4480433764733739E-2</v>
      </c>
      <c r="N128" s="73">
        <f t="shared" si="21"/>
        <v>900.01128254922082</v>
      </c>
      <c r="O128" s="70">
        <f t="shared" si="23"/>
        <v>2.1726866794325193E-2</v>
      </c>
    </row>
    <row r="129" spans="1:15" x14ac:dyDescent="0.25">
      <c r="A129" s="67">
        <v>128</v>
      </c>
      <c r="B129" s="8">
        <v>44409</v>
      </c>
      <c r="C129" s="5">
        <v>939</v>
      </c>
      <c r="D129" s="69">
        <f t="shared" si="14"/>
        <v>920</v>
      </c>
      <c r="E129" s="70">
        <f t="shared" si="15"/>
        <v>2.0234291799787009E-2</v>
      </c>
      <c r="F129" s="71">
        <f>+AVERAGE($C$2:C128)</f>
        <v>647.50393700787401</v>
      </c>
      <c r="G129" s="72">
        <f t="shared" si="16"/>
        <v>0.31043244195114589</v>
      </c>
      <c r="H129" s="54">
        <f t="shared" si="19"/>
        <v>911</v>
      </c>
      <c r="I129" s="72">
        <f t="shared" si="22"/>
        <v>2.9818956336528223E-2</v>
      </c>
      <c r="J129" s="5">
        <f t="shared" si="20"/>
        <v>909.2</v>
      </c>
      <c r="K129" s="72">
        <f t="shared" si="17"/>
        <v>3.1735889243876415E-2</v>
      </c>
      <c r="L129" s="5">
        <f t="shared" si="13"/>
        <v>937.728084312904</v>
      </c>
      <c r="M129" s="72">
        <f t="shared" si="18"/>
        <v>1.3545427977593161E-3</v>
      </c>
      <c r="N129" s="73">
        <f t="shared" si="21"/>
        <v>918.00112825492204</v>
      </c>
      <c r="O129" s="70">
        <f t="shared" si="23"/>
        <v>2.2363015702958428E-2</v>
      </c>
    </row>
    <row r="130" spans="1:15" x14ac:dyDescent="0.25">
      <c r="A130" s="67">
        <v>129</v>
      </c>
      <c r="B130" s="8">
        <v>44440</v>
      </c>
      <c r="C130" s="5">
        <v>957</v>
      </c>
      <c r="D130" s="69">
        <f t="shared" si="14"/>
        <v>939</v>
      </c>
      <c r="E130" s="70">
        <f t="shared" si="15"/>
        <v>1.8808777429467086E-2</v>
      </c>
      <c r="F130" s="71">
        <f>+AVERAGE($C$2:C129)</f>
        <v>649.78125</v>
      </c>
      <c r="G130" s="72">
        <f t="shared" si="16"/>
        <v>0.32102272727272729</v>
      </c>
      <c r="H130" s="54">
        <f t="shared" si="19"/>
        <v>929.5</v>
      </c>
      <c r="I130" s="72">
        <f t="shared" si="22"/>
        <v>2.8735632183908046E-2</v>
      </c>
      <c r="J130" s="5">
        <f t="shared" si="20"/>
        <v>927.7</v>
      </c>
      <c r="K130" s="72">
        <f t="shared" si="17"/>
        <v>3.0616509926854708E-2</v>
      </c>
      <c r="L130" s="5">
        <f t="shared" ref="L130:L155" si="24">$M$161*A130+$M$162</f>
        <v>942.13416956225296</v>
      </c>
      <c r="M130" s="72">
        <f t="shared" si="18"/>
        <v>1.5533783111543402E-2</v>
      </c>
      <c r="N130" s="73">
        <f t="shared" si="21"/>
        <v>936.90011282549222</v>
      </c>
      <c r="O130" s="70">
        <f t="shared" si="23"/>
        <v>2.1003016901262054E-2</v>
      </c>
    </row>
    <row r="131" spans="1:15" x14ac:dyDescent="0.25">
      <c r="A131" s="67">
        <v>130</v>
      </c>
      <c r="B131" s="8">
        <v>44470</v>
      </c>
      <c r="C131" s="5">
        <v>986</v>
      </c>
      <c r="D131" s="69">
        <f t="shared" si="14"/>
        <v>957</v>
      </c>
      <c r="E131" s="70">
        <f t="shared" si="15"/>
        <v>2.9411764705882353E-2</v>
      </c>
      <c r="F131" s="71">
        <f>+AVERAGE($C$2:C130)</f>
        <v>652.16279069767438</v>
      </c>
      <c r="G131" s="72">
        <f t="shared" si="16"/>
        <v>0.33857729138166898</v>
      </c>
      <c r="H131" s="54">
        <f t="shared" si="19"/>
        <v>948</v>
      </c>
      <c r="I131" s="72">
        <f t="shared" si="22"/>
        <v>3.8539553752535496E-2</v>
      </c>
      <c r="J131" s="5">
        <f t="shared" si="20"/>
        <v>946.1</v>
      </c>
      <c r="K131" s="72">
        <f t="shared" si="17"/>
        <v>4.0466531440162247E-2</v>
      </c>
      <c r="L131" s="5">
        <f t="shared" si="24"/>
        <v>946.54025481160215</v>
      </c>
      <c r="M131" s="72">
        <f t="shared" si="18"/>
        <v>4.0020025546042441E-2</v>
      </c>
      <c r="N131" s="73">
        <f t="shared" si="21"/>
        <v>954.99001128254929</v>
      </c>
      <c r="O131" s="70">
        <f t="shared" si="23"/>
        <v>3.1450292816887132E-2</v>
      </c>
    </row>
    <row r="132" spans="1:15" x14ac:dyDescent="0.25">
      <c r="A132" s="67">
        <v>131</v>
      </c>
      <c r="B132" s="8">
        <v>44501</v>
      </c>
      <c r="C132" s="5">
        <v>1016</v>
      </c>
      <c r="D132" s="69">
        <f t="shared" ref="D132:D155" si="25">C131</f>
        <v>986</v>
      </c>
      <c r="E132" s="70">
        <f t="shared" ref="E132:E155" si="26">+ABS(C132-D132)/C132</f>
        <v>2.952755905511811E-2</v>
      </c>
      <c r="F132" s="71">
        <f>+AVERAGE($C$2:C131)</f>
        <v>654.73076923076928</v>
      </c>
      <c r="G132" s="72">
        <f t="shared" ref="G132:G155" si="27">+ABS(C132-F132)/C132</f>
        <v>0.35557995154451844</v>
      </c>
      <c r="H132" s="54">
        <f t="shared" si="19"/>
        <v>971.5</v>
      </c>
      <c r="I132" s="72">
        <f t="shared" si="22"/>
        <v>4.3799212598425195E-2</v>
      </c>
      <c r="J132" s="5">
        <f t="shared" si="20"/>
        <v>969.7</v>
      </c>
      <c r="K132" s="72">
        <f t="shared" ref="K132:K155" si="28">+ABS(C132-J132)/C132</f>
        <v>4.5570866141732239E-2</v>
      </c>
      <c r="L132" s="5">
        <f t="shared" si="24"/>
        <v>950.94634006095112</v>
      </c>
      <c r="M132" s="72">
        <f t="shared" ref="M132:M154" si="29">+ABS(C132-L132)/C132</f>
        <v>6.4029192853394576E-2</v>
      </c>
      <c r="N132" s="73">
        <f t="shared" si="21"/>
        <v>982.89900112825489</v>
      </c>
      <c r="O132" s="70">
        <f t="shared" si="23"/>
        <v>3.2579723298961714E-2</v>
      </c>
    </row>
    <row r="133" spans="1:15" x14ac:dyDescent="0.25">
      <c r="A133" s="67">
        <v>132</v>
      </c>
      <c r="B133" s="8">
        <v>44531</v>
      </c>
      <c r="C133" s="5">
        <v>1046</v>
      </c>
      <c r="D133" s="69">
        <f t="shared" si="25"/>
        <v>1016</v>
      </c>
      <c r="E133" s="70">
        <f t="shared" si="26"/>
        <v>2.8680688336520075E-2</v>
      </c>
      <c r="F133" s="71">
        <f>+AVERAGE($C$2:C132)</f>
        <v>657.48854961832058</v>
      </c>
      <c r="G133" s="72">
        <f t="shared" si="27"/>
        <v>0.3714258607855444</v>
      </c>
      <c r="H133" s="54">
        <f t="shared" ref="H133:H156" si="30">+AVERAGE(C131:C132)</f>
        <v>1001</v>
      </c>
      <c r="I133" s="72">
        <f t="shared" si="22"/>
        <v>4.3021032504780114E-2</v>
      </c>
      <c r="J133" s="5">
        <f t="shared" ref="J133:J156" si="31">+SUMPRODUCT(C130:C132,$Q$2:$Q$4)</f>
        <v>998.1</v>
      </c>
      <c r="K133" s="72">
        <f t="shared" si="28"/>
        <v>4.5793499043977032E-2</v>
      </c>
      <c r="L133" s="5">
        <f t="shared" si="24"/>
        <v>955.35242531030008</v>
      </c>
      <c r="M133" s="72">
        <f t="shared" si="29"/>
        <v>8.6661161271223641E-2</v>
      </c>
      <c r="N133" s="73">
        <f t="shared" ref="N133:N155" si="32">(1-$Q$8)*N132+$Q$8*C132</f>
        <v>1012.6899001128254</v>
      </c>
      <c r="O133" s="70">
        <f t="shared" si="23"/>
        <v>3.1845219777413579E-2</v>
      </c>
    </row>
    <row r="134" spans="1:15" x14ac:dyDescent="0.25">
      <c r="A134" s="67">
        <v>133</v>
      </c>
      <c r="B134" s="8">
        <v>44562</v>
      </c>
      <c r="C134" s="5">
        <v>1049</v>
      </c>
      <c r="D134" s="69">
        <f t="shared" si="25"/>
        <v>1046</v>
      </c>
      <c r="E134" s="70">
        <f t="shared" si="26"/>
        <v>2.859866539561487E-3</v>
      </c>
      <c r="F134" s="71">
        <f>+AVERAGE($C$2:C133)</f>
        <v>660.43181818181813</v>
      </c>
      <c r="G134" s="72">
        <f t="shared" si="27"/>
        <v>0.37041771384002087</v>
      </c>
      <c r="H134" s="54">
        <f t="shared" si="30"/>
        <v>1031</v>
      </c>
      <c r="I134" s="72">
        <f t="shared" si="22"/>
        <v>1.7159199237368923E-2</v>
      </c>
      <c r="J134" s="5">
        <f t="shared" si="31"/>
        <v>1028</v>
      </c>
      <c r="K134" s="72">
        <f t="shared" si="28"/>
        <v>2.0019065776930411E-2</v>
      </c>
      <c r="L134" s="5">
        <f t="shared" si="24"/>
        <v>959.75851055964904</v>
      </c>
      <c r="M134" s="72">
        <f t="shared" si="29"/>
        <v>8.5072916530363168E-2</v>
      </c>
      <c r="N134" s="73">
        <f t="shared" si="32"/>
        <v>1042.6689900112824</v>
      </c>
      <c r="O134" s="70">
        <f t="shared" si="23"/>
        <v>6.0352812094543341E-3</v>
      </c>
    </row>
    <row r="135" spans="1:15" x14ac:dyDescent="0.25">
      <c r="A135" s="67">
        <v>134</v>
      </c>
      <c r="B135" s="8">
        <v>44593</v>
      </c>
      <c r="C135" s="5">
        <v>1052</v>
      </c>
      <c r="D135" s="69">
        <f t="shared" si="25"/>
        <v>1049</v>
      </c>
      <c r="E135" s="70">
        <f t="shared" si="26"/>
        <v>2.8517110266159697E-3</v>
      </c>
      <c r="F135" s="71">
        <f>+AVERAGE($C$2:C134)</f>
        <v>663.35338345864659</v>
      </c>
      <c r="G135" s="72">
        <f t="shared" si="27"/>
        <v>0.36943594728265533</v>
      </c>
      <c r="H135" s="54">
        <f t="shared" si="30"/>
        <v>1047.5</v>
      </c>
      <c r="I135" s="72">
        <f t="shared" si="22"/>
        <v>4.2775665399239545E-3</v>
      </c>
      <c r="J135" s="5">
        <f t="shared" si="31"/>
        <v>1044.5</v>
      </c>
      <c r="K135" s="72">
        <f t="shared" si="28"/>
        <v>7.1292775665399242E-3</v>
      </c>
      <c r="L135" s="5">
        <f t="shared" si="24"/>
        <v>964.164595808998</v>
      </c>
      <c r="M135" s="72">
        <f t="shared" si="29"/>
        <v>8.3493730219583645E-2</v>
      </c>
      <c r="N135" s="73">
        <f t="shared" si="32"/>
        <v>1048.3668990011283</v>
      </c>
      <c r="O135" s="70">
        <f t="shared" si="23"/>
        <v>3.4535180597639438E-3</v>
      </c>
    </row>
    <row r="136" spans="1:15" x14ac:dyDescent="0.25">
      <c r="A136" s="67">
        <v>135</v>
      </c>
      <c r="B136" s="8">
        <v>44621</v>
      </c>
      <c r="C136" s="5">
        <v>1059</v>
      </c>
      <c r="D136" s="69">
        <f t="shared" si="25"/>
        <v>1052</v>
      </c>
      <c r="E136" s="70">
        <f t="shared" si="26"/>
        <v>6.6100094428706326E-3</v>
      </c>
      <c r="F136" s="71">
        <f>+AVERAGE($C$2:C135)</f>
        <v>666.25373134328356</v>
      </c>
      <c r="G136" s="72">
        <f t="shared" si="27"/>
        <v>0.37086522063901456</v>
      </c>
      <c r="H136" s="54">
        <f t="shared" si="30"/>
        <v>1050.5</v>
      </c>
      <c r="I136" s="72">
        <f t="shared" si="22"/>
        <v>8.0264400377714831E-3</v>
      </c>
      <c r="J136" s="5">
        <f t="shared" si="31"/>
        <v>1050.2</v>
      </c>
      <c r="K136" s="72">
        <f t="shared" si="28"/>
        <v>8.3097261567516099E-3</v>
      </c>
      <c r="L136" s="5">
        <f t="shared" si="24"/>
        <v>968.57068105834719</v>
      </c>
      <c r="M136" s="72">
        <f t="shared" si="29"/>
        <v>8.5391236016669314E-2</v>
      </c>
      <c r="N136" s="73">
        <f t="shared" si="32"/>
        <v>1051.636689900113</v>
      </c>
      <c r="O136" s="70">
        <f t="shared" si="23"/>
        <v>6.953078470148282E-3</v>
      </c>
    </row>
    <row r="137" spans="1:15" x14ac:dyDescent="0.25">
      <c r="A137" s="67">
        <v>136</v>
      </c>
      <c r="B137" s="8">
        <v>44652</v>
      </c>
      <c r="C137" s="5">
        <v>1065</v>
      </c>
      <c r="D137" s="69">
        <f t="shared" si="25"/>
        <v>1059</v>
      </c>
      <c r="E137" s="70">
        <f t="shared" si="26"/>
        <v>5.6338028169014088E-3</v>
      </c>
      <c r="F137" s="71">
        <f>+AVERAGE($C$2:C136)</f>
        <v>669.16296296296298</v>
      </c>
      <c r="G137" s="72">
        <f t="shared" si="27"/>
        <v>0.37167796904886108</v>
      </c>
      <c r="H137" s="54">
        <f t="shared" si="30"/>
        <v>1055.5</v>
      </c>
      <c r="I137" s="72">
        <f t="shared" si="22"/>
        <v>8.9201877934272297E-3</v>
      </c>
      <c r="J137" s="5">
        <f t="shared" si="31"/>
        <v>1055.2</v>
      </c>
      <c r="K137" s="72">
        <f t="shared" si="28"/>
        <v>9.2018779342722574E-3</v>
      </c>
      <c r="L137" s="5">
        <f t="shared" si="24"/>
        <v>972.97676630769615</v>
      </c>
      <c r="M137" s="72">
        <f t="shared" si="29"/>
        <v>8.6406792199346341E-2</v>
      </c>
      <c r="N137" s="73">
        <f t="shared" si="32"/>
        <v>1058.2636689900114</v>
      </c>
      <c r="O137" s="70">
        <f t="shared" si="23"/>
        <v>6.3251934366090039E-3</v>
      </c>
    </row>
    <row r="138" spans="1:15" x14ac:dyDescent="0.25">
      <c r="A138" s="67">
        <v>137</v>
      </c>
      <c r="B138" s="8">
        <v>44682</v>
      </c>
      <c r="C138" s="5">
        <v>1072</v>
      </c>
      <c r="D138" s="69">
        <f t="shared" si="25"/>
        <v>1065</v>
      </c>
      <c r="E138" s="70">
        <f t="shared" si="26"/>
        <v>6.5298507462686565E-3</v>
      </c>
      <c r="F138" s="71">
        <f>+AVERAGE($C$2:C137)</f>
        <v>672.07352941176475</v>
      </c>
      <c r="G138" s="72">
        <f t="shared" si="27"/>
        <v>0.37306573748902544</v>
      </c>
      <c r="H138" s="54">
        <f t="shared" si="30"/>
        <v>1062</v>
      </c>
      <c r="I138" s="72">
        <f t="shared" si="22"/>
        <v>9.3283582089552231E-3</v>
      </c>
      <c r="J138" s="5">
        <f t="shared" si="31"/>
        <v>1061.3000000000002</v>
      </c>
      <c r="K138" s="72">
        <f t="shared" si="28"/>
        <v>9.9813432835819203E-3</v>
      </c>
      <c r="L138" s="5">
        <f t="shared" si="24"/>
        <v>977.38285155704511</v>
      </c>
      <c r="M138" s="72">
        <f t="shared" si="29"/>
        <v>8.8262265338577325E-2</v>
      </c>
      <c r="N138" s="73">
        <f t="shared" si="32"/>
        <v>1064.3263668990012</v>
      </c>
      <c r="O138" s="70">
        <f t="shared" si="23"/>
        <v>7.1582398330212816E-3</v>
      </c>
    </row>
    <row r="139" spans="1:15" x14ac:dyDescent="0.25">
      <c r="A139" s="67">
        <v>138</v>
      </c>
      <c r="B139" s="8">
        <v>44713</v>
      </c>
      <c r="C139" s="5">
        <v>1055</v>
      </c>
      <c r="D139" s="69">
        <f t="shared" si="25"/>
        <v>1072</v>
      </c>
      <c r="E139" s="70">
        <f t="shared" si="26"/>
        <v>1.6113744075829384E-2</v>
      </c>
      <c r="F139" s="71">
        <f>+AVERAGE($C$2:C138)</f>
        <v>674.99270072992704</v>
      </c>
      <c r="G139" s="72">
        <f t="shared" si="27"/>
        <v>0.36019649219912131</v>
      </c>
      <c r="H139" s="54">
        <f t="shared" si="30"/>
        <v>1068.5</v>
      </c>
      <c r="I139" s="72">
        <f t="shared" si="22"/>
        <v>1.2796208530805687E-2</v>
      </c>
      <c r="J139" s="5">
        <f t="shared" si="31"/>
        <v>1067.9000000000001</v>
      </c>
      <c r="K139" s="72">
        <f t="shared" si="28"/>
        <v>1.2227488151658854E-2</v>
      </c>
      <c r="L139" s="5">
        <f t="shared" si="24"/>
        <v>981.78893680639408</v>
      </c>
      <c r="M139" s="72">
        <f t="shared" si="29"/>
        <v>6.939437269536107E-2</v>
      </c>
      <c r="N139" s="73">
        <f t="shared" si="32"/>
        <v>1071.2326366899001</v>
      </c>
      <c r="O139" s="70">
        <f t="shared" si="23"/>
        <v>1.5386385488056984E-2</v>
      </c>
    </row>
    <row r="140" spans="1:15" x14ac:dyDescent="0.25">
      <c r="A140" s="67">
        <v>139</v>
      </c>
      <c r="B140" s="8">
        <v>44743</v>
      </c>
      <c r="C140" s="5">
        <v>1050</v>
      </c>
      <c r="D140" s="69">
        <f t="shared" si="25"/>
        <v>1055</v>
      </c>
      <c r="E140" s="70">
        <f t="shared" si="26"/>
        <v>4.7619047619047623E-3</v>
      </c>
      <c r="F140" s="71">
        <f>+AVERAGE($C$2:C139)</f>
        <v>677.74637681159425</v>
      </c>
      <c r="G140" s="72">
        <f t="shared" si="27"/>
        <v>0.35452726017943403</v>
      </c>
      <c r="H140" s="54">
        <f t="shared" si="30"/>
        <v>1063.5</v>
      </c>
      <c r="I140" s="72">
        <f t="shared" si="22"/>
        <v>1.2857142857142857E-2</v>
      </c>
      <c r="J140" s="5">
        <f t="shared" si="31"/>
        <v>1062.8</v>
      </c>
      <c r="K140" s="72">
        <f t="shared" si="28"/>
        <v>1.2190476190476147E-2</v>
      </c>
      <c r="L140" s="5">
        <f t="shared" si="24"/>
        <v>986.19502205574304</v>
      </c>
      <c r="M140" s="72">
        <f t="shared" si="29"/>
        <v>6.0766645661197105E-2</v>
      </c>
      <c r="N140" s="73">
        <f t="shared" si="32"/>
        <v>1056.6232636689899</v>
      </c>
      <c r="O140" s="70">
        <f t="shared" si="23"/>
        <v>6.3078701609427818E-3</v>
      </c>
    </row>
    <row r="141" spans="1:15" x14ac:dyDescent="0.25">
      <c r="A141" s="67">
        <v>140</v>
      </c>
      <c r="B141" s="8">
        <v>44774</v>
      </c>
      <c r="C141" s="5">
        <v>1045</v>
      </c>
      <c r="D141" s="69">
        <f t="shared" si="25"/>
        <v>1050</v>
      </c>
      <c r="E141" s="70">
        <f t="shared" si="26"/>
        <v>4.7846889952153108E-3</v>
      </c>
      <c r="F141" s="71">
        <f>+AVERAGE($C$2:C140)</f>
        <v>680.42446043165467</v>
      </c>
      <c r="G141" s="72">
        <f t="shared" si="27"/>
        <v>0.3488761144194692</v>
      </c>
      <c r="H141" s="54">
        <f t="shared" si="30"/>
        <v>1052.5</v>
      </c>
      <c r="I141" s="72">
        <f t="shared" si="22"/>
        <v>7.1770334928229667E-3</v>
      </c>
      <c r="J141" s="5">
        <f t="shared" si="31"/>
        <v>1054.2</v>
      </c>
      <c r="K141" s="72">
        <f t="shared" si="28"/>
        <v>8.8038277511962165E-3</v>
      </c>
      <c r="L141" s="5">
        <f t="shared" si="24"/>
        <v>990.60110730509223</v>
      </c>
      <c r="M141" s="72">
        <f t="shared" si="29"/>
        <v>5.2056356645844758E-2</v>
      </c>
      <c r="N141" s="73">
        <f t="shared" si="32"/>
        <v>1050.6623263668989</v>
      </c>
      <c r="O141" s="70">
        <f t="shared" si="23"/>
        <v>5.418494131003755E-3</v>
      </c>
    </row>
    <row r="142" spans="1:15" x14ac:dyDescent="0.25">
      <c r="A142" s="67">
        <v>141</v>
      </c>
      <c r="B142" s="8">
        <v>44805</v>
      </c>
      <c r="C142" s="5">
        <v>1040</v>
      </c>
      <c r="D142" s="69">
        <f t="shared" si="25"/>
        <v>1045</v>
      </c>
      <c r="E142" s="70">
        <f t="shared" si="26"/>
        <v>4.807692307692308E-3</v>
      </c>
      <c r="F142" s="71">
        <f>+AVERAGE($C$2:C141)</f>
        <v>683.02857142857147</v>
      </c>
      <c r="G142" s="72">
        <f t="shared" si="27"/>
        <v>0.34324175824175818</v>
      </c>
      <c r="H142" s="54">
        <f t="shared" si="30"/>
        <v>1047.5</v>
      </c>
      <c r="I142" s="72">
        <f t="shared" si="22"/>
        <v>7.2115384615384619E-3</v>
      </c>
      <c r="J142" s="5">
        <f t="shared" si="31"/>
        <v>1048</v>
      </c>
      <c r="K142" s="72">
        <f t="shared" si="28"/>
        <v>7.6923076923076927E-3</v>
      </c>
      <c r="L142" s="5">
        <f t="shared" si="24"/>
        <v>995.00719255444119</v>
      </c>
      <c r="M142" s="72">
        <f t="shared" si="29"/>
        <v>4.3262314851498854E-2</v>
      </c>
      <c r="N142" s="73">
        <f t="shared" si="32"/>
        <v>1045.5662326366898</v>
      </c>
      <c r="O142" s="70">
        <f t="shared" si="23"/>
        <v>5.3521467660479294E-3</v>
      </c>
    </row>
    <row r="143" spans="1:15" x14ac:dyDescent="0.25">
      <c r="A143" s="67">
        <v>142</v>
      </c>
      <c r="B143" s="8">
        <v>44835</v>
      </c>
      <c r="C143" s="5">
        <v>1071</v>
      </c>
      <c r="D143" s="69">
        <f t="shared" si="25"/>
        <v>1040</v>
      </c>
      <c r="E143" s="70">
        <f t="shared" si="26"/>
        <v>2.8944911297852476E-2</v>
      </c>
      <c r="F143" s="71">
        <f>+AVERAGE($C$2:C142)</f>
        <v>685.5602836879433</v>
      </c>
      <c r="G143" s="72">
        <f t="shared" si="27"/>
        <v>0.35988769030070655</v>
      </c>
      <c r="H143" s="54">
        <f t="shared" si="30"/>
        <v>1042.5</v>
      </c>
      <c r="I143" s="72">
        <f t="shared" si="22"/>
        <v>2.661064425770308E-2</v>
      </c>
      <c r="J143" s="5">
        <f t="shared" si="31"/>
        <v>1043</v>
      </c>
      <c r="K143" s="72">
        <f t="shared" si="28"/>
        <v>2.6143790849673203E-2</v>
      </c>
      <c r="L143" s="5">
        <f t="shared" si="24"/>
        <v>999.41327780379015</v>
      </c>
      <c r="M143" s="72">
        <f t="shared" si="29"/>
        <v>6.6841010453977445E-2</v>
      </c>
      <c r="N143" s="73">
        <f t="shared" si="32"/>
        <v>1040.5566232636691</v>
      </c>
      <c r="O143" s="70">
        <f t="shared" si="23"/>
        <v>2.8425188362587252E-2</v>
      </c>
    </row>
    <row r="144" spans="1:15" x14ac:dyDescent="0.25">
      <c r="A144" s="67">
        <v>143</v>
      </c>
      <c r="B144" s="8">
        <v>44866</v>
      </c>
      <c r="C144" s="5">
        <v>1003</v>
      </c>
      <c r="D144" s="69">
        <f t="shared" si="25"/>
        <v>1071</v>
      </c>
      <c r="E144" s="70">
        <f t="shared" si="26"/>
        <v>6.7796610169491525E-2</v>
      </c>
      <c r="F144" s="71">
        <f>+AVERAGE($C$2:C143)</f>
        <v>688.27464788732391</v>
      </c>
      <c r="G144" s="72">
        <f t="shared" si="27"/>
        <v>0.31378400011233909</v>
      </c>
      <c r="H144" s="54">
        <f t="shared" si="30"/>
        <v>1055.5</v>
      </c>
      <c r="I144" s="72">
        <f t="shared" ref="I144:I154" si="33">+ABS(C144-H144)/C144</f>
        <v>5.2342971086739784E-2</v>
      </c>
      <c r="J144" s="5">
        <f t="shared" si="31"/>
        <v>1056</v>
      </c>
      <c r="K144" s="72">
        <f t="shared" si="28"/>
        <v>5.2841475573280158E-2</v>
      </c>
      <c r="L144" s="5">
        <f t="shared" si="24"/>
        <v>1003.8193630531391</v>
      </c>
      <c r="M144" s="72">
        <f t="shared" si="29"/>
        <v>8.16912316190542E-4</v>
      </c>
      <c r="N144" s="73">
        <f t="shared" si="32"/>
        <v>1067.9556623263668</v>
      </c>
      <c r="O144" s="70">
        <f t="shared" ref="O144:O155" si="34">+ABS(C144-N144)/C144</f>
        <v>6.4761378191791411E-2</v>
      </c>
    </row>
    <row r="145" spans="1:16" x14ac:dyDescent="0.25">
      <c r="A145" s="67">
        <v>144</v>
      </c>
      <c r="B145" s="8">
        <v>44896</v>
      </c>
      <c r="C145" s="5">
        <v>1036</v>
      </c>
      <c r="D145" s="69">
        <f t="shared" si="25"/>
        <v>1003</v>
      </c>
      <c r="E145" s="70">
        <f t="shared" si="26"/>
        <v>3.1853281853281852E-2</v>
      </c>
      <c r="F145" s="71">
        <f>+AVERAGE($C$2:C144)</f>
        <v>690.47552447552448</v>
      </c>
      <c r="G145" s="72">
        <f t="shared" si="27"/>
        <v>0.33351783351783354</v>
      </c>
      <c r="H145" s="54">
        <f t="shared" si="30"/>
        <v>1037</v>
      </c>
      <c r="I145" s="72">
        <f t="shared" si="33"/>
        <v>9.6525096525096527E-4</v>
      </c>
      <c r="J145" s="5">
        <f t="shared" si="31"/>
        <v>1033.9000000000001</v>
      </c>
      <c r="K145" s="72">
        <f t="shared" si="28"/>
        <v>2.0270270270269391E-3</v>
      </c>
      <c r="L145" s="5">
        <f t="shared" si="24"/>
        <v>1008.2254483024881</v>
      </c>
      <c r="M145" s="72">
        <f t="shared" si="29"/>
        <v>2.6809412835436221E-2</v>
      </c>
      <c r="N145" s="73">
        <f t="shared" si="32"/>
        <v>1009.4955662326367</v>
      </c>
      <c r="O145" s="70">
        <f t="shared" si="34"/>
        <v>2.5583430277377656E-2</v>
      </c>
    </row>
    <row r="146" spans="1:16" x14ac:dyDescent="0.25">
      <c r="A146" s="67">
        <v>145</v>
      </c>
      <c r="B146" s="8">
        <v>44927</v>
      </c>
      <c r="C146" s="5">
        <v>1039</v>
      </c>
      <c r="D146" s="69">
        <f t="shared" si="25"/>
        <v>1036</v>
      </c>
      <c r="E146" s="70">
        <f t="shared" si="26"/>
        <v>2.8873917228103944E-3</v>
      </c>
      <c r="F146" s="71">
        <f>+AVERAGE($C$2:C145)</f>
        <v>692.875</v>
      </c>
      <c r="G146" s="72">
        <f t="shared" si="27"/>
        <v>0.33313282001924927</v>
      </c>
      <c r="H146" s="54">
        <f t="shared" si="30"/>
        <v>1019.5</v>
      </c>
      <c r="I146" s="72">
        <f t="shared" si="33"/>
        <v>1.8768046198267566E-2</v>
      </c>
      <c r="J146" s="5">
        <f t="shared" si="31"/>
        <v>1026.3000000000002</v>
      </c>
      <c r="K146" s="72">
        <f t="shared" si="28"/>
        <v>1.2223291626563829E-2</v>
      </c>
      <c r="L146" s="5">
        <f t="shared" si="24"/>
        <v>1012.6315335518373</v>
      </c>
      <c r="M146" s="72">
        <f t="shared" si="29"/>
        <v>2.537869725520956E-2</v>
      </c>
      <c r="N146" s="73">
        <f t="shared" si="32"/>
        <v>1033.3495566232637</v>
      </c>
      <c r="O146" s="70">
        <f t="shared" si="34"/>
        <v>5.4383478120657823E-3</v>
      </c>
    </row>
    <row r="147" spans="1:16" x14ac:dyDescent="0.25">
      <c r="A147" s="67">
        <v>146</v>
      </c>
      <c r="B147" s="8">
        <v>44958</v>
      </c>
      <c r="C147" s="5">
        <v>1043</v>
      </c>
      <c r="D147" s="69">
        <f t="shared" si="25"/>
        <v>1039</v>
      </c>
      <c r="E147" s="70">
        <f t="shared" si="26"/>
        <v>3.8350910834132309E-3</v>
      </c>
      <c r="F147" s="71">
        <f>+AVERAGE($C$2:C146)</f>
        <v>695.26206896551719</v>
      </c>
      <c r="G147" s="72">
        <f t="shared" si="27"/>
        <v>0.33340165966872753</v>
      </c>
      <c r="H147" s="54">
        <f t="shared" si="30"/>
        <v>1037.5</v>
      </c>
      <c r="I147" s="72">
        <f t="shared" si="33"/>
        <v>5.2732502396931925E-3</v>
      </c>
      <c r="J147" s="5">
        <f t="shared" si="31"/>
        <v>1034.2</v>
      </c>
      <c r="K147" s="72">
        <f t="shared" si="28"/>
        <v>8.4372003835090654E-3</v>
      </c>
      <c r="L147" s="5">
        <f t="shared" si="24"/>
        <v>1017.0376188011862</v>
      </c>
      <c r="M147" s="72">
        <f t="shared" si="29"/>
        <v>2.4892024159936504E-2</v>
      </c>
      <c r="N147" s="73">
        <f t="shared" si="32"/>
        <v>1038.4349556623263</v>
      </c>
      <c r="O147" s="70">
        <f t="shared" si="34"/>
        <v>4.3768402086996408E-3</v>
      </c>
    </row>
    <row r="148" spans="1:16" x14ac:dyDescent="0.25">
      <c r="A148" s="67">
        <v>147</v>
      </c>
      <c r="B148" s="8">
        <v>44986</v>
      </c>
      <c r="C148" s="5">
        <v>1050</v>
      </c>
      <c r="D148" s="69">
        <f t="shared" si="25"/>
        <v>1043</v>
      </c>
      <c r="E148" s="70">
        <f t="shared" si="26"/>
        <v>6.6666666666666671E-3</v>
      </c>
      <c r="F148" s="71">
        <f>+AVERAGE($C$2:C147)</f>
        <v>697.64383561643831</v>
      </c>
      <c r="G148" s="72">
        <f t="shared" si="27"/>
        <v>0.33557729941291592</v>
      </c>
      <c r="H148" s="54">
        <f t="shared" si="30"/>
        <v>1041</v>
      </c>
      <c r="I148" s="72">
        <f t="shared" si="33"/>
        <v>8.5714285714285719E-3</v>
      </c>
      <c r="J148" s="5">
        <f t="shared" si="31"/>
        <v>1040.7</v>
      </c>
      <c r="K148" s="72">
        <f t="shared" si="28"/>
        <v>8.8571428571428135E-3</v>
      </c>
      <c r="L148" s="5">
        <f t="shared" si="24"/>
        <v>1021.4437040505352</v>
      </c>
      <c r="M148" s="72">
        <f t="shared" si="29"/>
        <v>2.7196472332823629E-2</v>
      </c>
      <c r="N148" s="73">
        <f t="shared" si="32"/>
        <v>1042.5434955662327</v>
      </c>
      <c r="O148" s="70">
        <f t="shared" si="34"/>
        <v>7.101432794064143E-3</v>
      </c>
    </row>
    <row r="149" spans="1:16" x14ac:dyDescent="0.25">
      <c r="A149" s="67">
        <v>148</v>
      </c>
      <c r="B149" s="8">
        <v>45017</v>
      </c>
      <c r="C149" s="5">
        <v>1057</v>
      </c>
      <c r="D149" s="69">
        <f t="shared" si="25"/>
        <v>1050</v>
      </c>
      <c r="E149" s="70">
        <f t="shared" si="26"/>
        <v>6.6225165562913907E-3</v>
      </c>
      <c r="F149" s="71">
        <f>+AVERAGE($C$2:C148)</f>
        <v>700.0408163265306</v>
      </c>
      <c r="G149" s="72">
        <f t="shared" si="27"/>
        <v>0.33770972911397296</v>
      </c>
      <c r="H149" s="54">
        <f t="shared" si="30"/>
        <v>1046.5</v>
      </c>
      <c r="I149" s="72">
        <f t="shared" si="33"/>
        <v>9.9337748344370865E-3</v>
      </c>
      <c r="J149" s="5">
        <f t="shared" si="31"/>
        <v>1046.0999999999999</v>
      </c>
      <c r="K149" s="72">
        <f t="shared" si="28"/>
        <v>1.0312204351939537E-2</v>
      </c>
      <c r="L149" s="5">
        <f t="shared" si="24"/>
        <v>1025.8497892998842</v>
      </c>
      <c r="M149" s="72">
        <f t="shared" si="29"/>
        <v>2.9470398013354635E-2</v>
      </c>
      <c r="N149" s="73">
        <f t="shared" si="32"/>
        <v>1049.2543495566233</v>
      </c>
      <c r="O149" s="70">
        <f t="shared" si="34"/>
        <v>7.3279569000725539E-3</v>
      </c>
    </row>
    <row r="150" spans="1:16" x14ac:dyDescent="0.25">
      <c r="A150" s="67">
        <v>149</v>
      </c>
      <c r="B150" s="8">
        <v>45047</v>
      </c>
      <c r="C150" s="5">
        <v>1064</v>
      </c>
      <c r="D150" s="69">
        <f t="shared" si="25"/>
        <v>1057</v>
      </c>
      <c r="E150" s="70">
        <f t="shared" si="26"/>
        <v>6.5789473684210523E-3</v>
      </c>
      <c r="F150" s="71">
        <f>+AVERAGE($C$2:C149)</f>
        <v>702.45270270270271</v>
      </c>
      <c r="G150" s="72">
        <f t="shared" si="27"/>
        <v>0.33980009144482826</v>
      </c>
      <c r="H150" s="54">
        <f t="shared" si="30"/>
        <v>1053.5</v>
      </c>
      <c r="I150" s="72">
        <f t="shared" si="33"/>
        <v>9.8684210526315784E-3</v>
      </c>
      <c r="J150" s="5">
        <f t="shared" si="31"/>
        <v>1052.8</v>
      </c>
      <c r="K150" s="72">
        <f t="shared" si="28"/>
        <v>1.0526315789473727E-2</v>
      </c>
      <c r="L150" s="5">
        <f t="shared" si="24"/>
        <v>1030.2558745492331</v>
      </c>
      <c r="M150" s="72">
        <f t="shared" si="29"/>
        <v>3.1714403619141809E-2</v>
      </c>
      <c r="N150" s="73">
        <f t="shared" si="32"/>
        <v>1056.2254349556624</v>
      </c>
      <c r="O150" s="70">
        <f t="shared" si="34"/>
        <v>7.3069220341518588E-3</v>
      </c>
    </row>
    <row r="151" spans="1:16" x14ac:dyDescent="0.25">
      <c r="A151" s="67">
        <v>150</v>
      </c>
      <c r="B151" s="8">
        <v>45078</v>
      </c>
      <c r="C151" s="5">
        <v>1046</v>
      </c>
      <c r="D151" s="69">
        <f t="shared" si="25"/>
        <v>1064</v>
      </c>
      <c r="E151" s="70">
        <f t="shared" si="26"/>
        <v>1.7208413001912046E-2</v>
      </c>
      <c r="F151" s="71">
        <f>+AVERAGE($C$2:C150)</f>
        <v>704.87919463087246</v>
      </c>
      <c r="G151" s="72">
        <f t="shared" si="27"/>
        <v>0.32611931679648903</v>
      </c>
      <c r="H151" s="54">
        <f t="shared" si="30"/>
        <v>1060.5</v>
      </c>
      <c r="I151" s="72">
        <f t="shared" si="33"/>
        <v>1.3862332695984704E-2</v>
      </c>
      <c r="J151" s="5">
        <f t="shared" si="31"/>
        <v>1059.8</v>
      </c>
      <c r="K151" s="72">
        <f t="shared" si="28"/>
        <v>1.3193116634799192E-2</v>
      </c>
      <c r="L151" s="5">
        <f t="shared" si="24"/>
        <v>1034.6619597985823</v>
      </c>
      <c r="M151" s="72">
        <f t="shared" si="29"/>
        <v>1.0839426578793211E-2</v>
      </c>
      <c r="N151" s="73">
        <f t="shared" si="32"/>
        <v>1063.2225434955662</v>
      </c>
      <c r="O151" s="70">
        <f t="shared" si="34"/>
        <v>1.6465146745283214E-2</v>
      </c>
    </row>
    <row r="152" spans="1:16" x14ac:dyDescent="0.25">
      <c r="A152" s="67">
        <v>151</v>
      </c>
      <c r="B152" s="8">
        <v>45108</v>
      </c>
      <c r="C152" s="5">
        <v>1029</v>
      </c>
      <c r="D152" s="69">
        <f t="shared" si="25"/>
        <v>1046</v>
      </c>
      <c r="E152" s="70">
        <f t="shared" si="26"/>
        <v>1.6520894071914479E-2</v>
      </c>
      <c r="F152" s="71">
        <f>+AVERAGE($C$2:C151)</f>
        <v>707.15333333333331</v>
      </c>
      <c r="G152" s="72">
        <f t="shared" si="27"/>
        <v>0.31277615808228054</v>
      </c>
      <c r="H152" s="54">
        <f t="shared" si="30"/>
        <v>1055</v>
      </c>
      <c r="I152" s="72">
        <f t="shared" si="33"/>
        <v>2.5267249757045675E-2</v>
      </c>
      <c r="J152" s="5">
        <f t="shared" si="31"/>
        <v>1054.3000000000002</v>
      </c>
      <c r="K152" s="72">
        <f t="shared" si="28"/>
        <v>2.4586977648202314E-2</v>
      </c>
      <c r="L152" s="5">
        <f t="shared" si="24"/>
        <v>1039.0680450479313</v>
      </c>
      <c r="M152" s="72">
        <f t="shared" si="29"/>
        <v>9.7843003381256205E-3</v>
      </c>
      <c r="N152" s="73">
        <f t="shared" si="32"/>
        <v>1047.7222543495566</v>
      </c>
      <c r="O152" s="70">
        <f t="shared" si="34"/>
        <v>1.8194610640968494E-2</v>
      </c>
    </row>
    <row r="153" spans="1:16" x14ac:dyDescent="0.25">
      <c r="A153" s="67">
        <v>152</v>
      </c>
      <c r="B153" s="8">
        <v>45139</v>
      </c>
      <c r="C153" s="5">
        <v>1012</v>
      </c>
      <c r="D153" s="69">
        <f t="shared" si="25"/>
        <v>1029</v>
      </c>
      <c r="E153" s="70">
        <f t="shared" si="26"/>
        <v>1.6798418972332016E-2</v>
      </c>
      <c r="F153" s="71">
        <f>+AVERAGE($C$2:C152)</f>
        <v>709.28476821192055</v>
      </c>
      <c r="G153" s="72">
        <f t="shared" si="27"/>
        <v>0.29912572311075042</v>
      </c>
      <c r="H153" s="54">
        <f t="shared" si="30"/>
        <v>1037.5</v>
      </c>
      <c r="I153" s="72">
        <f t="shared" si="33"/>
        <v>2.5197628458498024E-2</v>
      </c>
      <c r="J153" s="5">
        <f t="shared" si="31"/>
        <v>1039.3000000000002</v>
      </c>
      <c r="K153" s="72">
        <f t="shared" si="28"/>
        <v>2.6976284584980418E-2</v>
      </c>
      <c r="L153" s="5">
        <f t="shared" si="24"/>
        <v>1043.4741302972802</v>
      </c>
      <c r="M153" s="72">
        <f t="shared" si="29"/>
        <v>3.1100919266087181E-2</v>
      </c>
      <c r="N153" s="73">
        <f t="shared" si="32"/>
        <v>1030.8722254349557</v>
      </c>
      <c r="O153" s="70">
        <f t="shared" si="34"/>
        <v>1.8648444105687431E-2</v>
      </c>
    </row>
    <row r="154" spans="1:16" x14ac:dyDescent="0.25">
      <c r="A154" s="67">
        <v>153</v>
      </c>
      <c r="B154" s="8">
        <v>45170</v>
      </c>
      <c r="C154" s="5">
        <v>1002</v>
      </c>
      <c r="D154" s="69">
        <f t="shared" si="25"/>
        <v>1012</v>
      </c>
      <c r="E154" s="70">
        <f t="shared" si="26"/>
        <v>9.9800399201596807E-3</v>
      </c>
      <c r="F154" s="71">
        <f>+AVERAGE($C$2:C153)</f>
        <v>711.27631578947364</v>
      </c>
      <c r="G154" s="72">
        <f t="shared" si="27"/>
        <v>0.29014339741569495</v>
      </c>
      <c r="H154" s="54">
        <f t="shared" si="30"/>
        <v>1020.5</v>
      </c>
      <c r="I154" s="72">
        <f t="shared" si="33"/>
        <v>1.8463073852295408E-2</v>
      </c>
      <c r="J154" s="5">
        <f t="shared" si="31"/>
        <v>1022.2</v>
      </c>
      <c r="K154" s="72">
        <f t="shared" si="28"/>
        <v>2.0159680638722602E-2</v>
      </c>
      <c r="L154" s="5">
        <f t="shared" si="24"/>
        <v>1047.8802155466292</v>
      </c>
      <c r="M154" s="72">
        <f t="shared" si="29"/>
        <v>4.5788638270089013E-2</v>
      </c>
      <c r="N154" s="73">
        <f t="shared" si="32"/>
        <v>1013.8872225434956</v>
      </c>
      <c r="O154" s="70">
        <f t="shared" si="34"/>
        <v>1.1863495552390786E-2</v>
      </c>
    </row>
    <row r="155" spans="1:16" x14ac:dyDescent="0.25">
      <c r="A155" s="67">
        <v>154</v>
      </c>
      <c r="B155" s="8">
        <v>45200</v>
      </c>
      <c r="C155" s="5">
        <v>1028</v>
      </c>
      <c r="D155" s="69">
        <f t="shared" si="25"/>
        <v>1002</v>
      </c>
      <c r="E155" s="70">
        <f t="shared" si="26"/>
        <v>2.5291828793774319E-2</v>
      </c>
      <c r="F155" s="71">
        <f>+AVERAGE($C$2:C154)</f>
        <v>713.17647058823525</v>
      </c>
      <c r="G155" s="72">
        <f t="shared" si="27"/>
        <v>0.30624856946669721</v>
      </c>
      <c r="H155" s="54">
        <f t="shared" si="30"/>
        <v>1007</v>
      </c>
      <c r="I155" s="72">
        <f>+ABS(C155-H155)/C155</f>
        <v>2.0428015564202335E-2</v>
      </c>
      <c r="J155" s="5">
        <f t="shared" si="31"/>
        <v>1008.7</v>
      </c>
      <c r="K155" s="72">
        <f t="shared" si="28"/>
        <v>1.8774319066147814E-2</v>
      </c>
      <c r="L155" s="5">
        <f t="shared" si="24"/>
        <v>1052.2863007959781</v>
      </c>
      <c r="M155" s="72">
        <f>+ABS(C155-L155)/C155</f>
        <v>2.3624806221768629E-2</v>
      </c>
      <c r="N155" s="73">
        <f t="shared" si="32"/>
        <v>1003.1887222543496</v>
      </c>
      <c r="O155" s="70">
        <f t="shared" si="34"/>
        <v>2.4135484188375862E-2</v>
      </c>
    </row>
    <row r="156" spans="1:16" x14ac:dyDescent="0.25">
      <c r="A156" s="67">
        <v>155</v>
      </c>
      <c r="B156" s="8">
        <v>45231</v>
      </c>
      <c r="D156" s="69">
        <f>C155</f>
        <v>1028</v>
      </c>
      <c r="E156" s="68"/>
      <c r="F156" s="71">
        <f>+AVERAGE($C$2:C155)</f>
        <v>715.22077922077926</v>
      </c>
      <c r="H156" s="54">
        <f t="shared" si="30"/>
        <v>1015</v>
      </c>
      <c r="J156" s="5">
        <f t="shared" si="31"/>
        <v>1016</v>
      </c>
      <c r="L156" s="5">
        <f>$M$161*A156+$M$162</f>
        <v>1056.6923860453273</v>
      </c>
      <c r="N156" s="73">
        <f>(1-$Q$8)*N155+$Q$8*C155</f>
        <v>1025.518872225435</v>
      </c>
      <c r="O156" s="68"/>
      <c r="P156" s="5">
        <f>+_xlfn.FORECAST.ETS(B156,C2:C155,B2:B155)</f>
        <v>1023.8846728539033</v>
      </c>
    </row>
    <row r="157" spans="1:16" x14ac:dyDescent="0.25">
      <c r="A157" s="5" t="s">
        <v>423</v>
      </c>
      <c r="B157" s="8">
        <v>45261</v>
      </c>
      <c r="D157" s="68"/>
      <c r="E157" s="74">
        <f>SUM(E3:E155)</f>
        <v>2.891747036625703</v>
      </c>
      <c r="F157" s="13"/>
      <c r="G157" s="13">
        <f>SUM(G3:G155)</f>
        <v>31.268043421895939</v>
      </c>
      <c r="H157" s="54">
        <f>+AVERAGE(H155:H156)</f>
        <v>1011</v>
      </c>
      <c r="I157" s="13">
        <f>SUM(I3:I155)</f>
        <v>3.7064828754380352</v>
      </c>
      <c r="J157" s="13"/>
      <c r="K157" s="13">
        <f>SUM(K3:K155)</f>
        <v>4.0492544127961319</v>
      </c>
      <c r="L157" s="13"/>
      <c r="M157" s="13">
        <f>SUM(M3:M155)</f>
        <v>7.4731553898858696</v>
      </c>
      <c r="N157" s="73">
        <f>(1-$Q$8)*N156+$Q$8*N156</f>
        <v>1025.518872225435</v>
      </c>
      <c r="O157" s="74">
        <f>SUM(O3:O155)</f>
        <v>3.0154645509396225</v>
      </c>
      <c r="P157" s="5">
        <f t="shared" ref="P157:P191" si="35">+_xlfn.FORECAST.ETS(B157,C3:C156,B3:B156)</f>
        <v>1029.1792313951746</v>
      </c>
    </row>
    <row r="158" spans="1:16" x14ac:dyDescent="0.25">
      <c r="A158" s="5" t="s">
        <v>424</v>
      </c>
      <c r="B158" s="8">
        <v>45292</v>
      </c>
      <c r="D158" s="68"/>
      <c r="E158" s="74">
        <f>AVERAGE(E3:E155)</f>
        <v>1.8900307428926164E-2</v>
      </c>
      <c r="F158" s="13"/>
      <c r="G158" s="13">
        <f>AVERAGE(G3:G155)</f>
        <v>0.20436629687513685</v>
      </c>
      <c r="H158" s="54">
        <f t="shared" ref="H158:H191" si="36">+AVERAGE(H156:H157)</f>
        <v>1013</v>
      </c>
      <c r="I158" s="13">
        <f>AVERAGE(I3:I155)</f>
        <v>2.4225378270836831E-2</v>
      </c>
      <c r="J158" s="13"/>
      <c r="K158" s="13">
        <f>AVERAGE(K3:K155)</f>
        <v>2.6465715116314587E-2</v>
      </c>
      <c r="L158" s="13"/>
      <c r="M158" s="13">
        <f>AVERAGE(M3:M155)</f>
        <v>4.8844152875071045E-2</v>
      </c>
      <c r="N158" s="74"/>
      <c r="O158" s="74">
        <f>AVERAGE(O3:O155)</f>
        <v>1.9708918633592303E-2</v>
      </c>
      <c r="P158" s="5">
        <f t="shared" si="35"/>
        <v>1041.2690166690586</v>
      </c>
    </row>
    <row r="159" spans="1:16" x14ac:dyDescent="0.25">
      <c r="A159" s="5" t="s">
        <v>425</v>
      </c>
      <c r="B159" s="8">
        <v>45323</v>
      </c>
      <c r="H159" s="54">
        <f t="shared" si="36"/>
        <v>1012</v>
      </c>
      <c r="M159" s="77">
        <f>RSQ(L2:L155,C2:C155)</f>
        <v>0.95356482522081043</v>
      </c>
      <c r="P159" s="5">
        <f t="shared" si="35"/>
        <v>1045.722467758801</v>
      </c>
    </row>
    <row r="160" spans="1:16" x14ac:dyDescent="0.25">
      <c r="A160" s="5">
        <v>159</v>
      </c>
      <c r="B160" s="8">
        <v>45352</v>
      </c>
      <c r="H160" s="54">
        <f t="shared" si="36"/>
        <v>1012.5</v>
      </c>
      <c r="L160" s="5" t="s">
        <v>426</v>
      </c>
      <c r="P160" s="5">
        <f t="shared" si="35"/>
        <v>1050.1894217520778</v>
      </c>
    </row>
    <row r="161" spans="1:16" x14ac:dyDescent="0.25">
      <c r="A161" s="5">
        <v>160</v>
      </c>
      <c r="B161" s="8">
        <v>45383</v>
      </c>
      <c r="H161" s="54">
        <f t="shared" si="36"/>
        <v>1012.25</v>
      </c>
      <c r="L161" s="5" t="s">
        <v>427</v>
      </c>
      <c r="M161" s="5">
        <f>+SLOPE(C2:C155,A2:A155)</f>
        <v>4.4060852493490064</v>
      </c>
      <c r="P161" s="5">
        <f t="shared" si="35"/>
        <v>1054.6687103210593</v>
      </c>
    </row>
    <row r="162" spans="1:16" x14ac:dyDescent="0.25">
      <c r="A162" s="5">
        <v>161</v>
      </c>
      <c r="B162" s="8">
        <v>45413</v>
      </c>
      <c r="H162" s="54">
        <f t="shared" si="36"/>
        <v>1012.375</v>
      </c>
      <c r="L162" s="5" t="s">
        <v>428</v>
      </c>
      <c r="M162" s="5">
        <f>+INTERCEPT(C2:C155,A2:A155)</f>
        <v>373.74917239623124</v>
      </c>
      <c r="P162" s="5">
        <f t="shared" si="35"/>
        <v>1059.1397605659351</v>
      </c>
    </row>
    <row r="163" spans="1:16" x14ac:dyDescent="0.25">
      <c r="A163" s="5">
        <v>162</v>
      </c>
      <c r="B163" s="8">
        <v>45444</v>
      </c>
      <c r="H163" s="54">
        <f t="shared" si="36"/>
        <v>1012.3125</v>
      </c>
      <c r="P163" s="5">
        <f t="shared" si="35"/>
        <v>1063.5917158422051</v>
      </c>
    </row>
    <row r="164" spans="1:16" x14ac:dyDescent="0.25">
      <c r="A164" s="5">
        <v>163</v>
      </c>
      <c r="B164" s="8">
        <v>45474</v>
      </c>
      <c r="H164" s="54">
        <f t="shared" si="36"/>
        <v>1012.34375</v>
      </c>
      <c r="P164" s="5">
        <f t="shared" si="35"/>
        <v>1068.2705599953727</v>
      </c>
    </row>
    <row r="165" spans="1:16" x14ac:dyDescent="0.25">
      <c r="A165" s="5">
        <v>164</v>
      </c>
      <c r="B165" s="8">
        <v>45505</v>
      </c>
      <c r="H165" s="54">
        <f t="shared" si="36"/>
        <v>1012.328125</v>
      </c>
      <c r="P165" s="5">
        <f t="shared" si="35"/>
        <v>1072.9753582113053</v>
      </c>
    </row>
    <row r="166" spans="1:16" x14ac:dyDescent="0.25">
      <c r="A166" s="5">
        <v>165</v>
      </c>
      <c r="B166" s="8">
        <v>45536</v>
      </c>
      <c r="H166" s="54">
        <f t="shared" si="36"/>
        <v>1012.3359375</v>
      </c>
      <c r="P166" s="5">
        <f t="shared" si="35"/>
        <v>1077.7866047745358</v>
      </c>
    </row>
    <row r="167" spans="1:16" x14ac:dyDescent="0.25">
      <c r="A167" s="5">
        <v>166</v>
      </c>
      <c r="B167" s="8">
        <v>45566</v>
      </c>
      <c r="H167" s="54">
        <f t="shared" si="36"/>
        <v>1012.33203125</v>
      </c>
      <c r="P167" s="5">
        <f t="shared" si="35"/>
        <v>1082.3697429331232</v>
      </c>
    </row>
    <row r="168" spans="1:16" x14ac:dyDescent="0.25">
      <c r="A168" s="5">
        <v>167</v>
      </c>
      <c r="B168" s="8">
        <v>45597</v>
      </c>
      <c r="H168" s="54">
        <f t="shared" si="36"/>
        <v>1012.333984375</v>
      </c>
      <c r="P168" s="5">
        <f t="shared" si="35"/>
        <v>1087.0292042389735</v>
      </c>
    </row>
    <row r="169" spans="1:16" x14ac:dyDescent="0.25">
      <c r="A169" s="5">
        <v>168</v>
      </c>
      <c r="B169" s="8">
        <v>45627</v>
      </c>
      <c r="H169" s="54">
        <f t="shared" si="36"/>
        <v>1012.3330078125</v>
      </c>
      <c r="P169" s="5">
        <f t="shared" si="35"/>
        <v>1091.6610728198982</v>
      </c>
    </row>
    <row r="170" spans="1:16" x14ac:dyDescent="0.25">
      <c r="A170" s="5">
        <v>169</v>
      </c>
      <c r="B170" s="8">
        <v>45658</v>
      </c>
      <c r="H170" s="54">
        <f t="shared" si="36"/>
        <v>1012.33349609375</v>
      </c>
      <c r="P170" s="5">
        <f t="shared" si="35"/>
        <v>1032.832013089617</v>
      </c>
    </row>
    <row r="171" spans="1:16" x14ac:dyDescent="0.25">
      <c r="A171" s="5">
        <v>170</v>
      </c>
      <c r="B171" s="8">
        <v>45689</v>
      </c>
      <c r="H171" s="54">
        <f t="shared" si="36"/>
        <v>1012.333251953125</v>
      </c>
      <c r="P171" s="5">
        <f t="shared" si="35"/>
        <v>1033.1579472898609</v>
      </c>
    </row>
    <row r="172" spans="1:16" x14ac:dyDescent="0.25">
      <c r="A172" s="5">
        <v>171</v>
      </c>
      <c r="B172" s="8">
        <v>45717</v>
      </c>
      <c r="H172" s="54">
        <f t="shared" si="36"/>
        <v>1012.3333740234375</v>
      </c>
      <c r="P172" s="5">
        <f t="shared" si="35"/>
        <v>1033.4838812196801</v>
      </c>
    </row>
    <row r="173" spans="1:16" x14ac:dyDescent="0.25">
      <c r="A173" s="5">
        <v>172</v>
      </c>
      <c r="B173" s="8">
        <v>45748</v>
      </c>
      <c r="H173" s="54">
        <f t="shared" si="36"/>
        <v>1012.3333129882813</v>
      </c>
      <c r="P173" s="5">
        <f t="shared" si="35"/>
        <v>1033.8098157703196</v>
      </c>
    </row>
    <row r="174" spans="1:16" x14ac:dyDescent="0.25">
      <c r="A174" s="5">
        <v>173</v>
      </c>
      <c r="B174" s="8">
        <v>45778</v>
      </c>
      <c r="H174" s="54">
        <f t="shared" si="36"/>
        <v>1012.3333435058594</v>
      </c>
      <c r="P174" s="5">
        <f t="shared" si="35"/>
        <v>1034.1357651206561</v>
      </c>
    </row>
    <row r="175" spans="1:16" x14ac:dyDescent="0.25">
      <c r="A175" s="5">
        <v>174</v>
      </c>
      <c r="B175" s="8">
        <v>45809</v>
      </c>
      <c r="H175" s="54">
        <f t="shared" si="36"/>
        <v>1012.3333282470703</v>
      </c>
      <c r="P175" s="5">
        <f t="shared" si="35"/>
        <v>1034.4617183354337</v>
      </c>
    </row>
    <row r="176" spans="1:16" x14ac:dyDescent="0.25">
      <c r="A176" s="5">
        <v>175</v>
      </c>
      <c r="B176" s="8">
        <v>45839</v>
      </c>
      <c r="H176" s="54">
        <f t="shared" si="36"/>
        <v>1012.3333358764648</v>
      </c>
      <c r="P176" s="5">
        <f t="shared" si="35"/>
        <v>1034.7876759252131</v>
      </c>
    </row>
    <row r="177" spans="1:16" x14ac:dyDescent="0.25">
      <c r="A177" s="5">
        <v>176</v>
      </c>
      <c r="B177" s="8">
        <v>45870</v>
      </c>
      <c r="H177" s="54">
        <f t="shared" si="36"/>
        <v>1012.3333320617676</v>
      </c>
      <c r="P177" s="5">
        <f t="shared" si="35"/>
        <v>1035.1135759453732</v>
      </c>
    </row>
    <row r="178" spans="1:16" x14ac:dyDescent="0.25">
      <c r="A178" s="5">
        <v>177</v>
      </c>
      <c r="B178" s="8">
        <v>45901</v>
      </c>
      <c r="H178" s="54">
        <f t="shared" si="36"/>
        <v>1012.3333339691162</v>
      </c>
      <c r="P178" s="5">
        <f t="shared" si="35"/>
        <v>1035.4394611458738</v>
      </c>
    </row>
    <row r="179" spans="1:16" x14ac:dyDescent="0.25">
      <c r="A179" s="5">
        <v>178</v>
      </c>
      <c r="B179" s="8">
        <v>45931</v>
      </c>
      <c r="H179" s="54">
        <f t="shared" si="36"/>
        <v>1012.3333330154419</v>
      </c>
      <c r="P179" s="5">
        <f t="shared" si="35"/>
        <v>1035.7653398455777</v>
      </c>
    </row>
    <row r="180" spans="1:16" x14ac:dyDescent="0.25">
      <c r="A180" s="5">
        <v>179</v>
      </c>
      <c r="B180" s="8">
        <v>45962</v>
      </c>
      <c r="H180" s="54">
        <f t="shared" si="36"/>
        <v>1012.3333334922791</v>
      </c>
      <c r="P180" s="5">
        <f t="shared" si="35"/>
        <v>1138.5284073139012</v>
      </c>
    </row>
    <row r="181" spans="1:16" x14ac:dyDescent="0.25">
      <c r="A181" s="5">
        <v>180</v>
      </c>
      <c r="B181" s="8">
        <v>45992</v>
      </c>
      <c r="H181" s="54">
        <f t="shared" si="36"/>
        <v>1012.3333332538605</v>
      </c>
      <c r="P181" s="5">
        <f t="shared" si="35"/>
        <v>1143.2513096491216</v>
      </c>
    </row>
    <row r="182" spans="1:16" x14ac:dyDescent="0.25">
      <c r="A182" s="5">
        <v>181</v>
      </c>
      <c r="B182" s="8">
        <v>46023</v>
      </c>
      <c r="H182" s="54">
        <f t="shared" si="36"/>
        <v>1012.3333333730698</v>
      </c>
      <c r="P182" s="5">
        <f t="shared" si="35"/>
        <v>1148.0034032103758</v>
      </c>
    </row>
    <row r="183" spans="1:16" x14ac:dyDescent="0.25">
      <c r="A183" s="5">
        <v>182</v>
      </c>
      <c r="B183" s="8">
        <v>46054</v>
      </c>
      <c r="H183" s="54">
        <f t="shared" si="36"/>
        <v>1012.3333333134651</v>
      </c>
      <c r="P183" s="5">
        <f t="shared" si="35"/>
        <v>1152.7214833783592</v>
      </c>
    </row>
    <row r="184" spans="1:16" x14ac:dyDescent="0.25">
      <c r="A184" s="5">
        <v>183</v>
      </c>
      <c r="B184" s="8">
        <v>46082</v>
      </c>
      <c r="H184" s="54">
        <f t="shared" si="36"/>
        <v>1012.3333333432674</v>
      </c>
      <c r="P184" s="5">
        <f t="shared" si="35"/>
        <v>1157.4358672941285</v>
      </c>
    </row>
    <row r="185" spans="1:16" x14ac:dyDescent="0.25">
      <c r="A185" s="5">
        <v>184</v>
      </c>
      <c r="B185" s="8">
        <v>46113</v>
      </c>
      <c r="H185" s="54">
        <f t="shared" si="36"/>
        <v>1012.3333333283663</v>
      </c>
      <c r="P185" s="5">
        <f t="shared" si="35"/>
        <v>1162.4640199730818</v>
      </c>
    </row>
    <row r="186" spans="1:16" x14ac:dyDescent="0.25">
      <c r="A186" s="5">
        <v>185</v>
      </c>
      <c r="B186" s="8">
        <v>46143</v>
      </c>
      <c r="H186" s="54">
        <f t="shared" si="36"/>
        <v>1012.3333333358169</v>
      </c>
      <c r="P186" s="5">
        <f t="shared" si="35"/>
        <v>1167.3859489558156</v>
      </c>
    </row>
    <row r="187" spans="1:16" x14ac:dyDescent="0.25">
      <c r="A187" s="5">
        <v>186</v>
      </c>
      <c r="B187" s="8">
        <v>46174</v>
      </c>
      <c r="H187" s="54">
        <f t="shared" si="36"/>
        <v>1012.3333333320916</v>
      </c>
      <c r="P187" s="5">
        <f t="shared" si="35"/>
        <v>1172.147024036384</v>
      </c>
    </row>
    <row r="188" spans="1:16" x14ac:dyDescent="0.25">
      <c r="A188" s="5">
        <v>187</v>
      </c>
      <c r="B188" s="8">
        <v>46204</v>
      </c>
      <c r="H188" s="54">
        <f t="shared" si="36"/>
        <v>1012.3333333339542</v>
      </c>
      <c r="P188" s="5">
        <f t="shared" si="35"/>
        <v>1176.7949827509926</v>
      </c>
    </row>
    <row r="189" spans="1:16" x14ac:dyDescent="0.25">
      <c r="A189" s="5">
        <v>188</v>
      </c>
      <c r="B189" s="8">
        <v>46235</v>
      </c>
      <c r="H189" s="54">
        <f t="shared" si="36"/>
        <v>1012.3333333330229</v>
      </c>
      <c r="P189" s="5">
        <f t="shared" si="35"/>
        <v>1177.2807204855142</v>
      </c>
    </row>
    <row r="190" spans="1:16" x14ac:dyDescent="0.25">
      <c r="A190" s="5">
        <v>189</v>
      </c>
      <c r="B190" s="8">
        <v>46266</v>
      </c>
      <c r="H190" s="54">
        <f t="shared" si="36"/>
        <v>1012.3333333334886</v>
      </c>
      <c r="P190" s="5">
        <f t="shared" si="35"/>
        <v>1182.2532875219667</v>
      </c>
    </row>
    <row r="191" spans="1:16" x14ac:dyDescent="0.25">
      <c r="A191" s="5">
        <v>190</v>
      </c>
      <c r="B191" s="8">
        <v>46296</v>
      </c>
      <c r="H191" s="54">
        <f t="shared" si="36"/>
        <v>1012.3333333332557</v>
      </c>
      <c r="P191" s="62">
        <f t="shared" si="35"/>
        <v>1187.434015010567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18AD-B8FD-45FB-959E-C819E86E5118}">
  <dimension ref="A1:Q191"/>
  <sheetViews>
    <sheetView topLeftCell="A170" workbookViewId="0"/>
  </sheetViews>
  <sheetFormatPr defaultRowHeight="15" x14ac:dyDescent="0.25"/>
  <cols>
    <col min="1" max="1" width="9.140625" style="5"/>
    <col min="2" max="2" width="10.5703125" style="5" bestFit="1" customWidth="1"/>
    <col min="3" max="16384" width="9.140625" style="5"/>
  </cols>
  <sheetData>
    <row r="1" spans="1:17" ht="75" x14ac:dyDescent="0.25">
      <c r="A1" s="2" t="s">
        <v>407</v>
      </c>
      <c r="B1" s="1" t="s">
        <v>0</v>
      </c>
      <c r="C1" s="2" t="s">
        <v>1</v>
      </c>
      <c r="D1" s="64" t="s">
        <v>408</v>
      </c>
      <c r="E1" s="64" t="s">
        <v>409</v>
      </c>
      <c r="F1" s="4" t="s">
        <v>410</v>
      </c>
      <c r="G1" s="4" t="s">
        <v>411</v>
      </c>
      <c r="H1" s="4" t="s">
        <v>441</v>
      </c>
      <c r="I1" s="4" t="s">
        <v>409</v>
      </c>
      <c r="J1" s="4" t="s">
        <v>442</v>
      </c>
      <c r="K1" s="4" t="s">
        <v>416</v>
      </c>
      <c r="L1" s="4" t="s">
        <v>417</v>
      </c>
      <c r="M1" s="4" t="s">
        <v>418</v>
      </c>
      <c r="N1" s="65" t="s">
        <v>419</v>
      </c>
      <c r="O1" s="65" t="s">
        <v>418</v>
      </c>
      <c r="P1" s="4" t="s">
        <v>420</v>
      </c>
      <c r="Q1" s="66" t="s">
        <v>421</v>
      </c>
    </row>
    <row r="2" spans="1:17" x14ac:dyDescent="0.25">
      <c r="A2" s="67">
        <v>1</v>
      </c>
      <c r="B2" s="8">
        <v>40544</v>
      </c>
      <c r="C2" s="5">
        <v>520</v>
      </c>
      <c r="D2" s="68"/>
      <c r="E2" s="68"/>
      <c r="L2" s="5">
        <f t="shared" ref="L2:L65" si="0">$M$161*A2+$M$162</f>
        <v>397.37343946376217</v>
      </c>
      <c r="N2" s="68"/>
      <c r="O2" s="68"/>
      <c r="Q2" s="53">
        <v>0.1</v>
      </c>
    </row>
    <row r="3" spans="1:17" x14ac:dyDescent="0.25">
      <c r="A3" s="67">
        <v>2</v>
      </c>
      <c r="B3" s="8">
        <v>40575</v>
      </c>
      <c r="C3" s="5">
        <v>522</v>
      </c>
      <c r="D3" s="69">
        <f>C2</f>
        <v>520</v>
      </c>
      <c r="E3" s="70">
        <f>+ABS(C3-D3)/C3</f>
        <v>3.8314176245210726E-3</v>
      </c>
      <c r="F3" s="71">
        <f>+AVERAGE($C$2)</f>
        <v>520</v>
      </c>
      <c r="G3" s="72">
        <f>+ABS(C3-F3)/C3</f>
        <v>3.8314176245210726E-3</v>
      </c>
      <c r="H3" s="71">
        <f>C2</f>
        <v>520</v>
      </c>
      <c r="I3" s="72">
        <f>+ABS(C3-H3)/C3</f>
        <v>3.8314176245210726E-3</v>
      </c>
      <c r="J3" s="71">
        <f>C2</f>
        <v>520</v>
      </c>
      <c r="K3" s="72">
        <f>+ABS(C3-J3)/C3</f>
        <v>3.8314176245210726E-3</v>
      </c>
      <c r="L3" s="5">
        <f t="shared" si="0"/>
        <v>406.35472206477908</v>
      </c>
      <c r="M3" s="72">
        <f>+ABS(C3-L3)/C3</f>
        <v>0.22154267803682168</v>
      </c>
      <c r="N3" s="69">
        <f>C2</f>
        <v>520</v>
      </c>
      <c r="O3" s="70">
        <f>+ABS(C3-N3)/C3</f>
        <v>3.8314176245210726E-3</v>
      </c>
      <c r="P3" s="22"/>
      <c r="Q3" s="53">
        <v>0.4</v>
      </c>
    </row>
    <row r="4" spans="1:17" x14ac:dyDescent="0.25">
      <c r="A4" s="67">
        <v>3</v>
      </c>
      <c r="B4" s="8">
        <v>40603</v>
      </c>
      <c r="C4" s="5">
        <v>542</v>
      </c>
      <c r="D4" s="69">
        <f t="shared" ref="D4:D67" si="1">C3</f>
        <v>522</v>
      </c>
      <c r="E4" s="70">
        <f t="shared" ref="E4:E67" si="2">+ABS(C4-D4)/C4</f>
        <v>3.6900369003690037E-2</v>
      </c>
      <c r="F4" s="71">
        <f>+AVERAGE($C$2:C3)</f>
        <v>521</v>
      </c>
      <c r="G4" s="72">
        <f t="shared" ref="G4:G67" si="3">+ABS(C4-F4)/C4</f>
        <v>3.8745387453874541E-2</v>
      </c>
      <c r="H4" s="54">
        <f>+AVERAGE(C2:C3)</f>
        <v>521</v>
      </c>
      <c r="I4" s="72">
        <f t="shared" ref="I4:I14" si="4">+ABS(C4-H4)/C4</f>
        <v>3.8745387453874541E-2</v>
      </c>
      <c r="J4" s="5">
        <v>322</v>
      </c>
      <c r="K4" s="72">
        <f t="shared" ref="K4:K67" si="5">+ABS(C4-J4)/C4</f>
        <v>0.4059040590405904</v>
      </c>
      <c r="L4" s="5">
        <f t="shared" si="0"/>
        <v>415.33600466579605</v>
      </c>
      <c r="M4" s="72">
        <f t="shared" ref="M4:M67" si="6">+ABS(C4-L4)/C4</f>
        <v>0.23369740836568995</v>
      </c>
      <c r="N4" s="73">
        <f>(1-$Q$8)*N3+$Q$8*C3</f>
        <v>521.79999999999995</v>
      </c>
      <c r="O4" s="70">
        <f t="shared" ref="O4:O14" si="7">+ABS(C4-N4)/C4</f>
        <v>3.7269372693727022E-2</v>
      </c>
      <c r="Q4" s="53">
        <v>0.5</v>
      </c>
    </row>
    <row r="5" spans="1:17" x14ac:dyDescent="0.25">
      <c r="A5" s="67">
        <v>4</v>
      </c>
      <c r="B5" s="8">
        <v>40634</v>
      </c>
      <c r="C5" s="5">
        <v>564</v>
      </c>
      <c r="D5" s="69">
        <f t="shared" si="1"/>
        <v>542</v>
      </c>
      <c r="E5" s="70">
        <f t="shared" si="2"/>
        <v>3.9007092198581561E-2</v>
      </c>
      <c r="F5" s="71">
        <f>+AVERAGE($C$2:C4)</f>
        <v>528</v>
      </c>
      <c r="G5" s="72">
        <f t="shared" si="3"/>
        <v>6.3829787234042548E-2</v>
      </c>
      <c r="H5" s="54">
        <f t="shared" ref="H5:H68" si="8">+AVERAGE(C3:C4)</f>
        <v>532</v>
      </c>
      <c r="I5" s="72">
        <f t="shared" si="4"/>
        <v>5.6737588652482268E-2</v>
      </c>
      <c r="J5" s="5">
        <f t="shared" ref="J5:J68" si="9">+SUMPRODUCT(C2:C4,$Q$2:$Q$4)</f>
        <v>531.79999999999995</v>
      </c>
      <c r="K5" s="72">
        <f t="shared" si="5"/>
        <v>5.7092198581560366E-2</v>
      </c>
      <c r="L5" s="5">
        <f t="shared" si="0"/>
        <v>424.31728726681297</v>
      </c>
      <c r="M5" s="72">
        <f t="shared" si="6"/>
        <v>0.24766438427870041</v>
      </c>
      <c r="N5" s="73">
        <f t="shared" ref="N5:N68" si="10">(1-$Q$8)*N4+$Q$8*C4</f>
        <v>539.98</v>
      </c>
      <c r="O5" s="70">
        <f t="shared" si="7"/>
        <v>4.2588652482269472E-2</v>
      </c>
    </row>
    <row r="6" spans="1:17" x14ac:dyDescent="0.25">
      <c r="A6" s="67">
        <v>5</v>
      </c>
      <c r="B6" s="8">
        <v>40664</v>
      </c>
      <c r="C6" s="5">
        <v>587</v>
      </c>
      <c r="D6" s="69">
        <f t="shared" si="1"/>
        <v>564</v>
      </c>
      <c r="E6" s="70">
        <f t="shared" si="2"/>
        <v>3.9182282793867124E-2</v>
      </c>
      <c r="F6" s="71">
        <f>+AVERAGE($C$2:C5)</f>
        <v>537</v>
      </c>
      <c r="G6" s="72">
        <f t="shared" si="3"/>
        <v>8.5178875638841564E-2</v>
      </c>
      <c r="H6" s="54">
        <f t="shared" si="8"/>
        <v>553</v>
      </c>
      <c r="I6" s="72">
        <f t="shared" si="4"/>
        <v>5.7921635434412269E-2</v>
      </c>
      <c r="J6" s="5">
        <f t="shared" si="9"/>
        <v>551</v>
      </c>
      <c r="K6" s="72">
        <f t="shared" si="5"/>
        <v>6.1328790459965928E-2</v>
      </c>
      <c r="L6" s="5">
        <f t="shared" si="0"/>
        <v>433.29856986782994</v>
      </c>
      <c r="M6" s="72">
        <f t="shared" si="6"/>
        <v>0.26184230005480419</v>
      </c>
      <c r="N6" s="73">
        <f t="shared" si="10"/>
        <v>561.59799999999996</v>
      </c>
      <c r="O6" s="70">
        <f t="shared" si="7"/>
        <v>4.3274275979557145E-2</v>
      </c>
    </row>
    <row r="7" spans="1:17" x14ac:dyDescent="0.25">
      <c r="A7" s="67">
        <v>6</v>
      </c>
      <c r="B7" s="8">
        <v>40695</v>
      </c>
      <c r="C7" s="5">
        <v>578</v>
      </c>
      <c r="D7" s="69">
        <f t="shared" si="1"/>
        <v>587</v>
      </c>
      <c r="E7" s="70">
        <f t="shared" si="2"/>
        <v>1.5570934256055362E-2</v>
      </c>
      <c r="F7" s="71">
        <f>+AVERAGE($C$2:C6)</f>
        <v>547</v>
      </c>
      <c r="G7" s="72">
        <f t="shared" si="3"/>
        <v>5.3633217993079588E-2</v>
      </c>
      <c r="H7" s="54">
        <f t="shared" si="8"/>
        <v>575.5</v>
      </c>
      <c r="I7" s="72">
        <f t="shared" si="4"/>
        <v>4.3252595155709346E-3</v>
      </c>
      <c r="J7" s="5">
        <f t="shared" si="9"/>
        <v>573.29999999999995</v>
      </c>
      <c r="K7" s="72">
        <f t="shared" si="5"/>
        <v>8.1314878892734359E-3</v>
      </c>
      <c r="L7" s="5">
        <f t="shared" si="0"/>
        <v>442.27985246884685</v>
      </c>
      <c r="M7" s="72">
        <f t="shared" si="6"/>
        <v>0.23480994382552448</v>
      </c>
      <c r="N7" s="73">
        <f t="shared" si="10"/>
        <v>584.45980000000009</v>
      </c>
      <c r="O7" s="70">
        <f t="shared" si="7"/>
        <v>1.1176124567474199E-2</v>
      </c>
      <c r="Q7" s="5" t="s">
        <v>422</v>
      </c>
    </row>
    <row r="8" spans="1:17" x14ac:dyDescent="0.25">
      <c r="A8" s="67">
        <v>7</v>
      </c>
      <c r="B8" s="8">
        <v>40725</v>
      </c>
      <c r="C8" s="5">
        <v>555</v>
      </c>
      <c r="D8" s="69">
        <f t="shared" si="1"/>
        <v>578</v>
      </c>
      <c r="E8" s="70">
        <f t="shared" si="2"/>
        <v>4.1441441441441441E-2</v>
      </c>
      <c r="F8" s="71">
        <f>+AVERAGE($C$2:C7)</f>
        <v>552.16666666666663</v>
      </c>
      <c r="G8" s="72">
        <f t="shared" si="3"/>
        <v>5.1051051051051732E-3</v>
      </c>
      <c r="H8" s="54">
        <f t="shared" si="8"/>
        <v>582.5</v>
      </c>
      <c r="I8" s="72">
        <f t="shared" si="4"/>
        <v>4.954954954954955E-2</v>
      </c>
      <c r="J8" s="5">
        <f t="shared" si="9"/>
        <v>580.20000000000005</v>
      </c>
      <c r="K8" s="72">
        <f t="shared" si="5"/>
        <v>4.540540540540549E-2</v>
      </c>
      <c r="L8" s="5">
        <f t="shared" si="0"/>
        <v>451.26113506986383</v>
      </c>
      <c r="M8" s="72">
        <f t="shared" si="6"/>
        <v>0.1869168737479931</v>
      </c>
      <c r="N8" s="73">
        <f t="shared" si="10"/>
        <v>578.64598000000001</v>
      </c>
      <c r="O8" s="70">
        <f t="shared" si="7"/>
        <v>4.2605369369369386E-2</v>
      </c>
      <c r="Q8" s="5">
        <v>0.9</v>
      </c>
    </row>
    <row r="9" spans="1:17" x14ac:dyDescent="0.25">
      <c r="A9" s="67">
        <v>8</v>
      </c>
      <c r="B9" s="8">
        <v>40756</v>
      </c>
      <c r="C9" s="5">
        <v>533</v>
      </c>
      <c r="D9" s="69">
        <f t="shared" si="1"/>
        <v>555</v>
      </c>
      <c r="E9" s="70">
        <f t="shared" si="2"/>
        <v>4.1275797373358347E-2</v>
      </c>
      <c r="F9" s="71">
        <f>+AVERAGE($C$2:C8)</f>
        <v>552.57142857142856</v>
      </c>
      <c r="G9" s="72">
        <f t="shared" si="3"/>
        <v>3.6719378182792785E-2</v>
      </c>
      <c r="H9" s="54">
        <f t="shared" si="8"/>
        <v>566.5</v>
      </c>
      <c r="I9" s="72">
        <f t="shared" si="4"/>
        <v>6.2851782363977482E-2</v>
      </c>
      <c r="J9" s="5">
        <f t="shared" si="9"/>
        <v>567.40000000000009</v>
      </c>
      <c r="K9" s="72">
        <f t="shared" si="5"/>
        <v>6.4540337711069595E-2</v>
      </c>
      <c r="L9" s="5">
        <f t="shared" si="0"/>
        <v>460.24241767088074</v>
      </c>
      <c r="M9" s="72">
        <f t="shared" si="6"/>
        <v>0.13650578298146201</v>
      </c>
      <c r="N9" s="73">
        <f t="shared" si="10"/>
        <v>557.364598</v>
      </c>
      <c r="O9" s="70">
        <f t="shared" si="7"/>
        <v>4.5712191369606005E-2</v>
      </c>
    </row>
    <row r="10" spans="1:17" x14ac:dyDescent="0.25">
      <c r="A10" s="67">
        <v>9</v>
      </c>
      <c r="B10" s="8">
        <v>40787</v>
      </c>
      <c r="C10" s="5">
        <v>511</v>
      </c>
      <c r="D10" s="69">
        <f t="shared" si="1"/>
        <v>533</v>
      </c>
      <c r="E10" s="70">
        <f t="shared" si="2"/>
        <v>4.3052837573385516E-2</v>
      </c>
      <c r="F10" s="71">
        <f>+AVERAGE($C$2:C9)</f>
        <v>550.125</v>
      </c>
      <c r="G10" s="72">
        <f t="shared" si="3"/>
        <v>7.6565557729941294E-2</v>
      </c>
      <c r="H10" s="54">
        <f t="shared" si="8"/>
        <v>544</v>
      </c>
      <c r="I10" s="72">
        <f t="shared" si="4"/>
        <v>6.4579256360078274E-2</v>
      </c>
      <c r="J10" s="5">
        <f t="shared" si="9"/>
        <v>546.29999999999995</v>
      </c>
      <c r="K10" s="72">
        <f t="shared" si="5"/>
        <v>6.9080234833659396E-2</v>
      </c>
      <c r="L10" s="5">
        <f t="shared" si="0"/>
        <v>469.22370027189771</v>
      </c>
      <c r="M10" s="72">
        <f t="shared" si="6"/>
        <v>8.1754011209593525E-2</v>
      </c>
      <c r="N10" s="73">
        <f t="shared" si="10"/>
        <v>535.43645979999997</v>
      </c>
      <c r="O10" s="70">
        <f t="shared" si="7"/>
        <v>4.7820860665361967E-2</v>
      </c>
    </row>
    <row r="11" spans="1:17" x14ac:dyDescent="0.25">
      <c r="A11" s="67">
        <v>10</v>
      </c>
      <c r="B11" s="8">
        <v>40817</v>
      </c>
      <c r="C11" s="5">
        <v>532</v>
      </c>
      <c r="D11" s="69">
        <f t="shared" si="1"/>
        <v>511</v>
      </c>
      <c r="E11" s="70">
        <f t="shared" si="2"/>
        <v>3.9473684210526314E-2</v>
      </c>
      <c r="F11" s="71">
        <f>+AVERAGE($C$2:C10)</f>
        <v>545.77777777777783</v>
      </c>
      <c r="G11" s="72">
        <f t="shared" si="3"/>
        <v>2.5898078529657573E-2</v>
      </c>
      <c r="H11" s="54">
        <f t="shared" si="8"/>
        <v>522</v>
      </c>
      <c r="I11" s="72">
        <f t="shared" si="4"/>
        <v>1.8796992481203006E-2</v>
      </c>
      <c r="J11" s="5">
        <f t="shared" si="9"/>
        <v>524.20000000000005</v>
      </c>
      <c r="K11" s="72">
        <f t="shared" si="5"/>
        <v>1.4661654135338261E-2</v>
      </c>
      <c r="L11" s="5">
        <f t="shared" si="0"/>
        <v>478.20498287291468</v>
      </c>
      <c r="M11" s="72">
        <f t="shared" si="6"/>
        <v>0.10111845324640097</v>
      </c>
      <c r="N11" s="73">
        <f t="shared" si="10"/>
        <v>513.44364598000004</v>
      </c>
      <c r="O11" s="70">
        <f t="shared" si="7"/>
        <v>3.4880364699248038E-2</v>
      </c>
    </row>
    <row r="12" spans="1:17" x14ac:dyDescent="0.25">
      <c r="A12" s="67">
        <v>11</v>
      </c>
      <c r="B12" s="8">
        <v>40848</v>
      </c>
      <c r="C12" s="5">
        <v>553</v>
      </c>
      <c r="D12" s="69">
        <f t="shared" si="1"/>
        <v>532</v>
      </c>
      <c r="E12" s="70">
        <f t="shared" si="2"/>
        <v>3.7974683544303799E-2</v>
      </c>
      <c r="F12" s="71">
        <f>+AVERAGE($C$2:C11)</f>
        <v>544.4</v>
      </c>
      <c r="G12" s="72">
        <f t="shared" si="3"/>
        <v>1.5551537070524453E-2</v>
      </c>
      <c r="H12" s="54">
        <f t="shared" si="8"/>
        <v>521.5</v>
      </c>
      <c r="I12" s="72">
        <f t="shared" si="4"/>
        <v>5.6962025316455694E-2</v>
      </c>
      <c r="J12" s="5">
        <f t="shared" si="9"/>
        <v>523.70000000000005</v>
      </c>
      <c r="K12" s="72">
        <f t="shared" si="5"/>
        <v>5.2983725135623785E-2</v>
      </c>
      <c r="L12" s="5">
        <f t="shared" si="0"/>
        <v>487.1862654739316</v>
      </c>
      <c r="M12" s="72">
        <f t="shared" si="6"/>
        <v>0.11901217816648897</v>
      </c>
      <c r="N12" s="73">
        <f t="shared" si="10"/>
        <v>530.14436459800004</v>
      </c>
      <c r="O12" s="70">
        <f t="shared" si="7"/>
        <v>4.1330262933092152E-2</v>
      </c>
    </row>
    <row r="13" spans="1:17" x14ac:dyDescent="0.25">
      <c r="A13" s="67">
        <v>12</v>
      </c>
      <c r="B13" s="8">
        <v>40878</v>
      </c>
      <c r="C13" s="5">
        <v>575</v>
      </c>
      <c r="D13" s="69">
        <f t="shared" si="1"/>
        <v>553</v>
      </c>
      <c r="E13" s="70">
        <f t="shared" si="2"/>
        <v>3.826086956521739E-2</v>
      </c>
      <c r="F13" s="71">
        <f>+AVERAGE($C$2:C12)</f>
        <v>545.18181818181813</v>
      </c>
      <c r="G13" s="72">
        <f t="shared" si="3"/>
        <v>5.1857707509881515E-2</v>
      </c>
      <c r="H13" s="54">
        <f t="shared" si="8"/>
        <v>542.5</v>
      </c>
      <c r="I13" s="72">
        <f t="shared" si="4"/>
        <v>5.6521739130434782E-2</v>
      </c>
      <c r="J13" s="5">
        <f t="shared" si="9"/>
        <v>540.40000000000009</v>
      </c>
      <c r="K13" s="72">
        <f t="shared" si="5"/>
        <v>6.0173913043478106E-2</v>
      </c>
      <c r="L13" s="5">
        <f t="shared" si="0"/>
        <v>496.16754807494857</v>
      </c>
      <c r="M13" s="72">
        <f t="shared" si="6"/>
        <v>0.13709991639139379</v>
      </c>
      <c r="N13" s="73">
        <f t="shared" si="10"/>
        <v>550.71443645980003</v>
      </c>
      <c r="O13" s="70">
        <f t="shared" si="7"/>
        <v>4.2235762678608652E-2</v>
      </c>
    </row>
    <row r="14" spans="1:17" x14ac:dyDescent="0.25">
      <c r="A14" s="67">
        <v>13</v>
      </c>
      <c r="B14" s="8">
        <v>40909</v>
      </c>
      <c r="C14" s="5">
        <v>577</v>
      </c>
      <c r="D14" s="69">
        <f t="shared" si="1"/>
        <v>575</v>
      </c>
      <c r="E14" s="70">
        <f t="shared" si="2"/>
        <v>3.4662045060658577E-3</v>
      </c>
      <c r="F14" s="71">
        <f>+AVERAGE($C$2:C13)</f>
        <v>547.66666666666663</v>
      </c>
      <c r="G14" s="72">
        <f t="shared" si="3"/>
        <v>5.0837666088965984E-2</v>
      </c>
      <c r="H14" s="54">
        <f t="shared" si="8"/>
        <v>564</v>
      </c>
      <c r="I14" s="72">
        <f t="shared" si="4"/>
        <v>2.2530329289428077E-2</v>
      </c>
      <c r="J14" s="5">
        <f t="shared" si="9"/>
        <v>561.90000000000009</v>
      </c>
      <c r="K14" s="72">
        <f t="shared" si="5"/>
        <v>2.616984402079707E-2</v>
      </c>
      <c r="L14" s="5">
        <f t="shared" si="0"/>
        <v>505.14883067596548</v>
      </c>
      <c r="M14" s="72">
        <f t="shared" si="6"/>
        <v>0.12452542343853469</v>
      </c>
      <c r="N14" s="73">
        <f t="shared" si="10"/>
        <v>572.57144364598003</v>
      </c>
      <c r="O14" s="70">
        <f t="shared" si="7"/>
        <v>7.6751409948353109E-3</v>
      </c>
    </row>
    <row r="15" spans="1:17" x14ac:dyDescent="0.25">
      <c r="A15" s="67">
        <v>14</v>
      </c>
      <c r="B15" s="8">
        <v>40940</v>
      </c>
      <c r="C15" s="5">
        <v>579</v>
      </c>
      <c r="D15" s="69">
        <f t="shared" si="1"/>
        <v>577</v>
      </c>
      <c r="E15" s="70">
        <f t="shared" si="2"/>
        <v>3.4542314335060447E-3</v>
      </c>
      <c r="F15" s="71">
        <f>+AVERAGE($C$2:C14)</f>
        <v>549.92307692307691</v>
      </c>
      <c r="G15" s="72">
        <f t="shared" si="3"/>
        <v>5.0219210840972528E-2</v>
      </c>
      <c r="H15" s="54">
        <f t="shared" si="8"/>
        <v>576</v>
      </c>
      <c r="I15" s="72">
        <f>+ABS(C15-H15)/C15</f>
        <v>5.1813471502590676E-3</v>
      </c>
      <c r="J15" s="5">
        <f t="shared" si="9"/>
        <v>573.79999999999995</v>
      </c>
      <c r="K15" s="72">
        <f t="shared" si="5"/>
        <v>8.9810017271157953E-3</v>
      </c>
      <c r="L15" s="5">
        <f t="shared" si="0"/>
        <v>514.13011327698246</v>
      </c>
      <c r="M15" s="72">
        <f t="shared" si="6"/>
        <v>0.11203780090331182</v>
      </c>
      <c r="N15" s="73">
        <f t="shared" si="10"/>
        <v>576.55714436459812</v>
      </c>
      <c r="O15" s="70">
        <f>+ABS(C15-N15)/C15</f>
        <v>4.2190943616612847E-3</v>
      </c>
    </row>
    <row r="16" spans="1:17" x14ac:dyDescent="0.25">
      <c r="A16" s="67">
        <v>15</v>
      </c>
      <c r="B16" s="8">
        <v>40969</v>
      </c>
      <c r="C16" s="5">
        <v>602</v>
      </c>
      <c r="D16" s="69">
        <f t="shared" si="1"/>
        <v>579</v>
      </c>
      <c r="E16" s="70">
        <f t="shared" si="2"/>
        <v>3.8205980066445183E-2</v>
      </c>
      <c r="F16" s="71">
        <f>+AVERAGE($C$2:C15)</f>
        <v>552</v>
      </c>
      <c r="G16" s="72">
        <f t="shared" si="3"/>
        <v>8.3056478405315617E-2</v>
      </c>
      <c r="H16" s="54">
        <f t="shared" si="8"/>
        <v>578</v>
      </c>
      <c r="I16" s="72">
        <f t="shared" ref="I16:I79" si="11">+ABS(C16-H16)/C16</f>
        <v>3.9867109634551492E-2</v>
      </c>
      <c r="J16" s="5">
        <f t="shared" si="9"/>
        <v>577.79999999999995</v>
      </c>
      <c r="K16" s="72">
        <f t="shared" si="5"/>
        <v>4.0199335548172836E-2</v>
      </c>
      <c r="L16" s="5">
        <f t="shared" si="0"/>
        <v>523.11139587799937</v>
      </c>
      <c r="M16" s="72">
        <f t="shared" si="6"/>
        <v>0.13104419289368877</v>
      </c>
      <c r="N16" s="73">
        <f t="shared" si="10"/>
        <v>578.75571443645981</v>
      </c>
      <c r="O16" s="70">
        <f t="shared" ref="O16:O79" si="12">+ABS(C16-N16)/C16</f>
        <v>3.8611770039103301E-2</v>
      </c>
    </row>
    <row r="17" spans="1:15" x14ac:dyDescent="0.25">
      <c r="A17" s="67">
        <v>16</v>
      </c>
      <c r="B17" s="8">
        <v>41000</v>
      </c>
      <c r="C17" s="5">
        <v>626</v>
      </c>
      <c r="D17" s="69">
        <f t="shared" si="1"/>
        <v>602</v>
      </c>
      <c r="E17" s="70">
        <f t="shared" si="2"/>
        <v>3.8338658146964855E-2</v>
      </c>
      <c r="F17" s="71">
        <f>+AVERAGE($C$2:C16)</f>
        <v>555.33333333333337</v>
      </c>
      <c r="G17" s="72">
        <f t="shared" si="3"/>
        <v>0.11288604898828535</v>
      </c>
      <c r="H17" s="54">
        <f t="shared" si="8"/>
        <v>590.5</v>
      </c>
      <c r="I17" s="72">
        <f t="shared" si="11"/>
        <v>5.6709265175718851E-2</v>
      </c>
      <c r="J17" s="5">
        <f t="shared" si="9"/>
        <v>590.29999999999995</v>
      </c>
      <c r="K17" s="72">
        <f t="shared" si="5"/>
        <v>5.70287539936103E-2</v>
      </c>
      <c r="L17" s="5">
        <f t="shared" si="0"/>
        <v>532.09267847901629</v>
      </c>
      <c r="M17" s="72">
        <f t="shared" si="6"/>
        <v>0.15001169572042128</v>
      </c>
      <c r="N17" s="73">
        <f t="shared" si="10"/>
        <v>599.67557144364605</v>
      </c>
      <c r="O17" s="70">
        <f t="shared" si="12"/>
        <v>4.2051802805677239E-2</v>
      </c>
    </row>
    <row r="18" spans="1:15" x14ac:dyDescent="0.25">
      <c r="A18" s="67">
        <v>17</v>
      </c>
      <c r="B18" s="8">
        <v>41030</v>
      </c>
      <c r="C18" s="5">
        <v>651</v>
      </c>
      <c r="D18" s="69">
        <f t="shared" si="1"/>
        <v>626</v>
      </c>
      <c r="E18" s="70">
        <f t="shared" si="2"/>
        <v>3.840245775729647E-2</v>
      </c>
      <c r="F18" s="71">
        <f>+AVERAGE($C$2:C17)</f>
        <v>559.75</v>
      </c>
      <c r="G18" s="72">
        <f t="shared" si="3"/>
        <v>0.1401689708141321</v>
      </c>
      <c r="H18" s="54">
        <f t="shared" si="8"/>
        <v>614</v>
      </c>
      <c r="I18" s="72">
        <f t="shared" si="11"/>
        <v>5.683563748079877E-2</v>
      </c>
      <c r="J18" s="5">
        <f t="shared" si="9"/>
        <v>611.70000000000005</v>
      </c>
      <c r="K18" s="72">
        <f t="shared" si="5"/>
        <v>6.0368663594469976E-2</v>
      </c>
      <c r="L18" s="5">
        <f t="shared" si="0"/>
        <v>541.07396108003331</v>
      </c>
      <c r="M18" s="72">
        <f t="shared" si="6"/>
        <v>0.16885720264203791</v>
      </c>
      <c r="N18" s="73">
        <f t="shared" si="10"/>
        <v>623.36755714436458</v>
      </c>
      <c r="O18" s="70">
        <f t="shared" si="12"/>
        <v>4.2446148779777905E-2</v>
      </c>
    </row>
    <row r="19" spans="1:15" x14ac:dyDescent="0.25">
      <c r="A19" s="67">
        <v>18</v>
      </c>
      <c r="B19" s="8">
        <v>41061</v>
      </c>
      <c r="C19" s="5">
        <v>641</v>
      </c>
      <c r="D19" s="69">
        <f t="shared" si="1"/>
        <v>651</v>
      </c>
      <c r="E19" s="70">
        <f t="shared" si="2"/>
        <v>1.5600624024960999E-2</v>
      </c>
      <c r="F19" s="71">
        <f>+AVERAGE($C$2:C18)</f>
        <v>565.11764705882354</v>
      </c>
      <c r="G19" s="72">
        <f t="shared" si="3"/>
        <v>0.11838120583646874</v>
      </c>
      <c r="H19" s="54">
        <f>+AVERAGE(C17:C18)</f>
        <v>638.5</v>
      </c>
      <c r="I19" s="72">
        <f t="shared" si="11"/>
        <v>3.9001560062402497E-3</v>
      </c>
      <c r="J19" s="5">
        <f t="shared" si="9"/>
        <v>636.1</v>
      </c>
      <c r="K19" s="72">
        <f t="shared" si="5"/>
        <v>7.6443057722308536E-3</v>
      </c>
      <c r="L19" s="5">
        <f t="shared" si="0"/>
        <v>550.05524368105023</v>
      </c>
      <c r="M19" s="72">
        <f t="shared" si="6"/>
        <v>0.14187949503736313</v>
      </c>
      <c r="N19" s="73">
        <f t="shared" si="10"/>
        <v>648.23675571443641</v>
      </c>
      <c r="O19" s="70">
        <f t="shared" si="12"/>
        <v>1.128979050614105E-2</v>
      </c>
    </row>
    <row r="20" spans="1:15" x14ac:dyDescent="0.25">
      <c r="A20" s="67">
        <v>19</v>
      </c>
      <c r="B20" s="8">
        <v>41091</v>
      </c>
      <c r="C20" s="5">
        <v>615</v>
      </c>
      <c r="D20" s="69">
        <f t="shared" si="1"/>
        <v>641</v>
      </c>
      <c r="E20" s="70">
        <f t="shared" si="2"/>
        <v>4.2276422764227641E-2</v>
      </c>
      <c r="F20" s="71">
        <f>+AVERAGE($C$2:C19)</f>
        <v>569.33333333333337</v>
      </c>
      <c r="G20" s="72">
        <f t="shared" si="3"/>
        <v>7.4254742547425409E-2</v>
      </c>
      <c r="H20" s="54">
        <f t="shared" si="8"/>
        <v>646</v>
      </c>
      <c r="I20" s="72">
        <f t="shared" si="11"/>
        <v>5.0406504065040651E-2</v>
      </c>
      <c r="J20" s="5">
        <f t="shared" si="9"/>
        <v>643.5</v>
      </c>
      <c r="K20" s="72">
        <f t="shared" si="5"/>
        <v>4.6341463414634146E-2</v>
      </c>
      <c r="L20" s="5">
        <f t="shared" si="0"/>
        <v>559.03652628206714</v>
      </c>
      <c r="M20" s="72">
        <f t="shared" si="6"/>
        <v>9.0997518240541225E-2</v>
      </c>
      <c r="N20" s="73">
        <f t="shared" si="10"/>
        <v>641.72367557144366</v>
      </c>
      <c r="O20" s="70">
        <f t="shared" si="12"/>
        <v>4.34531310104775E-2</v>
      </c>
    </row>
    <row r="21" spans="1:15" x14ac:dyDescent="0.25">
      <c r="A21" s="67">
        <v>20</v>
      </c>
      <c r="B21" s="8">
        <v>41122</v>
      </c>
      <c r="C21" s="5">
        <v>591</v>
      </c>
      <c r="D21" s="69">
        <f t="shared" si="1"/>
        <v>615</v>
      </c>
      <c r="E21" s="70">
        <f t="shared" si="2"/>
        <v>4.060913705583756E-2</v>
      </c>
      <c r="F21" s="71">
        <f>+AVERAGE($C$2:C20)</f>
        <v>571.73684210526312</v>
      </c>
      <c r="G21" s="72">
        <f t="shared" si="3"/>
        <v>3.2594175794817055E-2</v>
      </c>
      <c r="H21" s="54">
        <f t="shared" si="8"/>
        <v>628</v>
      </c>
      <c r="I21" s="72">
        <f t="shared" si="11"/>
        <v>6.2605752961082908E-2</v>
      </c>
      <c r="J21" s="5">
        <f t="shared" si="9"/>
        <v>629</v>
      </c>
      <c r="K21" s="72">
        <f t="shared" si="5"/>
        <v>6.4297800338409469E-2</v>
      </c>
      <c r="L21" s="5">
        <f t="shared" si="0"/>
        <v>568.01780888308417</v>
      </c>
      <c r="M21" s="72">
        <f t="shared" si="6"/>
        <v>3.8886956204595313E-2</v>
      </c>
      <c r="N21" s="73">
        <f t="shared" si="10"/>
        <v>617.6723675571443</v>
      </c>
      <c r="O21" s="70">
        <f t="shared" si="12"/>
        <v>4.5130909572156173E-2</v>
      </c>
    </row>
    <row r="22" spans="1:15" x14ac:dyDescent="0.25">
      <c r="A22" s="67">
        <v>21</v>
      </c>
      <c r="B22" s="8">
        <v>41153</v>
      </c>
      <c r="C22" s="5">
        <v>567</v>
      </c>
      <c r="D22" s="69">
        <f t="shared" si="1"/>
        <v>591</v>
      </c>
      <c r="E22" s="70">
        <f t="shared" si="2"/>
        <v>4.2328042328042326E-2</v>
      </c>
      <c r="F22" s="71">
        <f>+AVERAGE($C$2:C21)</f>
        <v>572.70000000000005</v>
      </c>
      <c r="G22" s="72">
        <f t="shared" si="3"/>
        <v>1.0052910052910133E-2</v>
      </c>
      <c r="H22" s="54">
        <f t="shared" si="8"/>
        <v>603</v>
      </c>
      <c r="I22" s="72">
        <f t="shared" si="11"/>
        <v>6.3492063492063489E-2</v>
      </c>
      <c r="J22" s="5">
        <f t="shared" si="9"/>
        <v>605.6</v>
      </c>
      <c r="K22" s="72">
        <f t="shared" si="5"/>
        <v>6.8077601410934788E-2</v>
      </c>
      <c r="L22" s="5">
        <f t="shared" si="0"/>
        <v>576.99909148410109</v>
      </c>
      <c r="M22" s="72">
        <f t="shared" si="6"/>
        <v>1.7635081982541597E-2</v>
      </c>
      <c r="N22" s="73">
        <f t="shared" si="10"/>
        <v>593.66723675571438</v>
      </c>
      <c r="O22" s="70">
        <f t="shared" si="12"/>
        <v>4.7032163590325193E-2</v>
      </c>
    </row>
    <row r="23" spans="1:15" x14ac:dyDescent="0.25">
      <c r="A23" s="67">
        <v>22</v>
      </c>
      <c r="B23" s="8">
        <v>41183</v>
      </c>
      <c r="C23" s="5">
        <v>590</v>
      </c>
      <c r="D23" s="69">
        <f t="shared" si="1"/>
        <v>567</v>
      </c>
      <c r="E23" s="70">
        <f t="shared" si="2"/>
        <v>3.898305084745763E-2</v>
      </c>
      <c r="F23" s="71">
        <f>+AVERAGE($C$2:C22)</f>
        <v>572.42857142857144</v>
      </c>
      <c r="G23" s="72">
        <f t="shared" si="3"/>
        <v>2.9782082324455179E-2</v>
      </c>
      <c r="H23" s="54">
        <f t="shared" si="8"/>
        <v>579</v>
      </c>
      <c r="I23" s="72">
        <f t="shared" si="11"/>
        <v>1.864406779661017E-2</v>
      </c>
      <c r="J23" s="5">
        <f t="shared" si="9"/>
        <v>581.4</v>
      </c>
      <c r="K23" s="72">
        <f t="shared" si="5"/>
        <v>1.4576271186440717E-2</v>
      </c>
      <c r="L23" s="5">
        <f t="shared" si="0"/>
        <v>585.980374085118</v>
      </c>
      <c r="M23" s="72">
        <f t="shared" si="6"/>
        <v>6.8129252794610152E-3</v>
      </c>
      <c r="N23" s="73">
        <f t="shared" si="10"/>
        <v>569.66672367557146</v>
      </c>
      <c r="O23" s="70">
        <f t="shared" si="12"/>
        <v>3.4463180210895832E-2</v>
      </c>
    </row>
    <row r="24" spans="1:15" x14ac:dyDescent="0.25">
      <c r="A24" s="67">
        <v>23</v>
      </c>
      <c r="B24" s="8">
        <v>41214</v>
      </c>
      <c r="C24" s="5">
        <v>613</v>
      </c>
      <c r="D24" s="69">
        <f t="shared" si="1"/>
        <v>590</v>
      </c>
      <c r="E24" s="70">
        <f t="shared" si="2"/>
        <v>3.7520391517128875E-2</v>
      </c>
      <c r="F24" s="71">
        <f>+AVERAGE($C$2:C23)</f>
        <v>573.22727272727275</v>
      </c>
      <c r="G24" s="72">
        <f t="shared" si="3"/>
        <v>6.4882099955509379E-2</v>
      </c>
      <c r="H24" s="54">
        <f t="shared" si="8"/>
        <v>578.5</v>
      </c>
      <c r="I24" s="72">
        <f t="shared" si="11"/>
        <v>5.6280587275693308E-2</v>
      </c>
      <c r="J24" s="5">
        <f t="shared" si="9"/>
        <v>580.90000000000009</v>
      </c>
      <c r="K24" s="72">
        <f t="shared" si="5"/>
        <v>5.2365415986949278E-2</v>
      </c>
      <c r="L24" s="5">
        <f t="shared" si="0"/>
        <v>594.96165668613503</v>
      </c>
      <c r="M24" s="72">
        <f t="shared" si="6"/>
        <v>2.9426334932895547E-2</v>
      </c>
      <c r="N24" s="73">
        <f t="shared" si="10"/>
        <v>587.96667236755718</v>
      </c>
      <c r="O24" s="70">
        <f t="shared" si="12"/>
        <v>4.0837402336774582E-2</v>
      </c>
    </row>
    <row r="25" spans="1:15" x14ac:dyDescent="0.25">
      <c r="A25" s="67">
        <v>24</v>
      </c>
      <c r="B25" s="8">
        <v>41244</v>
      </c>
      <c r="C25" s="5">
        <v>638</v>
      </c>
      <c r="D25" s="69">
        <f t="shared" si="1"/>
        <v>613</v>
      </c>
      <c r="E25" s="70">
        <f t="shared" si="2"/>
        <v>3.918495297805643E-2</v>
      </c>
      <c r="F25" s="71">
        <f>+AVERAGE($C$2:C24)</f>
        <v>574.95652173913038</v>
      </c>
      <c r="G25" s="72">
        <f t="shared" si="3"/>
        <v>9.8814229249011939E-2</v>
      </c>
      <c r="H25" s="54">
        <f t="shared" si="8"/>
        <v>601.5</v>
      </c>
      <c r="I25" s="72">
        <f t="shared" si="11"/>
        <v>5.7210031347962383E-2</v>
      </c>
      <c r="J25" s="5">
        <f t="shared" si="9"/>
        <v>599.20000000000005</v>
      </c>
      <c r="K25" s="72">
        <f t="shared" si="5"/>
        <v>6.08150470219435E-2</v>
      </c>
      <c r="L25" s="5">
        <f t="shared" si="0"/>
        <v>603.94293928715194</v>
      </c>
      <c r="M25" s="72">
        <f t="shared" si="6"/>
        <v>5.3380972904150559E-2</v>
      </c>
      <c r="N25" s="73">
        <f t="shared" si="10"/>
        <v>610.4966672367558</v>
      </c>
      <c r="O25" s="70">
        <f t="shared" si="12"/>
        <v>4.3108672042702509E-2</v>
      </c>
    </row>
    <row r="26" spans="1:15" x14ac:dyDescent="0.25">
      <c r="A26" s="67">
        <v>25</v>
      </c>
      <c r="B26" s="8">
        <v>41275</v>
      </c>
      <c r="C26" s="5">
        <v>640</v>
      </c>
      <c r="D26" s="69">
        <f t="shared" si="1"/>
        <v>638</v>
      </c>
      <c r="E26" s="70">
        <f t="shared" si="2"/>
        <v>3.1250000000000002E-3</v>
      </c>
      <c r="F26" s="71">
        <f>+AVERAGE($C$2:C25)</f>
        <v>577.58333333333337</v>
      </c>
      <c r="G26" s="72">
        <f t="shared" si="3"/>
        <v>9.7526041666666605E-2</v>
      </c>
      <c r="H26" s="54">
        <f t="shared" si="8"/>
        <v>625.5</v>
      </c>
      <c r="I26" s="72">
        <f t="shared" si="11"/>
        <v>2.2656249999999999E-2</v>
      </c>
      <c r="J26" s="5">
        <f t="shared" si="9"/>
        <v>623.20000000000005</v>
      </c>
      <c r="K26" s="72">
        <f t="shared" si="5"/>
        <v>2.624999999999993E-2</v>
      </c>
      <c r="L26" s="5">
        <f t="shared" si="0"/>
        <v>612.92422188816886</v>
      </c>
      <c r="M26" s="72">
        <f t="shared" si="6"/>
        <v>4.2305903299736158E-2</v>
      </c>
      <c r="N26" s="73">
        <f t="shared" si="10"/>
        <v>635.24966672367566</v>
      </c>
      <c r="O26" s="70">
        <f t="shared" si="12"/>
        <v>7.4223957442567821E-3</v>
      </c>
    </row>
    <row r="27" spans="1:15" x14ac:dyDescent="0.25">
      <c r="A27" s="67">
        <v>26</v>
      </c>
      <c r="B27" s="8">
        <v>41306</v>
      </c>
      <c r="C27" s="5">
        <v>642</v>
      </c>
      <c r="D27" s="69">
        <f t="shared" si="1"/>
        <v>640</v>
      </c>
      <c r="E27" s="70">
        <f t="shared" si="2"/>
        <v>3.1152647975077881E-3</v>
      </c>
      <c r="F27" s="71">
        <f>+AVERAGE($C$2:C26)</f>
        <v>580.08000000000004</v>
      </c>
      <c r="G27" s="72">
        <f t="shared" si="3"/>
        <v>9.6448598130841057E-2</v>
      </c>
      <c r="H27" s="54">
        <f t="shared" si="8"/>
        <v>639</v>
      </c>
      <c r="I27" s="72">
        <f t="shared" si="11"/>
        <v>4.6728971962616819E-3</v>
      </c>
      <c r="J27" s="5">
        <f t="shared" si="9"/>
        <v>636.5</v>
      </c>
      <c r="K27" s="72">
        <f t="shared" si="5"/>
        <v>8.5669781931464167E-3</v>
      </c>
      <c r="L27" s="5">
        <f t="shared" si="0"/>
        <v>621.90550448918577</v>
      </c>
      <c r="M27" s="72">
        <f t="shared" si="6"/>
        <v>3.1299837244258923E-2</v>
      </c>
      <c r="N27" s="73">
        <f t="shared" si="10"/>
        <v>639.52496667236755</v>
      </c>
      <c r="O27" s="70">
        <f t="shared" si="12"/>
        <v>3.8551920991159588E-3</v>
      </c>
    </row>
    <row r="28" spans="1:15" x14ac:dyDescent="0.25">
      <c r="A28" s="67">
        <v>27</v>
      </c>
      <c r="B28" s="8">
        <v>41334</v>
      </c>
      <c r="C28" s="5">
        <v>667</v>
      </c>
      <c r="D28" s="69">
        <f t="shared" si="1"/>
        <v>642</v>
      </c>
      <c r="E28" s="70">
        <f t="shared" si="2"/>
        <v>3.7481259370314844E-2</v>
      </c>
      <c r="F28" s="71">
        <f>+AVERAGE($C$2:C27)</f>
        <v>582.46153846153845</v>
      </c>
      <c r="G28" s="72">
        <f t="shared" si="3"/>
        <v>0.12674432014761852</v>
      </c>
      <c r="H28" s="54">
        <f t="shared" si="8"/>
        <v>641</v>
      </c>
      <c r="I28" s="72">
        <f t="shared" si="11"/>
        <v>3.8980509745127435E-2</v>
      </c>
      <c r="J28" s="5">
        <f t="shared" si="9"/>
        <v>640.79999999999995</v>
      </c>
      <c r="K28" s="72">
        <f t="shared" si="5"/>
        <v>3.9280359820090024E-2</v>
      </c>
      <c r="L28" s="5">
        <f t="shared" si="0"/>
        <v>630.88678709020269</v>
      </c>
      <c r="M28" s="72">
        <f t="shared" si="6"/>
        <v>5.4142747990700617E-2</v>
      </c>
      <c r="N28" s="73">
        <f t="shared" si="10"/>
        <v>641.75249666723676</v>
      </c>
      <c r="O28" s="70">
        <f t="shared" si="12"/>
        <v>3.78523288347275E-2</v>
      </c>
    </row>
    <row r="29" spans="1:15" x14ac:dyDescent="0.25">
      <c r="A29" s="67">
        <v>28</v>
      </c>
      <c r="B29" s="8">
        <v>41365</v>
      </c>
      <c r="C29" s="5">
        <v>694</v>
      </c>
      <c r="D29" s="69">
        <f t="shared" si="1"/>
        <v>667</v>
      </c>
      <c r="E29" s="70">
        <f t="shared" si="2"/>
        <v>3.8904899135446688E-2</v>
      </c>
      <c r="F29" s="71">
        <f>+AVERAGE($C$2:C28)</f>
        <v>585.59259259259261</v>
      </c>
      <c r="G29" s="72">
        <f t="shared" si="3"/>
        <v>0.1562066389155726</v>
      </c>
      <c r="H29" s="54">
        <f t="shared" si="8"/>
        <v>654.5</v>
      </c>
      <c r="I29" s="72">
        <f t="shared" si="11"/>
        <v>5.6916426512968299E-2</v>
      </c>
      <c r="J29" s="5">
        <f t="shared" si="9"/>
        <v>654.29999999999995</v>
      </c>
      <c r="K29" s="72">
        <f t="shared" si="5"/>
        <v>5.7204610951008712E-2</v>
      </c>
      <c r="L29" s="5">
        <f t="shared" si="0"/>
        <v>639.86806969121972</v>
      </c>
      <c r="M29" s="72">
        <f t="shared" si="6"/>
        <v>7.7999899580375051E-2</v>
      </c>
      <c r="N29" s="73">
        <f t="shared" si="10"/>
        <v>664.4752496667237</v>
      </c>
      <c r="O29" s="70">
        <f t="shared" si="12"/>
        <v>4.2542867915383718E-2</v>
      </c>
    </row>
    <row r="30" spans="1:15" x14ac:dyDescent="0.25">
      <c r="A30" s="67">
        <v>29</v>
      </c>
      <c r="B30" s="8">
        <v>41395</v>
      </c>
      <c r="C30" s="5">
        <v>722</v>
      </c>
      <c r="D30" s="69">
        <f t="shared" si="1"/>
        <v>694</v>
      </c>
      <c r="E30" s="70">
        <f t="shared" si="2"/>
        <v>3.8781163434903045E-2</v>
      </c>
      <c r="F30" s="71">
        <f>+AVERAGE($C$2:C29)</f>
        <v>589.46428571428567</v>
      </c>
      <c r="G30" s="72">
        <f t="shared" si="3"/>
        <v>0.18356747130985365</v>
      </c>
      <c r="H30" s="54">
        <f t="shared" si="8"/>
        <v>680.5</v>
      </c>
      <c r="I30" s="72">
        <f t="shared" si="11"/>
        <v>5.7479224376731301E-2</v>
      </c>
      <c r="J30" s="5">
        <f t="shared" si="9"/>
        <v>678</v>
      </c>
      <c r="K30" s="72">
        <f t="shared" si="5"/>
        <v>6.0941828254847646E-2</v>
      </c>
      <c r="L30" s="5">
        <f t="shared" si="0"/>
        <v>648.84935229223663</v>
      </c>
      <c r="M30" s="72">
        <f t="shared" si="6"/>
        <v>0.10131668657584954</v>
      </c>
      <c r="N30" s="73">
        <f t="shared" si="10"/>
        <v>691.04752496667243</v>
      </c>
      <c r="O30" s="70">
        <f t="shared" si="12"/>
        <v>4.2870464035079742E-2</v>
      </c>
    </row>
    <row r="31" spans="1:15" x14ac:dyDescent="0.25">
      <c r="A31" s="67">
        <v>30</v>
      </c>
      <c r="B31" s="8">
        <v>41426</v>
      </c>
      <c r="C31" s="5">
        <v>711</v>
      </c>
      <c r="D31" s="69">
        <f t="shared" si="1"/>
        <v>722</v>
      </c>
      <c r="E31" s="70">
        <f t="shared" si="2"/>
        <v>1.5471167369901548E-2</v>
      </c>
      <c r="F31" s="71">
        <f>+AVERAGE($C$2:C30)</f>
        <v>594.0344827586207</v>
      </c>
      <c r="G31" s="72">
        <f t="shared" si="3"/>
        <v>0.16450846306804404</v>
      </c>
      <c r="H31" s="54">
        <f t="shared" si="8"/>
        <v>708</v>
      </c>
      <c r="I31" s="72">
        <f t="shared" si="11"/>
        <v>4.2194092827004216E-3</v>
      </c>
      <c r="J31" s="5">
        <f t="shared" si="9"/>
        <v>705.3</v>
      </c>
      <c r="K31" s="72">
        <f t="shared" si="5"/>
        <v>8.0168776371308658E-3</v>
      </c>
      <c r="L31" s="5">
        <f t="shared" si="0"/>
        <v>657.83063489325355</v>
      </c>
      <c r="M31" s="72">
        <f t="shared" si="6"/>
        <v>7.4781104228897971E-2</v>
      </c>
      <c r="N31" s="73">
        <f t="shared" si="10"/>
        <v>718.90475249666724</v>
      </c>
      <c r="O31" s="70">
        <f t="shared" si="12"/>
        <v>1.1117795353962366E-2</v>
      </c>
    </row>
    <row r="32" spans="1:15" x14ac:dyDescent="0.25">
      <c r="A32" s="67">
        <v>31</v>
      </c>
      <c r="B32" s="8">
        <v>41456</v>
      </c>
      <c r="C32" s="5">
        <v>683</v>
      </c>
      <c r="D32" s="69">
        <f t="shared" si="1"/>
        <v>711</v>
      </c>
      <c r="E32" s="70">
        <f t="shared" si="2"/>
        <v>4.0995607613469986E-2</v>
      </c>
      <c r="F32" s="71">
        <f>+AVERAGE($C$2:C31)</f>
        <v>597.93333333333328</v>
      </c>
      <c r="G32" s="72">
        <f t="shared" si="3"/>
        <v>0.12454856027330413</v>
      </c>
      <c r="H32" s="54">
        <f t="shared" si="8"/>
        <v>716.5</v>
      </c>
      <c r="I32" s="72">
        <f t="shared" si="11"/>
        <v>4.9048316251830162E-2</v>
      </c>
      <c r="J32" s="5">
        <f t="shared" si="9"/>
        <v>713.7</v>
      </c>
      <c r="K32" s="72">
        <f t="shared" si="5"/>
        <v>4.494875549048323E-2</v>
      </c>
      <c r="L32" s="5">
        <f t="shared" si="0"/>
        <v>666.81191749427057</v>
      </c>
      <c r="M32" s="72">
        <f t="shared" si="6"/>
        <v>2.3701438514977198E-2</v>
      </c>
      <c r="N32" s="73">
        <f t="shared" si="10"/>
        <v>711.79047524966666</v>
      </c>
      <c r="O32" s="70">
        <f t="shared" si="12"/>
        <v>4.2152965226451913E-2</v>
      </c>
    </row>
    <row r="33" spans="1:15" x14ac:dyDescent="0.25">
      <c r="A33" s="67">
        <v>32</v>
      </c>
      <c r="B33" s="8">
        <v>41487</v>
      </c>
      <c r="C33" s="5">
        <v>655</v>
      </c>
      <c r="D33" s="69">
        <f t="shared" si="1"/>
        <v>683</v>
      </c>
      <c r="E33" s="70">
        <f t="shared" si="2"/>
        <v>4.2748091603053436E-2</v>
      </c>
      <c r="F33" s="71">
        <f>+AVERAGE($C$2:C32)</f>
        <v>600.67741935483866</v>
      </c>
      <c r="G33" s="72">
        <f t="shared" si="3"/>
        <v>8.2935237626200517E-2</v>
      </c>
      <c r="H33" s="54">
        <f t="shared" si="8"/>
        <v>697</v>
      </c>
      <c r="I33" s="72">
        <f t="shared" si="11"/>
        <v>6.4122137404580157E-2</v>
      </c>
      <c r="J33" s="5">
        <f t="shared" si="9"/>
        <v>698.1</v>
      </c>
      <c r="K33" s="72">
        <f t="shared" si="5"/>
        <v>6.580152671755729E-2</v>
      </c>
      <c r="L33" s="5">
        <f t="shared" si="0"/>
        <v>675.79320009528749</v>
      </c>
      <c r="M33" s="72">
        <f t="shared" si="6"/>
        <v>3.1745343656927466E-2</v>
      </c>
      <c r="N33" s="73">
        <f t="shared" si="10"/>
        <v>685.87904752496672</v>
      </c>
      <c r="O33" s="70">
        <f t="shared" si="12"/>
        <v>4.7143584007582784E-2</v>
      </c>
    </row>
    <row r="34" spans="1:15" x14ac:dyDescent="0.25">
      <c r="A34" s="67">
        <v>33</v>
      </c>
      <c r="B34" s="8">
        <v>41518</v>
      </c>
      <c r="C34" s="5">
        <v>629</v>
      </c>
      <c r="D34" s="69">
        <f t="shared" si="1"/>
        <v>655</v>
      </c>
      <c r="E34" s="70">
        <f t="shared" si="2"/>
        <v>4.133545310015898E-2</v>
      </c>
      <c r="F34" s="71">
        <f>+AVERAGE($C$2:C33)</f>
        <v>602.375</v>
      </c>
      <c r="G34" s="72">
        <f t="shared" si="3"/>
        <v>4.2329093799682034E-2</v>
      </c>
      <c r="H34" s="54">
        <f t="shared" si="8"/>
        <v>669</v>
      </c>
      <c r="I34" s="72">
        <f t="shared" si="11"/>
        <v>6.3593004769475353E-2</v>
      </c>
      <c r="J34" s="5">
        <f t="shared" si="9"/>
        <v>671.8</v>
      </c>
      <c r="K34" s="72">
        <f t="shared" si="5"/>
        <v>6.804451510333856E-2</v>
      </c>
      <c r="L34" s="5">
        <f t="shared" si="0"/>
        <v>684.7744826963044</v>
      </c>
      <c r="M34" s="72">
        <f t="shared" si="6"/>
        <v>8.8671673603027662E-2</v>
      </c>
      <c r="N34" s="73">
        <f t="shared" si="10"/>
        <v>658.08790475249668</v>
      </c>
      <c r="O34" s="70">
        <f t="shared" si="12"/>
        <v>4.6244681641489163E-2</v>
      </c>
    </row>
    <row r="35" spans="1:15" x14ac:dyDescent="0.25">
      <c r="A35" s="67">
        <v>34</v>
      </c>
      <c r="B35" s="8">
        <v>41548</v>
      </c>
      <c r="C35" s="5">
        <v>654</v>
      </c>
      <c r="D35" s="69">
        <f t="shared" si="1"/>
        <v>629</v>
      </c>
      <c r="E35" s="70">
        <f t="shared" si="2"/>
        <v>3.82262996941896E-2</v>
      </c>
      <c r="F35" s="71">
        <f>+AVERAGE($C$2:C34)</f>
        <v>603.18181818181813</v>
      </c>
      <c r="G35" s="72">
        <f t="shared" si="3"/>
        <v>7.7703641923825492E-2</v>
      </c>
      <c r="H35" s="54">
        <f t="shared" si="8"/>
        <v>642</v>
      </c>
      <c r="I35" s="72">
        <f t="shared" si="11"/>
        <v>1.834862385321101E-2</v>
      </c>
      <c r="J35" s="5">
        <f t="shared" si="9"/>
        <v>644.79999999999995</v>
      </c>
      <c r="K35" s="72">
        <f t="shared" si="5"/>
        <v>1.4067278287461843E-2</v>
      </c>
      <c r="L35" s="5">
        <f t="shared" si="0"/>
        <v>693.75576529732143</v>
      </c>
      <c r="M35" s="72">
        <f t="shared" si="6"/>
        <v>6.0788631953090873E-2</v>
      </c>
      <c r="N35" s="73">
        <f t="shared" si="10"/>
        <v>631.9087904752497</v>
      </c>
      <c r="O35" s="70">
        <f t="shared" si="12"/>
        <v>3.3778607836009632E-2</v>
      </c>
    </row>
    <row r="36" spans="1:15" x14ac:dyDescent="0.25">
      <c r="A36" s="67">
        <v>35</v>
      </c>
      <c r="B36" s="8">
        <v>41579</v>
      </c>
      <c r="C36" s="5">
        <v>680</v>
      </c>
      <c r="D36" s="69">
        <f t="shared" si="1"/>
        <v>654</v>
      </c>
      <c r="E36" s="70">
        <f t="shared" si="2"/>
        <v>3.8235294117647062E-2</v>
      </c>
      <c r="F36" s="71">
        <f>+AVERAGE($C$2:C35)</f>
        <v>604.67647058823525</v>
      </c>
      <c r="G36" s="72">
        <f t="shared" si="3"/>
        <v>0.1107698961937717</v>
      </c>
      <c r="H36" s="54">
        <f t="shared" si="8"/>
        <v>641.5</v>
      </c>
      <c r="I36" s="72">
        <f t="shared" si="11"/>
        <v>5.6617647058823529E-2</v>
      </c>
      <c r="J36" s="5">
        <f t="shared" si="9"/>
        <v>644.1</v>
      </c>
      <c r="K36" s="72">
        <f t="shared" si="5"/>
        <v>5.279411764705879E-2</v>
      </c>
      <c r="L36" s="5">
        <f t="shared" si="0"/>
        <v>702.73704789833835</v>
      </c>
      <c r="M36" s="72">
        <f t="shared" si="6"/>
        <v>3.3436835144615214E-2</v>
      </c>
      <c r="N36" s="73">
        <f t="shared" si="10"/>
        <v>651.79087904752498</v>
      </c>
      <c r="O36" s="70">
        <f t="shared" si="12"/>
        <v>4.1484001400698557E-2</v>
      </c>
    </row>
    <row r="37" spans="1:15" x14ac:dyDescent="0.25">
      <c r="A37" s="67">
        <v>36</v>
      </c>
      <c r="B37" s="8">
        <v>41609</v>
      </c>
      <c r="C37" s="5">
        <v>708</v>
      </c>
      <c r="D37" s="69">
        <f t="shared" si="1"/>
        <v>680</v>
      </c>
      <c r="E37" s="70">
        <f t="shared" si="2"/>
        <v>3.954802259887006E-2</v>
      </c>
      <c r="F37" s="71">
        <f>+AVERAGE($C$2:C36)</f>
        <v>606.82857142857142</v>
      </c>
      <c r="G37" s="72">
        <f t="shared" si="3"/>
        <v>0.14289749798224374</v>
      </c>
      <c r="H37" s="54">
        <f t="shared" si="8"/>
        <v>667</v>
      </c>
      <c r="I37" s="72">
        <f t="shared" si="11"/>
        <v>5.7909604519774012E-2</v>
      </c>
      <c r="J37" s="5">
        <f t="shared" si="9"/>
        <v>664.5</v>
      </c>
      <c r="K37" s="72">
        <f t="shared" si="5"/>
        <v>6.1440677966101698E-2</v>
      </c>
      <c r="L37" s="5">
        <f t="shared" si="0"/>
        <v>711.71833049935526</v>
      </c>
      <c r="M37" s="72">
        <f t="shared" si="6"/>
        <v>5.2518792363774871E-3</v>
      </c>
      <c r="N37" s="73">
        <f t="shared" si="10"/>
        <v>677.17908790475246</v>
      </c>
      <c r="O37" s="70">
        <f t="shared" si="12"/>
        <v>4.353236171645132E-2</v>
      </c>
    </row>
    <row r="38" spans="1:15" x14ac:dyDescent="0.25">
      <c r="A38" s="67">
        <v>37</v>
      </c>
      <c r="B38" s="8">
        <v>41640</v>
      </c>
      <c r="C38" s="5">
        <v>710</v>
      </c>
      <c r="D38" s="69">
        <f t="shared" si="1"/>
        <v>708</v>
      </c>
      <c r="E38" s="70">
        <f t="shared" si="2"/>
        <v>2.8169014084507044E-3</v>
      </c>
      <c r="F38" s="71">
        <f>+AVERAGE($C$2:C37)</f>
        <v>609.63888888888891</v>
      </c>
      <c r="G38" s="72">
        <f t="shared" si="3"/>
        <v>0.14135367762128323</v>
      </c>
      <c r="H38" s="54">
        <f t="shared" si="8"/>
        <v>694</v>
      </c>
      <c r="I38" s="72">
        <f t="shared" si="11"/>
        <v>2.2535211267605635E-2</v>
      </c>
      <c r="J38" s="5">
        <f t="shared" si="9"/>
        <v>691.4</v>
      </c>
      <c r="K38" s="72">
        <f t="shared" si="5"/>
        <v>2.6197183098591582E-2</v>
      </c>
      <c r="L38" s="5">
        <f t="shared" si="0"/>
        <v>720.69961310037229</v>
      </c>
      <c r="M38" s="72">
        <f t="shared" si="6"/>
        <v>1.5069877606158154E-2</v>
      </c>
      <c r="N38" s="73">
        <f t="shared" si="10"/>
        <v>704.91790879047528</v>
      </c>
      <c r="O38" s="70">
        <f t="shared" si="12"/>
        <v>7.1578749429925623E-3</v>
      </c>
    </row>
    <row r="39" spans="1:15" x14ac:dyDescent="0.25">
      <c r="A39" s="67">
        <v>38</v>
      </c>
      <c r="B39" s="8">
        <v>41671</v>
      </c>
      <c r="C39" s="5">
        <v>712</v>
      </c>
      <c r="D39" s="69">
        <f t="shared" si="1"/>
        <v>710</v>
      </c>
      <c r="E39" s="70">
        <f t="shared" si="2"/>
        <v>2.8089887640449437E-3</v>
      </c>
      <c r="F39" s="71">
        <f>+AVERAGE($C$2:C38)</f>
        <v>612.35135135135135</v>
      </c>
      <c r="G39" s="72">
        <f t="shared" si="3"/>
        <v>0.1399559672031582</v>
      </c>
      <c r="H39" s="54">
        <f t="shared" si="8"/>
        <v>709</v>
      </c>
      <c r="I39" s="72">
        <f t="shared" si="11"/>
        <v>4.2134831460674156E-3</v>
      </c>
      <c r="J39" s="5">
        <f t="shared" si="9"/>
        <v>706.2</v>
      </c>
      <c r="K39" s="72">
        <f t="shared" si="5"/>
        <v>8.146067415730273E-3</v>
      </c>
      <c r="L39" s="5">
        <f t="shared" si="0"/>
        <v>729.68089570138909</v>
      </c>
      <c r="M39" s="72">
        <f t="shared" si="6"/>
        <v>2.4832718681726252E-2</v>
      </c>
      <c r="N39" s="73">
        <f t="shared" si="10"/>
        <v>709.49179087904747</v>
      </c>
      <c r="O39" s="70">
        <f t="shared" si="12"/>
        <v>3.5227656193153496E-3</v>
      </c>
    </row>
    <row r="40" spans="1:15" x14ac:dyDescent="0.25">
      <c r="A40" s="67">
        <v>39</v>
      </c>
      <c r="B40" s="8">
        <v>41699</v>
      </c>
      <c r="C40" s="5">
        <v>740</v>
      </c>
      <c r="D40" s="69">
        <f t="shared" si="1"/>
        <v>712</v>
      </c>
      <c r="E40" s="70">
        <f t="shared" si="2"/>
        <v>3.783783783783784E-2</v>
      </c>
      <c r="F40" s="71">
        <f>+AVERAGE($C$2:C39)</f>
        <v>614.97368421052636</v>
      </c>
      <c r="G40" s="72">
        <f t="shared" si="3"/>
        <v>0.16895448079658601</v>
      </c>
      <c r="H40" s="54">
        <f t="shared" si="8"/>
        <v>711</v>
      </c>
      <c r="I40" s="72">
        <f t="shared" si="11"/>
        <v>3.9189189189189191E-2</v>
      </c>
      <c r="J40" s="5">
        <f t="shared" si="9"/>
        <v>710.8</v>
      </c>
      <c r="K40" s="72">
        <f t="shared" si="5"/>
        <v>3.9459459459459521E-2</v>
      </c>
      <c r="L40" s="5">
        <f t="shared" si="0"/>
        <v>738.66217830240612</v>
      </c>
      <c r="M40" s="72">
        <f t="shared" si="6"/>
        <v>1.8078671589106504E-3</v>
      </c>
      <c r="N40" s="73">
        <f t="shared" si="10"/>
        <v>711.74917908790485</v>
      </c>
      <c r="O40" s="70">
        <f t="shared" si="12"/>
        <v>3.8176785016344798E-2</v>
      </c>
    </row>
    <row r="41" spans="1:15" x14ac:dyDescent="0.25">
      <c r="A41" s="67">
        <v>40</v>
      </c>
      <c r="B41" s="8">
        <v>41730</v>
      </c>
      <c r="C41" s="5">
        <v>770</v>
      </c>
      <c r="D41" s="69">
        <f t="shared" si="1"/>
        <v>740</v>
      </c>
      <c r="E41" s="70">
        <f t="shared" si="2"/>
        <v>3.896103896103896E-2</v>
      </c>
      <c r="F41" s="71">
        <f>+AVERAGE($C$2:C40)</f>
        <v>618.17948717948718</v>
      </c>
      <c r="G41" s="72">
        <f t="shared" si="3"/>
        <v>0.19716949716949717</v>
      </c>
      <c r="H41" s="54">
        <f t="shared" si="8"/>
        <v>726</v>
      </c>
      <c r="I41" s="72">
        <f t="shared" si="11"/>
        <v>5.7142857142857141E-2</v>
      </c>
      <c r="J41" s="5">
        <f t="shared" si="9"/>
        <v>725.8</v>
      </c>
      <c r="K41" s="72">
        <f t="shared" si="5"/>
        <v>5.7402597402597462E-2</v>
      </c>
      <c r="L41" s="5">
        <f t="shared" si="0"/>
        <v>747.64346090342303</v>
      </c>
      <c r="M41" s="72">
        <f t="shared" si="6"/>
        <v>2.9034466359190866E-2</v>
      </c>
      <c r="N41" s="73">
        <f t="shared" si="10"/>
        <v>737.17491790879046</v>
      </c>
      <c r="O41" s="70">
        <f t="shared" si="12"/>
        <v>4.2629976741830569E-2</v>
      </c>
    </row>
    <row r="42" spans="1:15" x14ac:dyDescent="0.25">
      <c r="A42" s="67">
        <v>41</v>
      </c>
      <c r="B42" s="8">
        <v>41760</v>
      </c>
      <c r="C42" s="5">
        <v>801</v>
      </c>
      <c r="D42" s="69">
        <f t="shared" si="1"/>
        <v>770</v>
      </c>
      <c r="E42" s="70">
        <f t="shared" si="2"/>
        <v>3.870162297128589E-2</v>
      </c>
      <c r="F42" s="71">
        <f>+AVERAGE($C$2:C41)</f>
        <v>621.97500000000002</v>
      </c>
      <c r="G42" s="72">
        <f t="shared" si="3"/>
        <v>0.22350187265917601</v>
      </c>
      <c r="H42" s="54">
        <f t="shared" si="8"/>
        <v>755</v>
      </c>
      <c r="I42" s="72">
        <f t="shared" si="11"/>
        <v>5.742821473158552E-2</v>
      </c>
      <c r="J42" s="5">
        <f t="shared" si="9"/>
        <v>752.2</v>
      </c>
      <c r="K42" s="72">
        <f t="shared" si="5"/>
        <v>6.0923845193508061E-2</v>
      </c>
      <c r="L42" s="5">
        <f t="shared" si="0"/>
        <v>756.62474350443995</v>
      </c>
      <c r="M42" s="72">
        <f t="shared" si="6"/>
        <v>5.5399820843395821E-2</v>
      </c>
      <c r="N42" s="73">
        <f t="shared" si="10"/>
        <v>766.71749179087897</v>
      </c>
      <c r="O42" s="70">
        <f t="shared" si="12"/>
        <v>4.2799635716755345E-2</v>
      </c>
    </row>
    <row r="43" spans="1:15" x14ac:dyDescent="0.25">
      <c r="A43" s="67">
        <v>42</v>
      </c>
      <c r="B43" s="8">
        <v>41791</v>
      </c>
      <c r="C43" s="5">
        <v>789</v>
      </c>
      <c r="D43" s="69">
        <f t="shared" si="1"/>
        <v>801</v>
      </c>
      <c r="E43" s="70">
        <f t="shared" si="2"/>
        <v>1.5209125475285171E-2</v>
      </c>
      <c r="F43" s="71">
        <f>+AVERAGE($C$2:C42)</f>
        <v>626.34146341463418</v>
      </c>
      <c r="G43" s="72">
        <f t="shared" si="3"/>
        <v>0.20615784104609103</v>
      </c>
      <c r="H43" s="54">
        <f t="shared" si="8"/>
        <v>785.5</v>
      </c>
      <c r="I43" s="72">
        <f t="shared" si="11"/>
        <v>4.4359949302915083E-3</v>
      </c>
      <c r="J43" s="5">
        <f t="shared" si="9"/>
        <v>782.5</v>
      </c>
      <c r="K43" s="72">
        <f t="shared" si="5"/>
        <v>8.2382762991128015E-3</v>
      </c>
      <c r="L43" s="5">
        <f t="shared" si="0"/>
        <v>765.60602610545698</v>
      </c>
      <c r="M43" s="72">
        <f t="shared" si="6"/>
        <v>2.9650157027304211E-2</v>
      </c>
      <c r="N43" s="73">
        <f t="shared" si="10"/>
        <v>797.57174917908787</v>
      </c>
      <c r="O43" s="70">
        <f t="shared" si="12"/>
        <v>1.0864067400618344E-2</v>
      </c>
    </row>
    <row r="44" spans="1:15" x14ac:dyDescent="0.25">
      <c r="A44" s="67">
        <v>43</v>
      </c>
      <c r="B44" s="8">
        <v>41821</v>
      </c>
      <c r="C44" s="5">
        <v>757</v>
      </c>
      <c r="D44" s="69">
        <f t="shared" si="1"/>
        <v>789</v>
      </c>
      <c r="E44" s="70">
        <f t="shared" si="2"/>
        <v>4.2272126816380449E-2</v>
      </c>
      <c r="F44" s="71">
        <f>+AVERAGE($C$2:C43)</f>
        <v>630.21428571428567</v>
      </c>
      <c r="G44" s="72">
        <f t="shared" si="3"/>
        <v>0.16748443102472171</v>
      </c>
      <c r="H44" s="54">
        <f t="shared" si="8"/>
        <v>795</v>
      </c>
      <c r="I44" s="72">
        <f t="shared" si="11"/>
        <v>5.0198150594451783E-2</v>
      </c>
      <c r="J44" s="5">
        <f t="shared" si="9"/>
        <v>791.90000000000009</v>
      </c>
      <c r="K44" s="72">
        <f t="shared" si="5"/>
        <v>4.6103038309115045E-2</v>
      </c>
      <c r="L44" s="5">
        <f t="shared" si="0"/>
        <v>774.58730870647389</v>
      </c>
      <c r="M44" s="72">
        <f t="shared" si="6"/>
        <v>2.3232904499965509E-2</v>
      </c>
      <c r="N44" s="73">
        <f t="shared" si="10"/>
        <v>789.85717491790876</v>
      </c>
      <c r="O44" s="70">
        <f t="shared" si="12"/>
        <v>4.340445827993232E-2</v>
      </c>
    </row>
    <row r="45" spans="1:15" x14ac:dyDescent="0.25">
      <c r="A45" s="67">
        <v>44</v>
      </c>
      <c r="B45" s="8">
        <v>41852</v>
      </c>
      <c r="C45" s="5">
        <v>727</v>
      </c>
      <c r="D45" s="69">
        <f t="shared" si="1"/>
        <v>757</v>
      </c>
      <c r="E45" s="70">
        <f t="shared" si="2"/>
        <v>4.1265474552957357E-2</v>
      </c>
      <c r="F45" s="71">
        <f>+AVERAGE($C$2:C44)</f>
        <v>633.16279069767438</v>
      </c>
      <c r="G45" s="72">
        <f t="shared" si="3"/>
        <v>0.12907456575285506</v>
      </c>
      <c r="H45" s="54">
        <f t="shared" si="8"/>
        <v>773</v>
      </c>
      <c r="I45" s="72">
        <f t="shared" si="11"/>
        <v>6.3273727647867956E-2</v>
      </c>
      <c r="J45" s="5">
        <f t="shared" si="9"/>
        <v>774.2</v>
      </c>
      <c r="K45" s="72">
        <f t="shared" si="5"/>
        <v>6.4924346629986307E-2</v>
      </c>
      <c r="L45" s="5">
        <f t="shared" si="0"/>
        <v>783.56859130749081</v>
      </c>
      <c r="M45" s="72">
        <f t="shared" si="6"/>
        <v>7.7810992169863563E-2</v>
      </c>
      <c r="N45" s="73">
        <f t="shared" si="10"/>
        <v>760.28571749179093</v>
      </c>
      <c r="O45" s="70">
        <f t="shared" si="12"/>
        <v>4.5785030937814213E-2</v>
      </c>
    </row>
    <row r="46" spans="1:15" x14ac:dyDescent="0.25">
      <c r="A46" s="67">
        <v>45</v>
      </c>
      <c r="B46" s="8">
        <v>41883</v>
      </c>
      <c r="C46" s="5">
        <v>698</v>
      </c>
      <c r="D46" s="69">
        <f t="shared" si="1"/>
        <v>727</v>
      </c>
      <c r="E46" s="70">
        <f t="shared" si="2"/>
        <v>4.1547277936962751E-2</v>
      </c>
      <c r="F46" s="71">
        <f>+AVERAGE($C$2:C45)</f>
        <v>635.2954545454545</v>
      </c>
      <c r="G46" s="72">
        <f t="shared" si="3"/>
        <v>8.9834592341755726E-2</v>
      </c>
      <c r="H46" s="54">
        <f t="shared" si="8"/>
        <v>742</v>
      </c>
      <c r="I46" s="72">
        <f t="shared" si="11"/>
        <v>6.3037249283667621E-2</v>
      </c>
      <c r="J46" s="5">
        <f t="shared" si="9"/>
        <v>745.2</v>
      </c>
      <c r="K46" s="72">
        <f t="shared" si="5"/>
        <v>6.7621776504298056E-2</v>
      </c>
      <c r="L46" s="5">
        <f t="shared" si="0"/>
        <v>792.54987390850783</v>
      </c>
      <c r="M46" s="72">
        <f t="shared" si="6"/>
        <v>0.13545827207522612</v>
      </c>
      <c r="N46" s="73">
        <f t="shared" si="10"/>
        <v>730.3285717491791</v>
      </c>
      <c r="O46" s="70">
        <f t="shared" si="12"/>
        <v>4.6316005371316769E-2</v>
      </c>
    </row>
    <row r="47" spans="1:15" x14ac:dyDescent="0.25">
      <c r="A47" s="67">
        <v>46</v>
      </c>
      <c r="B47" s="8">
        <v>41913</v>
      </c>
      <c r="C47" s="5">
        <v>726</v>
      </c>
      <c r="D47" s="69">
        <f t="shared" si="1"/>
        <v>698</v>
      </c>
      <c r="E47" s="70">
        <f t="shared" si="2"/>
        <v>3.8567493112947659E-2</v>
      </c>
      <c r="F47" s="71">
        <f>+AVERAGE($C$2:C46)</f>
        <v>636.68888888888887</v>
      </c>
      <c r="G47" s="72">
        <f t="shared" si="3"/>
        <v>0.12301805938169577</v>
      </c>
      <c r="H47" s="54">
        <f t="shared" si="8"/>
        <v>712.5</v>
      </c>
      <c r="I47" s="72">
        <f t="shared" si="11"/>
        <v>1.859504132231405E-2</v>
      </c>
      <c r="J47" s="5">
        <f t="shared" si="9"/>
        <v>715.5</v>
      </c>
      <c r="K47" s="72">
        <f t="shared" si="5"/>
        <v>1.4462809917355372E-2</v>
      </c>
      <c r="L47" s="5">
        <f t="shared" si="0"/>
        <v>801.53115650952475</v>
      </c>
      <c r="M47" s="72">
        <f t="shared" si="6"/>
        <v>0.1040374056605024</v>
      </c>
      <c r="N47" s="73">
        <f t="shared" si="10"/>
        <v>701.23285717491797</v>
      </c>
      <c r="O47" s="70">
        <f t="shared" si="12"/>
        <v>3.4114521797633655E-2</v>
      </c>
    </row>
    <row r="48" spans="1:15" x14ac:dyDescent="0.25">
      <c r="A48" s="67">
        <v>47</v>
      </c>
      <c r="B48" s="8">
        <v>41944</v>
      </c>
      <c r="C48" s="5">
        <v>755</v>
      </c>
      <c r="D48" s="69">
        <f t="shared" si="1"/>
        <v>726</v>
      </c>
      <c r="E48" s="70">
        <f t="shared" si="2"/>
        <v>3.8410596026490065E-2</v>
      </c>
      <c r="F48" s="71">
        <f>+AVERAGE($C$2:C47)</f>
        <v>638.63043478260875</v>
      </c>
      <c r="G48" s="72">
        <f t="shared" si="3"/>
        <v>0.15413187446012086</v>
      </c>
      <c r="H48" s="54">
        <f t="shared" si="8"/>
        <v>712</v>
      </c>
      <c r="I48" s="72">
        <f t="shared" si="11"/>
        <v>5.6953642384105961E-2</v>
      </c>
      <c r="J48" s="5">
        <f t="shared" si="9"/>
        <v>714.9</v>
      </c>
      <c r="K48" s="72">
        <f t="shared" si="5"/>
        <v>5.3112582781456981E-2</v>
      </c>
      <c r="L48" s="5">
        <f t="shared" si="0"/>
        <v>810.51243911054166</v>
      </c>
      <c r="M48" s="72">
        <f t="shared" si="6"/>
        <v>7.3526409417935978E-2</v>
      </c>
      <c r="N48" s="73">
        <f t="shared" si="10"/>
        <v>723.52328571749172</v>
      </c>
      <c r="O48" s="70">
        <f t="shared" si="12"/>
        <v>4.1691012294712955E-2</v>
      </c>
    </row>
    <row r="49" spans="1:15" x14ac:dyDescent="0.25">
      <c r="A49" s="67">
        <v>48</v>
      </c>
      <c r="B49" s="8">
        <v>41974</v>
      </c>
      <c r="C49" s="5">
        <v>785</v>
      </c>
      <c r="D49" s="69">
        <f t="shared" si="1"/>
        <v>755</v>
      </c>
      <c r="E49" s="70">
        <f t="shared" si="2"/>
        <v>3.8216560509554139E-2</v>
      </c>
      <c r="F49" s="71">
        <f>+AVERAGE($C$2:C48)</f>
        <v>641.10638297872345</v>
      </c>
      <c r="G49" s="72">
        <f t="shared" si="3"/>
        <v>0.18330397072774082</v>
      </c>
      <c r="H49" s="54">
        <f t="shared" si="8"/>
        <v>740.5</v>
      </c>
      <c r="I49" s="72">
        <f t="shared" si="11"/>
        <v>5.6687898089171976E-2</v>
      </c>
      <c r="J49" s="5">
        <f t="shared" si="9"/>
        <v>737.7</v>
      </c>
      <c r="K49" s="72">
        <f t="shared" si="5"/>
        <v>6.0254777070063638E-2</v>
      </c>
      <c r="L49" s="5">
        <f t="shared" si="0"/>
        <v>819.49372171155869</v>
      </c>
      <c r="M49" s="72">
        <f t="shared" si="6"/>
        <v>4.3941046766316806E-2</v>
      </c>
      <c r="N49" s="73">
        <f t="shared" si="10"/>
        <v>751.85232857174913</v>
      </c>
      <c r="O49" s="70">
        <f t="shared" si="12"/>
        <v>4.2226333029618944E-2</v>
      </c>
    </row>
    <row r="50" spans="1:15" x14ac:dyDescent="0.25">
      <c r="A50" s="67">
        <v>49</v>
      </c>
      <c r="B50" s="8">
        <v>42005</v>
      </c>
      <c r="C50" s="5">
        <v>787</v>
      </c>
      <c r="D50" s="69">
        <f t="shared" si="1"/>
        <v>785</v>
      </c>
      <c r="E50" s="70">
        <f t="shared" si="2"/>
        <v>2.5412960609911056E-3</v>
      </c>
      <c r="F50" s="71">
        <f>+AVERAGE($C$2:C49)</f>
        <v>644.10416666666663</v>
      </c>
      <c r="G50" s="72">
        <f t="shared" si="3"/>
        <v>0.1815703091910208</v>
      </c>
      <c r="H50" s="54">
        <f t="shared" si="8"/>
        <v>770</v>
      </c>
      <c r="I50" s="72">
        <f t="shared" si="11"/>
        <v>2.1601016518424398E-2</v>
      </c>
      <c r="J50" s="5">
        <f t="shared" si="9"/>
        <v>767.1</v>
      </c>
      <c r="K50" s="72">
        <f t="shared" si="5"/>
        <v>2.5285895806861469E-2</v>
      </c>
      <c r="L50" s="5">
        <f t="shared" si="0"/>
        <v>828.47500431257561</v>
      </c>
      <c r="M50" s="72">
        <f t="shared" si="6"/>
        <v>5.2700132544568748E-2</v>
      </c>
      <c r="N50" s="73">
        <f t="shared" si="10"/>
        <v>781.68523285717492</v>
      </c>
      <c r="O50" s="70">
        <f t="shared" si="12"/>
        <v>6.753198402573159E-3</v>
      </c>
    </row>
    <row r="51" spans="1:15" x14ac:dyDescent="0.25">
      <c r="A51" s="67">
        <v>50</v>
      </c>
      <c r="B51" s="8">
        <v>42036</v>
      </c>
      <c r="C51" s="5">
        <v>790</v>
      </c>
      <c r="D51" s="69">
        <f t="shared" si="1"/>
        <v>787</v>
      </c>
      <c r="E51" s="70">
        <f t="shared" si="2"/>
        <v>3.7974683544303796E-3</v>
      </c>
      <c r="F51" s="71">
        <f>+AVERAGE($C$2:C50)</f>
        <v>647.0204081632653</v>
      </c>
      <c r="G51" s="72">
        <f t="shared" si="3"/>
        <v>0.18098682510979075</v>
      </c>
      <c r="H51" s="54">
        <f t="shared" si="8"/>
        <v>786</v>
      </c>
      <c r="I51" s="72">
        <f t="shared" si="11"/>
        <v>5.0632911392405064E-3</v>
      </c>
      <c r="J51" s="5">
        <f t="shared" si="9"/>
        <v>783</v>
      </c>
      <c r="K51" s="72">
        <f t="shared" si="5"/>
        <v>8.8607594936708865E-3</v>
      </c>
      <c r="L51" s="5">
        <f>$M$161*A51+$M$162</f>
        <v>837.45628691359252</v>
      </c>
      <c r="M51" s="72">
        <f t="shared" si="6"/>
        <v>6.0071249257712053E-2</v>
      </c>
      <c r="N51" s="73">
        <f t="shared" si="10"/>
        <v>786.46852328571754</v>
      </c>
      <c r="O51" s="70">
        <f t="shared" si="12"/>
        <v>4.4702236889651416E-3</v>
      </c>
    </row>
    <row r="52" spans="1:15" x14ac:dyDescent="0.25">
      <c r="A52" s="67">
        <v>51</v>
      </c>
      <c r="B52" s="8">
        <v>42064</v>
      </c>
      <c r="C52" s="5">
        <v>821</v>
      </c>
      <c r="D52" s="69">
        <f t="shared" si="1"/>
        <v>790</v>
      </c>
      <c r="E52" s="70">
        <f t="shared" si="2"/>
        <v>3.7758830694275276E-2</v>
      </c>
      <c r="F52" s="71">
        <f>+AVERAGE($C$2:C51)</f>
        <v>649.88</v>
      </c>
      <c r="G52" s="72">
        <f t="shared" si="3"/>
        <v>0.20842874543239953</v>
      </c>
      <c r="H52" s="54">
        <f t="shared" si="8"/>
        <v>788.5</v>
      </c>
      <c r="I52" s="72">
        <f t="shared" si="11"/>
        <v>3.9585870889159561E-2</v>
      </c>
      <c r="J52" s="5">
        <f t="shared" si="9"/>
        <v>788.3</v>
      </c>
      <c r="K52" s="72">
        <f t="shared" si="5"/>
        <v>3.9829476248477519E-2</v>
      </c>
      <c r="L52" s="5">
        <f t="shared" si="0"/>
        <v>846.43756951460955</v>
      </c>
      <c r="M52" s="72">
        <f t="shared" si="6"/>
        <v>3.0983641308903229E-2</v>
      </c>
      <c r="N52" s="73">
        <f t="shared" si="10"/>
        <v>789.64685232857175</v>
      </c>
      <c r="O52" s="70">
        <f t="shared" si="12"/>
        <v>3.8188974021228068E-2</v>
      </c>
    </row>
    <row r="53" spans="1:15" x14ac:dyDescent="0.25">
      <c r="A53" s="67">
        <v>52</v>
      </c>
      <c r="B53" s="8">
        <v>42095</v>
      </c>
      <c r="C53" s="5">
        <v>854</v>
      </c>
      <c r="D53" s="69">
        <f t="shared" si="1"/>
        <v>821</v>
      </c>
      <c r="E53" s="70">
        <f t="shared" si="2"/>
        <v>3.864168618266979E-2</v>
      </c>
      <c r="F53" s="71">
        <f>+AVERAGE($C$2:C52)</f>
        <v>653.23529411764707</v>
      </c>
      <c r="G53" s="72">
        <f t="shared" si="3"/>
        <v>0.2350874776139964</v>
      </c>
      <c r="H53" s="54">
        <f t="shared" si="8"/>
        <v>805.5</v>
      </c>
      <c r="I53" s="72">
        <f t="shared" si="11"/>
        <v>5.6791569086651054E-2</v>
      </c>
      <c r="J53" s="5">
        <f t="shared" si="9"/>
        <v>805.2</v>
      </c>
      <c r="K53" s="72">
        <f t="shared" si="5"/>
        <v>5.7142857142857093E-2</v>
      </c>
      <c r="L53" s="5">
        <f t="shared" si="0"/>
        <v>855.41885211562635</v>
      </c>
      <c r="M53" s="72">
        <f t="shared" si="6"/>
        <v>1.6614193391409255E-3</v>
      </c>
      <c r="N53" s="73">
        <f t="shared" si="10"/>
        <v>817.86468523285714</v>
      </c>
      <c r="O53" s="70">
        <f t="shared" si="12"/>
        <v>4.2313014949815993E-2</v>
      </c>
    </row>
    <row r="54" spans="1:15" x14ac:dyDescent="0.25">
      <c r="A54" s="67">
        <v>53</v>
      </c>
      <c r="B54" s="8">
        <v>42125</v>
      </c>
      <c r="C54" s="5">
        <v>888</v>
      </c>
      <c r="D54" s="69">
        <f t="shared" si="1"/>
        <v>854</v>
      </c>
      <c r="E54" s="70">
        <f t="shared" si="2"/>
        <v>3.8288288288288286E-2</v>
      </c>
      <c r="F54" s="71">
        <f>+AVERAGE($C$2:C53)</f>
        <v>657.09615384615381</v>
      </c>
      <c r="G54" s="72">
        <f t="shared" si="3"/>
        <v>0.26002685377685381</v>
      </c>
      <c r="H54" s="54">
        <f t="shared" si="8"/>
        <v>837.5</v>
      </c>
      <c r="I54" s="72">
        <f t="shared" si="11"/>
        <v>5.6869369369369371E-2</v>
      </c>
      <c r="J54" s="5">
        <f t="shared" si="9"/>
        <v>834.40000000000009</v>
      </c>
      <c r="K54" s="72">
        <f t="shared" si="5"/>
        <v>6.0360360360360257E-2</v>
      </c>
      <c r="L54" s="5">
        <f t="shared" si="0"/>
        <v>864.40013471664338</v>
      </c>
      <c r="M54" s="72">
        <f t="shared" si="6"/>
        <v>2.6576424868644845E-2</v>
      </c>
      <c r="N54" s="73">
        <f t="shared" si="10"/>
        <v>850.38646852328566</v>
      </c>
      <c r="O54" s="70">
        <f t="shared" si="12"/>
        <v>4.235758049179543E-2</v>
      </c>
    </row>
    <row r="55" spans="1:15" x14ac:dyDescent="0.25">
      <c r="A55" s="67">
        <v>54</v>
      </c>
      <c r="B55" s="8">
        <v>42156</v>
      </c>
      <c r="C55" s="5">
        <v>875</v>
      </c>
      <c r="D55" s="69">
        <f t="shared" si="1"/>
        <v>888</v>
      </c>
      <c r="E55" s="70">
        <f t="shared" si="2"/>
        <v>1.4857142857142857E-2</v>
      </c>
      <c r="F55" s="71">
        <f>+AVERAGE($C$2:C54)</f>
        <v>661.45283018867929</v>
      </c>
      <c r="G55" s="72">
        <f t="shared" si="3"/>
        <v>0.2440539083557951</v>
      </c>
      <c r="H55" s="54">
        <f t="shared" si="8"/>
        <v>871</v>
      </c>
      <c r="I55" s="72">
        <f t="shared" si="11"/>
        <v>4.5714285714285718E-3</v>
      </c>
      <c r="J55" s="5">
        <f t="shared" si="9"/>
        <v>867.7</v>
      </c>
      <c r="K55" s="72">
        <f t="shared" si="5"/>
        <v>8.3428571428570911E-3</v>
      </c>
      <c r="L55" s="5">
        <f t="shared" si="0"/>
        <v>873.38141731766029</v>
      </c>
      <c r="M55" s="72">
        <f t="shared" si="6"/>
        <v>1.8498087798168074E-3</v>
      </c>
      <c r="N55" s="73">
        <f t="shared" si="10"/>
        <v>884.23864685232854</v>
      </c>
      <c r="O55" s="70">
        <f t="shared" si="12"/>
        <v>1.0558453545518334E-2</v>
      </c>
    </row>
    <row r="56" spans="1:15" x14ac:dyDescent="0.25">
      <c r="A56" s="67">
        <v>55</v>
      </c>
      <c r="B56" s="8">
        <v>42186</v>
      </c>
      <c r="C56" s="5">
        <v>840</v>
      </c>
      <c r="D56" s="69">
        <f t="shared" si="1"/>
        <v>875</v>
      </c>
      <c r="E56" s="70">
        <f t="shared" si="2"/>
        <v>4.1666666666666664E-2</v>
      </c>
      <c r="F56" s="71">
        <f>+AVERAGE($C$2:C55)</f>
        <v>665.40740740740739</v>
      </c>
      <c r="G56" s="72">
        <f t="shared" si="3"/>
        <v>0.20784832451499119</v>
      </c>
      <c r="H56" s="54">
        <f t="shared" si="8"/>
        <v>881.5</v>
      </c>
      <c r="I56" s="72">
        <f t="shared" si="11"/>
        <v>4.9404761904761903E-2</v>
      </c>
      <c r="J56" s="5">
        <f t="shared" si="9"/>
        <v>878.1</v>
      </c>
      <c r="K56" s="72">
        <f t="shared" si="5"/>
        <v>4.5357142857142888E-2</v>
      </c>
      <c r="L56" s="5">
        <f t="shared" si="0"/>
        <v>882.36269991867721</v>
      </c>
      <c r="M56" s="72">
        <f t="shared" si="6"/>
        <v>5.0431785617472864E-2</v>
      </c>
      <c r="N56" s="73">
        <f t="shared" si="10"/>
        <v>875.92386468523284</v>
      </c>
      <c r="O56" s="70">
        <f t="shared" si="12"/>
        <v>4.2766505577658147E-2</v>
      </c>
    </row>
    <row r="57" spans="1:15" x14ac:dyDescent="0.25">
      <c r="A57" s="67">
        <v>56</v>
      </c>
      <c r="B57" s="8">
        <v>42217</v>
      </c>
      <c r="C57" s="5">
        <v>806</v>
      </c>
      <c r="D57" s="69">
        <f t="shared" si="1"/>
        <v>840</v>
      </c>
      <c r="E57" s="70">
        <f t="shared" si="2"/>
        <v>4.2183622828784122E-2</v>
      </c>
      <c r="F57" s="71">
        <f>+AVERAGE($C$2:C56)</f>
        <v>668.58181818181822</v>
      </c>
      <c r="G57" s="72">
        <f t="shared" si="3"/>
        <v>0.1704940221069253</v>
      </c>
      <c r="H57" s="54">
        <f t="shared" si="8"/>
        <v>857.5</v>
      </c>
      <c r="I57" s="72">
        <f t="shared" si="11"/>
        <v>6.3895781637717128E-2</v>
      </c>
      <c r="J57" s="5">
        <f t="shared" si="9"/>
        <v>858.8</v>
      </c>
      <c r="K57" s="72">
        <f t="shared" si="5"/>
        <v>6.5508684863523514E-2</v>
      </c>
      <c r="L57" s="5">
        <f t="shared" si="0"/>
        <v>891.34398251969424</v>
      </c>
      <c r="M57" s="72">
        <f t="shared" si="6"/>
        <v>0.1058858343916802</v>
      </c>
      <c r="N57" s="73">
        <f t="shared" si="10"/>
        <v>843.59238646852327</v>
      </c>
      <c r="O57" s="70">
        <f t="shared" si="12"/>
        <v>4.6640678000649222E-2</v>
      </c>
    </row>
    <row r="58" spans="1:15" x14ac:dyDescent="0.25">
      <c r="A58" s="67">
        <v>57</v>
      </c>
      <c r="B58" s="8">
        <v>42248</v>
      </c>
      <c r="C58" s="5">
        <v>774</v>
      </c>
      <c r="D58" s="69">
        <f t="shared" si="1"/>
        <v>806</v>
      </c>
      <c r="E58" s="70">
        <f t="shared" si="2"/>
        <v>4.1343669250645997E-2</v>
      </c>
      <c r="F58" s="71">
        <f>+AVERAGE($C$2:C57)</f>
        <v>671.03571428571433</v>
      </c>
      <c r="G58" s="72">
        <f t="shared" si="3"/>
        <v>0.13302879291251379</v>
      </c>
      <c r="H58" s="54">
        <f t="shared" si="8"/>
        <v>823</v>
      </c>
      <c r="I58" s="72">
        <f t="shared" si="11"/>
        <v>6.3307493540051676E-2</v>
      </c>
      <c r="J58" s="5">
        <f t="shared" si="9"/>
        <v>826.5</v>
      </c>
      <c r="K58" s="72">
        <f t="shared" si="5"/>
        <v>6.7829457364341081E-2</v>
      </c>
      <c r="L58" s="5">
        <f t="shared" si="0"/>
        <v>900.32526512071115</v>
      </c>
      <c r="M58" s="72">
        <f t="shared" si="6"/>
        <v>0.16321093684846402</v>
      </c>
      <c r="N58" s="73">
        <f t="shared" si="10"/>
        <v>809.75923864685228</v>
      </c>
      <c r="O58" s="70">
        <f t="shared" si="12"/>
        <v>4.6200566727199334E-2</v>
      </c>
    </row>
    <row r="59" spans="1:15" x14ac:dyDescent="0.25">
      <c r="A59" s="67">
        <v>58</v>
      </c>
      <c r="B59" s="8">
        <v>42278</v>
      </c>
      <c r="C59" s="5">
        <v>805</v>
      </c>
      <c r="D59" s="69">
        <f t="shared" si="1"/>
        <v>774</v>
      </c>
      <c r="E59" s="70">
        <f t="shared" si="2"/>
        <v>3.8509316770186333E-2</v>
      </c>
      <c r="F59" s="71">
        <f>+AVERAGE($C$2:C58)</f>
        <v>672.84210526315792</v>
      </c>
      <c r="G59" s="72">
        <f t="shared" si="3"/>
        <v>0.16417129780974171</v>
      </c>
      <c r="H59" s="54">
        <f t="shared" si="8"/>
        <v>790</v>
      </c>
      <c r="I59" s="72">
        <f t="shared" si="11"/>
        <v>1.8633540372670808E-2</v>
      </c>
      <c r="J59" s="5">
        <f t="shared" si="9"/>
        <v>793.40000000000009</v>
      </c>
      <c r="K59" s="72">
        <f t="shared" si="5"/>
        <v>1.4409937888198644E-2</v>
      </c>
      <c r="L59" s="5">
        <f t="shared" si="0"/>
        <v>909.30654772172807</v>
      </c>
      <c r="M59" s="72">
        <f t="shared" si="6"/>
        <v>0.12957335120711561</v>
      </c>
      <c r="N59" s="73">
        <f t="shared" si="10"/>
        <v>777.57592386468525</v>
      </c>
      <c r="O59" s="70">
        <f t="shared" si="12"/>
        <v>3.4067175323372362E-2</v>
      </c>
    </row>
    <row r="60" spans="1:15" x14ac:dyDescent="0.25">
      <c r="A60" s="67">
        <v>59</v>
      </c>
      <c r="B60" s="8">
        <v>42309</v>
      </c>
      <c r="C60" s="5">
        <v>837</v>
      </c>
      <c r="D60" s="69">
        <f t="shared" si="1"/>
        <v>805</v>
      </c>
      <c r="E60" s="70">
        <f t="shared" si="2"/>
        <v>3.8231780167264036E-2</v>
      </c>
      <c r="F60" s="71">
        <f>+AVERAGE($C$2:C59)</f>
        <v>675.12068965517244</v>
      </c>
      <c r="G60" s="72">
        <f t="shared" si="3"/>
        <v>0.19340419396036745</v>
      </c>
      <c r="H60" s="54">
        <f t="shared" si="8"/>
        <v>789.5</v>
      </c>
      <c r="I60" s="72">
        <f t="shared" si="11"/>
        <v>5.6750298685782553E-2</v>
      </c>
      <c r="J60" s="5">
        <f t="shared" si="9"/>
        <v>792.7</v>
      </c>
      <c r="K60" s="72">
        <f t="shared" si="5"/>
        <v>5.2927120669056096E-2</v>
      </c>
      <c r="L60" s="5">
        <f t="shared" si="0"/>
        <v>918.28783032274509</v>
      </c>
      <c r="M60" s="72">
        <f t="shared" si="6"/>
        <v>9.7118076849157825E-2</v>
      </c>
      <c r="N60" s="73">
        <f t="shared" si="10"/>
        <v>802.25759238646856</v>
      </c>
      <c r="O60" s="70">
        <f t="shared" si="12"/>
        <v>4.1508252823812951E-2</v>
      </c>
    </row>
    <row r="61" spans="1:15" x14ac:dyDescent="0.25">
      <c r="A61" s="67">
        <v>60</v>
      </c>
      <c r="B61" s="8">
        <v>42339</v>
      </c>
      <c r="C61" s="5">
        <v>871</v>
      </c>
      <c r="D61" s="69">
        <f t="shared" si="1"/>
        <v>837</v>
      </c>
      <c r="E61" s="70">
        <f t="shared" si="2"/>
        <v>3.9035591274397242E-2</v>
      </c>
      <c r="F61" s="71">
        <f>+AVERAGE($C$2:C60)</f>
        <v>677.86440677966107</v>
      </c>
      <c r="G61" s="72">
        <f t="shared" si="3"/>
        <v>0.22174006110257052</v>
      </c>
      <c r="H61" s="54">
        <f t="shared" si="8"/>
        <v>821</v>
      </c>
      <c r="I61" s="72">
        <f t="shared" si="11"/>
        <v>5.7405281285878303E-2</v>
      </c>
      <c r="J61" s="5">
        <f t="shared" si="9"/>
        <v>817.9</v>
      </c>
      <c r="K61" s="72">
        <f t="shared" si="5"/>
        <v>6.0964408725602784E-2</v>
      </c>
      <c r="L61" s="5">
        <f t="shared" si="0"/>
        <v>927.26911292376201</v>
      </c>
      <c r="M61" s="72">
        <f t="shared" si="6"/>
        <v>6.4602885101908161E-2</v>
      </c>
      <c r="N61" s="73">
        <f t="shared" si="10"/>
        <v>833.52575923864697</v>
      </c>
      <c r="O61" s="70">
        <f t="shared" si="12"/>
        <v>4.302438663760394E-2</v>
      </c>
    </row>
    <row r="62" spans="1:15" x14ac:dyDescent="0.25">
      <c r="A62" s="67">
        <v>61</v>
      </c>
      <c r="B62" s="8">
        <v>42370</v>
      </c>
      <c r="C62" s="5">
        <v>873</v>
      </c>
      <c r="D62" s="69">
        <f t="shared" si="1"/>
        <v>871</v>
      </c>
      <c r="E62" s="70">
        <f t="shared" si="2"/>
        <v>2.2909507445589921E-3</v>
      </c>
      <c r="F62" s="71">
        <f>+AVERAGE($C$2:C61)</f>
        <v>681.08333333333337</v>
      </c>
      <c r="G62" s="72">
        <f t="shared" si="3"/>
        <v>0.21983581519663989</v>
      </c>
      <c r="H62" s="54">
        <f t="shared" si="8"/>
        <v>854</v>
      </c>
      <c r="I62" s="72">
        <f t="shared" si="11"/>
        <v>2.1764032073310423E-2</v>
      </c>
      <c r="J62" s="5">
        <f t="shared" si="9"/>
        <v>850.8</v>
      </c>
      <c r="K62" s="72">
        <f t="shared" si="5"/>
        <v>2.5429553264604863E-2</v>
      </c>
      <c r="L62" s="5">
        <f t="shared" si="0"/>
        <v>936.25039552477892</v>
      </c>
      <c r="M62" s="72">
        <f t="shared" si="6"/>
        <v>7.2451770360571502E-2</v>
      </c>
      <c r="N62" s="73">
        <f t="shared" si="10"/>
        <v>867.2525759238647</v>
      </c>
      <c r="O62" s="70">
        <f t="shared" si="12"/>
        <v>6.5835327332592246E-3</v>
      </c>
    </row>
    <row r="63" spans="1:15" x14ac:dyDescent="0.25">
      <c r="A63" s="67">
        <v>62</v>
      </c>
      <c r="B63" s="8">
        <v>42401</v>
      </c>
      <c r="C63" s="5">
        <v>876</v>
      </c>
      <c r="D63" s="69">
        <f t="shared" si="1"/>
        <v>873</v>
      </c>
      <c r="E63" s="70">
        <f t="shared" si="2"/>
        <v>3.4246575342465752E-3</v>
      </c>
      <c r="F63" s="71">
        <f>+AVERAGE($C$2:C62)</f>
        <v>684.22950819672133</v>
      </c>
      <c r="G63" s="72">
        <f t="shared" si="3"/>
        <v>0.21891608653342315</v>
      </c>
      <c r="H63" s="54">
        <f t="shared" si="8"/>
        <v>872</v>
      </c>
      <c r="I63" s="72">
        <f t="shared" si="11"/>
        <v>4.5662100456621002E-3</v>
      </c>
      <c r="J63" s="5">
        <f t="shared" si="9"/>
        <v>868.6</v>
      </c>
      <c r="K63" s="72">
        <f t="shared" si="5"/>
        <v>8.4474885844748604E-3</v>
      </c>
      <c r="L63" s="5">
        <f t="shared" si="0"/>
        <v>945.23167812579584</v>
      </c>
      <c r="M63" s="72">
        <f t="shared" si="6"/>
        <v>7.903159603401351E-2</v>
      </c>
      <c r="N63" s="73">
        <f t="shared" si="10"/>
        <v>872.42525759238652</v>
      </c>
      <c r="O63" s="70">
        <f t="shared" si="12"/>
        <v>4.0807561730747547E-3</v>
      </c>
    </row>
    <row r="64" spans="1:15" x14ac:dyDescent="0.25">
      <c r="A64" s="67">
        <v>63</v>
      </c>
      <c r="B64" s="8">
        <v>42430</v>
      </c>
      <c r="C64" s="5">
        <v>911</v>
      </c>
      <c r="D64" s="69">
        <f t="shared" si="1"/>
        <v>876</v>
      </c>
      <c r="E64" s="70">
        <f t="shared" si="2"/>
        <v>3.8419319429198684E-2</v>
      </c>
      <c r="F64" s="71">
        <f>+AVERAGE($C$2:C63)</f>
        <v>687.32258064516134</v>
      </c>
      <c r="G64" s="72">
        <f t="shared" si="3"/>
        <v>0.24552954923692499</v>
      </c>
      <c r="H64" s="54">
        <f t="shared" si="8"/>
        <v>874.5</v>
      </c>
      <c r="I64" s="72">
        <f t="shared" si="11"/>
        <v>4.0065861690450053E-2</v>
      </c>
      <c r="J64" s="5">
        <f t="shared" si="9"/>
        <v>874.30000000000007</v>
      </c>
      <c r="K64" s="72">
        <f t="shared" si="5"/>
        <v>4.0285400658616827E-2</v>
      </c>
      <c r="L64" s="5">
        <f t="shared" si="0"/>
        <v>954.21296072681287</v>
      </c>
      <c r="M64" s="72">
        <f t="shared" si="6"/>
        <v>4.7434644046995461E-2</v>
      </c>
      <c r="N64" s="73">
        <f t="shared" si="10"/>
        <v>875.64252575923865</v>
      </c>
      <c r="O64" s="70">
        <f t="shared" si="12"/>
        <v>3.8811717059013554E-2</v>
      </c>
    </row>
    <row r="65" spans="1:15" x14ac:dyDescent="0.25">
      <c r="A65" s="67">
        <v>64</v>
      </c>
      <c r="B65" s="8">
        <v>42461</v>
      </c>
      <c r="C65" s="5">
        <v>948</v>
      </c>
      <c r="D65" s="69">
        <f t="shared" si="1"/>
        <v>911</v>
      </c>
      <c r="E65" s="70">
        <f t="shared" si="2"/>
        <v>3.9029535864978905E-2</v>
      </c>
      <c r="F65" s="71">
        <f>+AVERAGE($C$2:C64)</f>
        <v>690.8730158730159</v>
      </c>
      <c r="G65" s="72">
        <f t="shared" si="3"/>
        <v>0.2712309959145402</v>
      </c>
      <c r="H65" s="54">
        <f t="shared" si="8"/>
        <v>893.5</v>
      </c>
      <c r="I65" s="72">
        <f t="shared" si="11"/>
        <v>5.7489451476793248E-2</v>
      </c>
      <c r="J65" s="5">
        <f t="shared" si="9"/>
        <v>893.2</v>
      </c>
      <c r="K65" s="72">
        <f t="shared" si="5"/>
        <v>5.7805907172995732E-2</v>
      </c>
      <c r="L65" s="5">
        <f t="shared" si="0"/>
        <v>963.19424332782978</v>
      </c>
      <c r="M65" s="72">
        <f t="shared" si="6"/>
        <v>1.6027682835263481E-2</v>
      </c>
      <c r="N65" s="73">
        <f t="shared" si="10"/>
        <v>907.46425257592387</v>
      </c>
      <c r="O65" s="70">
        <f t="shared" si="12"/>
        <v>4.2759227240586638E-2</v>
      </c>
    </row>
    <row r="66" spans="1:15" x14ac:dyDescent="0.25">
      <c r="A66" s="67">
        <v>65</v>
      </c>
      <c r="B66" s="8">
        <v>42491</v>
      </c>
      <c r="C66" s="5">
        <v>986</v>
      </c>
      <c r="D66" s="69">
        <f t="shared" si="1"/>
        <v>948</v>
      </c>
      <c r="E66" s="70">
        <f t="shared" si="2"/>
        <v>3.8539553752535496E-2</v>
      </c>
      <c r="F66" s="71">
        <f>+AVERAGE($C$2:C65)</f>
        <v>694.890625</v>
      </c>
      <c r="G66" s="72">
        <f t="shared" si="3"/>
        <v>0.29524277383367142</v>
      </c>
      <c r="H66" s="54">
        <f t="shared" si="8"/>
        <v>929.5</v>
      </c>
      <c r="I66" s="72">
        <f t="shared" si="11"/>
        <v>5.7302231237322518E-2</v>
      </c>
      <c r="J66" s="5">
        <f t="shared" si="9"/>
        <v>926</v>
      </c>
      <c r="K66" s="72">
        <f t="shared" si="5"/>
        <v>6.0851926977687626E-2</v>
      </c>
      <c r="L66" s="5">
        <f t="shared" ref="L66:L129" si="13">$M$161*A66+$M$162</f>
        <v>972.1755259288467</v>
      </c>
      <c r="M66" s="72">
        <f t="shared" si="6"/>
        <v>1.4020764778045947E-2</v>
      </c>
      <c r="N66" s="73">
        <f t="shared" si="10"/>
        <v>943.94642525759241</v>
      </c>
      <c r="O66" s="70">
        <f t="shared" si="12"/>
        <v>4.2650684322928588E-2</v>
      </c>
    </row>
    <row r="67" spans="1:15" x14ac:dyDescent="0.25">
      <c r="A67" s="67">
        <v>66</v>
      </c>
      <c r="B67" s="8">
        <v>42522</v>
      </c>
      <c r="C67" s="5">
        <v>971</v>
      </c>
      <c r="D67" s="69">
        <f t="shared" si="1"/>
        <v>986</v>
      </c>
      <c r="E67" s="70">
        <f t="shared" si="2"/>
        <v>1.5447991761071062E-2</v>
      </c>
      <c r="F67" s="71">
        <f>+AVERAGE($C$2:C66)</f>
        <v>699.36923076923074</v>
      </c>
      <c r="G67" s="72">
        <f t="shared" si="3"/>
        <v>0.27974332567535454</v>
      </c>
      <c r="H67" s="54">
        <f t="shared" si="8"/>
        <v>967</v>
      </c>
      <c r="I67" s="72">
        <f t="shared" si="11"/>
        <v>4.1194644696189494E-3</v>
      </c>
      <c r="J67" s="5">
        <f t="shared" si="9"/>
        <v>963.30000000000007</v>
      </c>
      <c r="K67" s="72">
        <f t="shared" si="5"/>
        <v>7.9299691040164069E-3</v>
      </c>
      <c r="L67" s="5">
        <f t="shared" si="13"/>
        <v>981.15680852986372</v>
      </c>
      <c r="M67" s="72">
        <f t="shared" si="6"/>
        <v>1.0460152965874072E-2</v>
      </c>
      <c r="N67" s="73">
        <f t="shared" si="10"/>
        <v>981.79464252575917</v>
      </c>
      <c r="O67" s="70">
        <f t="shared" si="12"/>
        <v>1.1117036586775667E-2</v>
      </c>
    </row>
    <row r="68" spans="1:15" x14ac:dyDescent="0.25">
      <c r="A68" s="67">
        <v>67</v>
      </c>
      <c r="B68" s="8">
        <v>42552</v>
      </c>
      <c r="C68" s="5">
        <v>932</v>
      </c>
      <c r="D68" s="69">
        <f t="shared" ref="D68:D131" si="14">C67</f>
        <v>971</v>
      </c>
      <c r="E68" s="70">
        <f t="shared" ref="E68:E131" si="15">+ABS(C68-D68)/C68</f>
        <v>4.1845493562231759E-2</v>
      </c>
      <c r="F68" s="71">
        <f>+AVERAGE($C$2:C67)</f>
        <v>703.4848484848485</v>
      </c>
      <c r="G68" s="72">
        <f t="shared" ref="G68:G131" si="16">+ABS(C68-F68)/C68</f>
        <v>0.24518793081024839</v>
      </c>
      <c r="H68" s="54">
        <f t="shared" si="8"/>
        <v>978.5</v>
      </c>
      <c r="I68" s="72">
        <f t="shared" si="11"/>
        <v>4.9892703862660946E-2</v>
      </c>
      <c r="J68" s="5">
        <f t="shared" si="9"/>
        <v>974.7</v>
      </c>
      <c r="K68" s="72">
        <f t="shared" ref="K68:K131" si="17">+ABS(C68-J68)/C68</f>
        <v>4.5815450643776873E-2</v>
      </c>
      <c r="L68" s="5">
        <f t="shared" si="13"/>
        <v>990.13809113088064</v>
      </c>
      <c r="M68" s="72">
        <f t="shared" ref="M68:M131" si="18">+ABS(C68-L68)/C68</f>
        <v>6.2379926106095107E-2</v>
      </c>
      <c r="N68" s="73">
        <f t="shared" si="10"/>
        <v>972.07946425257592</v>
      </c>
      <c r="O68" s="70">
        <f t="shared" si="12"/>
        <v>4.3003717009201629E-2</v>
      </c>
    </row>
    <row r="69" spans="1:15" x14ac:dyDescent="0.25">
      <c r="A69" s="67">
        <v>68</v>
      </c>
      <c r="B69" s="8">
        <v>42583</v>
      </c>
      <c r="C69" s="5">
        <v>895</v>
      </c>
      <c r="D69" s="69">
        <f t="shared" si="14"/>
        <v>932</v>
      </c>
      <c r="E69" s="70">
        <f t="shared" si="15"/>
        <v>4.1340782122905026E-2</v>
      </c>
      <c r="F69" s="71">
        <f>+AVERAGE($C$2:C68)</f>
        <v>706.8955223880597</v>
      </c>
      <c r="G69" s="72">
        <f t="shared" si="16"/>
        <v>0.21017260068373217</v>
      </c>
      <c r="H69" s="54">
        <f t="shared" ref="H69:H132" si="19">+AVERAGE(C67:C68)</f>
        <v>951.5</v>
      </c>
      <c r="I69" s="72">
        <f t="shared" si="11"/>
        <v>6.3128491620111735E-2</v>
      </c>
      <c r="J69" s="5">
        <f t="shared" ref="J69:J132" si="20">+SUMPRODUCT(C66:C68,$Q$2:$Q$4)</f>
        <v>953</v>
      </c>
      <c r="K69" s="72">
        <f t="shared" si="17"/>
        <v>6.4804469273743018E-2</v>
      </c>
      <c r="L69" s="5">
        <f t="shared" si="13"/>
        <v>999.11937373189755</v>
      </c>
      <c r="M69" s="72">
        <f t="shared" si="18"/>
        <v>0.11633449578982967</v>
      </c>
      <c r="N69" s="73">
        <f t="shared" ref="N69:N132" si="21">(1-$Q$8)*N68+$Q$8*C68</f>
        <v>936.00794642525761</v>
      </c>
      <c r="O69" s="70">
        <f t="shared" si="12"/>
        <v>4.581893455336046E-2</v>
      </c>
    </row>
    <row r="70" spans="1:15" x14ac:dyDescent="0.25">
      <c r="A70" s="67">
        <v>69</v>
      </c>
      <c r="B70" s="8">
        <v>42614</v>
      </c>
      <c r="C70" s="5">
        <v>859</v>
      </c>
      <c r="D70" s="69">
        <f t="shared" si="14"/>
        <v>895</v>
      </c>
      <c r="E70" s="70">
        <f t="shared" si="15"/>
        <v>4.190919674039581E-2</v>
      </c>
      <c r="F70" s="71">
        <f>+AVERAGE($C$2:C69)</f>
        <v>709.66176470588232</v>
      </c>
      <c r="G70" s="72">
        <f t="shared" si="16"/>
        <v>0.17385126343901941</v>
      </c>
      <c r="H70" s="54">
        <f t="shared" si="19"/>
        <v>913.5</v>
      </c>
      <c r="I70" s="72">
        <f t="shared" si="11"/>
        <v>6.3445867287543659E-2</v>
      </c>
      <c r="J70" s="5">
        <f t="shared" si="20"/>
        <v>917.40000000000009</v>
      </c>
      <c r="K70" s="72">
        <f t="shared" si="17"/>
        <v>6.7986030267753308E-2</v>
      </c>
      <c r="L70" s="5">
        <f t="shared" si="13"/>
        <v>1008.1006563329145</v>
      </c>
      <c r="M70" s="72">
        <f t="shared" si="18"/>
        <v>0.17357468723272931</v>
      </c>
      <c r="N70" s="73">
        <f t="shared" si="21"/>
        <v>899.10079464252578</v>
      </c>
      <c r="O70" s="70">
        <f t="shared" si="12"/>
        <v>4.6683113669995092E-2</v>
      </c>
    </row>
    <row r="71" spans="1:15" x14ac:dyDescent="0.25">
      <c r="A71" s="67">
        <v>70</v>
      </c>
      <c r="B71" s="8">
        <v>42644</v>
      </c>
      <c r="C71" s="5">
        <v>893</v>
      </c>
      <c r="D71" s="69">
        <f t="shared" si="14"/>
        <v>859</v>
      </c>
      <c r="E71" s="70">
        <f t="shared" si="15"/>
        <v>3.8073908174692049E-2</v>
      </c>
      <c r="F71" s="71">
        <f>+AVERAGE($C$2:C70)</f>
        <v>711.82608695652175</v>
      </c>
      <c r="G71" s="72">
        <f t="shared" si="16"/>
        <v>0.20288232143726567</v>
      </c>
      <c r="H71" s="54">
        <f t="shared" si="19"/>
        <v>877</v>
      </c>
      <c r="I71" s="72">
        <f t="shared" si="11"/>
        <v>1.7917133258678612E-2</v>
      </c>
      <c r="J71" s="5">
        <f t="shared" si="20"/>
        <v>880.7</v>
      </c>
      <c r="K71" s="72">
        <f t="shared" si="17"/>
        <v>1.3773796192609131E-2</v>
      </c>
      <c r="L71" s="5">
        <f t="shared" si="13"/>
        <v>1017.0819389339315</v>
      </c>
      <c r="M71" s="72">
        <f t="shared" si="18"/>
        <v>0.13894953967965454</v>
      </c>
      <c r="N71" s="73">
        <f t="shared" si="21"/>
        <v>863.01007946425261</v>
      </c>
      <c r="O71" s="70">
        <f t="shared" si="12"/>
        <v>3.3583337666010515E-2</v>
      </c>
    </row>
    <row r="72" spans="1:15" x14ac:dyDescent="0.25">
      <c r="A72" s="67">
        <v>71</v>
      </c>
      <c r="B72" s="8">
        <v>42675</v>
      </c>
      <c r="C72" s="5">
        <v>929</v>
      </c>
      <c r="D72" s="69">
        <f t="shared" si="14"/>
        <v>893</v>
      </c>
      <c r="E72" s="70">
        <f t="shared" si="15"/>
        <v>3.8751345532831001E-2</v>
      </c>
      <c r="F72" s="71">
        <f>+AVERAGE($C$2:C71)</f>
        <v>714.41428571428571</v>
      </c>
      <c r="G72" s="72">
        <f t="shared" si="16"/>
        <v>0.23098569890819623</v>
      </c>
      <c r="H72" s="54">
        <f t="shared" si="19"/>
        <v>876</v>
      </c>
      <c r="I72" s="72">
        <f t="shared" si="11"/>
        <v>5.7050592034445638E-2</v>
      </c>
      <c r="J72" s="5">
        <f t="shared" si="20"/>
        <v>879.6</v>
      </c>
      <c r="K72" s="72">
        <f t="shared" si="17"/>
        <v>5.3175457481162515E-2</v>
      </c>
      <c r="L72" s="5">
        <f t="shared" si="13"/>
        <v>1026.0632215349483</v>
      </c>
      <c r="M72" s="72">
        <f t="shared" si="18"/>
        <v>0.10448140100640291</v>
      </c>
      <c r="N72" s="73">
        <f t="shared" si="21"/>
        <v>890.00100794642526</v>
      </c>
      <c r="O72" s="70">
        <f t="shared" si="12"/>
        <v>4.1979539347227923E-2</v>
      </c>
    </row>
    <row r="73" spans="1:15" x14ac:dyDescent="0.25">
      <c r="A73" s="67">
        <v>72</v>
      </c>
      <c r="B73" s="8">
        <v>42705</v>
      </c>
      <c r="C73" s="5">
        <v>966</v>
      </c>
      <c r="D73" s="69">
        <f t="shared" si="14"/>
        <v>929</v>
      </c>
      <c r="E73" s="70">
        <f t="shared" si="15"/>
        <v>3.8302277432712216E-2</v>
      </c>
      <c r="F73" s="71">
        <f>+AVERAGE($C$2:C72)</f>
        <v>717.43661971830988</v>
      </c>
      <c r="G73" s="72">
        <f t="shared" si="16"/>
        <v>0.25731198786924442</v>
      </c>
      <c r="H73" s="54">
        <f t="shared" si="19"/>
        <v>911</v>
      </c>
      <c r="I73" s="72">
        <f t="shared" si="11"/>
        <v>5.6935817805383024E-2</v>
      </c>
      <c r="J73" s="5">
        <f t="shared" si="20"/>
        <v>907.6</v>
      </c>
      <c r="K73" s="72">
        <f t="shared" si="17"/>
        <v>6.0455486542443038E-2</v>
      </c>
      <c r="L73" s="5">
        <f t="shared" si="13"/>
        <v>1035.0445041359653</v>
      </c>
      <c r="M73" s="72">
        <f t="shared" si="18"/>
        <v>7.1474641962697025E-2</v>
      </c>
      <c r="N73" s="73">
        <f t="shared" si="21"/>
        <v>925.10010079464257</v>
      </c>
      <c r="O73" s="70">
        <f t="shared" si="12"/>
        <v>4.233944017117746E-2</v>
      </c>
    </row>
    <row r="74" spans="1:15" x14ac:dyDescent="0.25">
      <c r="A74" s="67">
        <v>73</v>
      </c>
      <c r="B74" s="8">
        <v>42736</v>
      </c>
      <c r="C74" s="5">
        <v>969</v>
      </c>
      <c r="D74" s="69">
        <f t="shared" si="14"/>
        <v>966</v>
      </c>
      <c r="E74" s="70">
        <f t="shared" si="15"/>
        <v>3.0959752321981426E-3</v>
      </c>
      <c r="F74" s="71">
        <f>+AVERAGE($C$2:C73)</f>
        <v>720.88888888888891</v>
      </c>
      <c r="G74" s="72">
        <f t="shared" si="16"/>
        <v>0.25604861827772041</v>
      </c>
      <c r="H74" s="54">
        <f t="shared" si="19"/>
        <v>947.5</v>
      </c>
      <c r="I74" s="72">
        <f t="shared" si="11"/>
        <v>2.2187822497420021E-2</v>
      </c>
      <c r="J74" s="5">
        <f t="shared" si="20"/>
        <v>943.90000000000009</v>
      </c>
      <c r="K74" s="72">
        <f t="shared" si="17"/>
        <v>2.5902992776057697E-2</v>
      </c>
      <c r="L74" s="5">
        <f t="shared" si="13"/>
        <v>1044.0257867369824</v>
      </c>
      <c r="M74" s="72">
        <f t="shared" si="18"/>
        <v>7.7425992504625757E-2</v>
      </c>
      <c r="N74" s="73">
        <f t="shared" si="21"/>
        <v>961.9100100794642</v>
      </c>
      <c r="O74" s="70">
        <f t="shared" si="12"/>
        <v>7.3168110635044373E-3</v>
      </c>
    </row>
    <row r="75" spans="1:15" x14ac:dyDescent="0.25">
      <c r="A75" s="67">
        <v>74</v>
      </c>
      <c r="B75" s="8">
        <v>42767</v>
      </c>
      <c r="C75" s="5">
        <v>972</v>
      </c>
      <c r="D75" s="69">
        <f t="shared" si="14"/>
        <v>969</v>
      </c>
      <c r="E75" s="70">
        <f t="shared" si="15"/>
        <v>3.0864197530864196E-3</v>
      </c>
      <c r="F75" s="71">
        <f>+AVERAGE($C$2:C74)</f>
        <v>724.28767123287673</v>
      </c>
      <c r="G75" s="72">
        <f t="shared" si="16"/>
        <v>0.25484807486329553</v>
      </c>
      <c r="H75" s="54">
        <f t="shared" si="19"/>
        <v>967.5</v>
      </c>
      <c r="I75" s="72">
        <f t="shared" si="11"/>
        <v>4.6296296296296294E-3</v>
      </c>
      <c r="J75" s="5">
        <f t="shared" si="20"/>
        <v>963.80000000000007</v>
      </c>
      <c r="K75" s="72">
        <f t="shared" si="17"/>
        <v>8.436213991769477E-3</v>
      </c>
      <c r="L75" s="5">
        <f t="shared" si="13"/>
        <v>1053.0070693379994</v>
      </c>
      <c r="M75" s="72">
        <f t="shared" si="18"/>
        <v>8.3340606314814186E-2</v>
      </c>
      <c r="N75" s="73">
        <f t="shared" si="21"/>
        <v>968.29100100794642</v>
      </c>
      <c r="O75" s="70">
        <f t="shared" si="12"/>
        <v>3.8158425844172631E-3</v>
      </c>
    </row>
    <row r="76" spans="1:15" x14ac:dyDescent="0.25">
      <c r="A76" s="67">
        <v>75</v>
      </c>
      <c r="B76" s="8">
        <v>42795</v>
      </c>
      <c r="C76" s="5">
        <v>1011</v>
      </c>
      <c r="D76" s="69">
        <f t="shared" si="14"/>
        <v>972</v>
      </c>
      <c r="E76" s="70">
        <f t="shared" si="15"/>
        <v>3.857566765578635E-2</v>
      </c>
      <c r="F76" s="71">
        <f>+AVERAGE($C$2:C75)</f>
        <v>727.6351351351351</v>
      </c>
      <c r="G76" s="72">
        <f t="shared" si="16"/>
        <v>0.28028176544497024</v>
      </c>
      <c r="H76" s="54">
        <f t="shared" si="19"/>
        <v>970.5</v>
      </c>
      <c r="I76" s="72">
        <f t="shared" si="11"/>
        <v>4.0059347181008904E-2</v>
      </c>
      <c r="J76" s="5">
        <f t="shared" si="20"/>
        <v>970.2</v>
      </c>
      <c r="K76" s="72">
        <f t="shared" si="17"/>
        <v>4.0356083086053367E-2</v>
      </c>
      <c r="L76" s="5">
        <f t="shared" si="13"/>
        <v>1061.9883519390162</v>
      </c>
      <c r="M76" s="72">
        <f t="shared" si="18"/>
        <v>5.0433582531173277E-2</v>
      </c>
      <c r="N76" s="73">
        <f t="shared" si="21"/>
        <v>971.62910010079463</v>
      </c>
      <c r="O76" s="70">
        <f t="shared" si="12"/>
        <v>3.8942532046691757E-2</v>
      </c>
    </row>
    <row r="77" spans="1:15" x14ac:dyDescent="0.25">
      <c r="A77" s="67">
        <v>76</v>
      </c>
      <c r="B77" s="8">
        <v>42826</v>
      </c>
      <c r="C77" s="5">
        <v>1051</v>
      </c>
      <c r="D77" s="69">
        <f t="shared" si="14"/>
        <v>1011</v>
      </c>
      <c r="E77" s="70">
        <f t="shared" si="15"/>
        <v>3.8058991436726926E-2</v>
      </c>
      <c r="F77" s="71">
        <f>+AVERAGE($C$2:C76)</f>
        <v>731.4133333333333</v>
      </c>
      <c r="G77" s="72">
        <f t="shared" si="16"/>
        <v>0.30407865524896927</v>
      </c>
      <c r="H77" s="54">
        <f t="shared" si="19"/>
        <v>991.5</v>
      </c>
      <c r="I77" s="72">
        <f t="shared" si="11"/>
        <v>5.6612749762131306E-2</v>
      </c>
      <c r="J77" s="5">
        <f t="shared" si="20"/>
        <v>991.2</v>
      </c>
      <c r="K77" s="72">
        <f t="shared" si="17"/>
        <v>5.6898192197906712E-2</v>
      </c>
      <c r="L77" s="5">
        <f t="shared" si="13"/>
        <v>1070.969634540033</v>
      </c>
      <c r="M77" s="72">
        <f t="shared" si="18"/>
        <v>1.9000603748842042E-2</v>
      </c>
      <c r="N77" s="73">
        <f t="shared" si="21"/>
        <v>1007.0629100100795</v>
      </c>
      <c r="O77" s="70">
        <f t="shared" si="12"/>
        <v>4.1805033292027151E-2</v>
      </c>
    </row>
    <row r="78" spans="1:15" x14ac:dyDescent="0.25">
      <c r="A78" s="67">
        <v>77</v>
      </c>
      <c r="B78" s="8">
        <v>42856</v>
      </c>
      <c r="C78" s="5">
        <v>1093</v>
      </c>
      <c r="D78" s="69">
        <f t="shared" si="14"/>
        <v>1051</v>
      </c>
      <c r="E78" s="70">
        <f t="shared" si="15"/>
        <v>3.8426349496797803E-2</v>
      </c>
      <c r="F78" s="71">
        <f>+AVERAGE($C$2:C77)</f>
        <v>735.61842105263156</v>
      </c>
      <c r="G78" s="72">
        <f t="shared" si="16"/>
        <v>0.32697308229402416</v>
      </c>
      <c r="H78" s="54">
        <f t="shared" si="19"/>
        <v>1031</v>
      </c>
      <c r="I78" s="72">
        <f t="shared" si="11"/>
        <v>5.6724611161939616E-2</v>
      </c>
      <c r="J78" s="5">
        <f t="shared" si="20"/>
        <v>1027.0999999999999</v>
      </c>
      <c r="K78" s="72">
        <f t="shared" si="17"/>
        <v>6.0292772186642349E-2</v>
      </c>
      <c r="L78" s="5">
        <f t="shared" si="13"/>
        <v>1079.95091714105</v>
      </c>
      <c r="M78" s="72">
        <f t="shared" si="18"/>
        <v>1.1938776632159183E-2</v>
      </c>
      <c r="N78" s="73">
        <f t="shared" si="21"/>
        <v>1046.606291001008</v>
      </c>
      <c r="O78" s="70">
        <f t="shared" si="12"/>
        <v>4.2446211344E-2</v>
      </c>
    </row>
    <row r="79" spans="1:15" x14ac:dyDescent="0.25">
      <c r="A79" s="67">
        <v>78</v>
      </c>
      <c r="B79" s="8">
        <v>42887</v>
      </c>
      <c r="C79" s="5">
        <v>1077</v>
      </c>
      <c r="D79" s="69">
        <f t="shared" si="14"/>
        <v>1093</v>
      </c>
      <c r="E79" s="70">
        <f t="shared" si="15"/>
        <v>1.4856081708449397E-2</v>
      </c>
      <c r="F79" s="71">
        <f>+AVERAGE($C$2:C78)</f>
        <v>740.25974025974028</v>
      </c>
      <c r="G79" s="72">
        <f t="shared" si="16"/>
        <v>0.31266505082661067</v>
      </c>
      <c r="H79" s="54">
        <f t="shared" si="19"/>
        <v>1072</v>
      </c>
      <c r="I79" s="72">
        <f t="shared" si="11"/>
        <v>4.642525533890436E-3</v>
      </c>
      <c r="J79" s="5">
        <f t="shared" si="20"/>
        <v>1068</v>
      </c>
      <c r="K79" s="72">
        <f t="shared" si="17"/>
        <v>8.356545961002786E-3</v>
      </c>
      <c r="L79" s="5">
        <f t="shared" si="13"/>
        <v>1088.932199742067</v>
      </c>
      <c r="M79" s="72">
        <f t="shared" si="18"/>
        <v>1.1079108395605424E-2</v>
      </c>
      <c r="N79" s="73">
        <f t="shared" si="21"/>
        <v>1088.3606291001008</v>
      </c>
      <c r="O79" s="70">
        <f t="shared" si="12"/>
        <v>1.054840213565536E-2</v>
      </c>
    </row>
    <row r="80" spans="1:15" x14ac:dyDescent="0.25">
      <c r="A80" s="67">
        <v>79</v>
      </c>
      <c r="B80" s="8">
        <v>42917</v>
      </c>
      <c r="C80" s="5">
        <v>1034</v>
      </c>
      <c r="D80" s="69">
        <f t="shared" si="14"/>
        <v>1077</v>
      </c>
      <c r="E80" s="70">
        <f t="shared" si="15"/>
        <v>4.1586073500967116E-2</v>
      </c>
      <c r="F80" s="71">
        <f>+AVERAGE($C$2:C79)</f>
        <v>744.57692307692309</v>
      </c>
      <c r="G80" s="72">
        <f t="shared" si="16"/>
        <v>0.27990626394881712</v>
      </c>
      <c r="H80" s="54">
        <f t="shared" si="19"/>
        <v>1085</v>
      </c>
      <c r="I80" s="72">
        <f t="shared" ref="I80:I143" si="22">+ABS(C80-H80)/C80</f>
        <v>4.9323017408123788E-2</v>
      </c>
      <c r="J80" s="5">
        <f t="shared" si="20"/>
        <v>1080.8000000000002</v>
      </c>
      <c r="K80" s="72">
        <f t="shared" si="17"/>
        <v>4.5261121856866711E-2</v>
      </c>
      <c r="L80" s="5">
        <f t="shared" si="13"/>
        <v>1097.9134823430841</v>
      </c>
      <c r="M80" s="72">
        <f t="shared" si="18"/>
        <v>6.1811878474936237E-2</v>
      </c>
      <c r="N80" s="73">
        <f t="shared" si="21"/>
        <v>1078.1360629100102</v>
      </c>
      <c r="O80" s="70">
        <f t="shared" ref="O80:O143" si="23">+ABS(C80-N80)/C80</f>
        <v>4.2684780377185878E-2</v>
      </c>
    </row>
    <row r="81" spans="1:15" x14ac:dyDescent="0.25">
      <c r="A81" s="67">
        <v>80</v>
      </c>
      <c r="B81" s="8">
        <v>42948</v>
      </c>
      <c r="C81" s="5">
        <v>992</v>
      </c>
      <c r="D81" s="69">
        <f t="shared" si="14"/>
        <v>1034</v>
      </c>
      <c r="E81" s="70">
        <f t="shared" si="15"/>
        <v>4.2338709677419352E-2</v>
      </c>
      <c r="F81" s="71">
        <f>+AVERAGE($C$2:C80)</f>
        <v>748.24050632911394</v>
      </c>
      <c r="G81" s="72">
        <f t="shared" si="16"/>
        <v>0.24572529603919965</v>
      </c>
      <c r="H81" s="54">
        <f t="shared" si="19"/>
        <v>1055.5</v>
      </c>
      <c r="I81" s="72">
        <f t="shared" si="22"/>
        <v>6.4012096774193547E-2</v>
      </c>
      <c r="J81" s="5">
        <f t="shared" si="20"/>
        <v>1057.0999999999999</v>
      </c>
      <c r="K81" s="72">
        <f t="shared" si="17"/>
        <v>6.5624999999999906E-2</v>
      </c>
      <c r="L81" s="5">
        <f t="shared" si="13"/>
        <v>1106.8947649441009</v>
      </c>
      <c r="M81" s="72">
        <f t="shared" si="18"/>
        <v>0.11582133562913394</v>
      </c>
      <c r="N81" s="73">
        <f t="shared" si="21"/>
        <v>1038.4136062910011</v>
      </c>
      <c r="O81" s="70">
        <f t="shared" si="23"/>
        <v>4.6787909567541419E-2</v>
      </c>
    </row>
    <row r="82" spans="1:15" x14ac:dyDescent="0.25">
      <c r="A82" s="67">
        <v>81</v>
      </c>
      <c r="B82" s="8">
        <v>42979</v>
      </c>
      <c r="C82" s="5">
        <v>953</v>
      </c>
      <c r="D82" s="69">
        <f t="shared" si="14"/>
        <v>992</v>
      </c>
      <c r="E82" s="70">
        <f t="shared" si="15"/>
        <v>4.0923399790136414E-2</v>
      </c>
      <c r="F82" s="71">
        <f>+AVERAGE($C$2:C81)</f>
        <v>751.28750000000002</v>
      </c>
      <c r="G82" s="72">
        <f t="shared" si="16"/>
        <v>0.21166054564533052</v>
      </c>
      <c r="H82" s="54">
        <f t="shared" si="19"/>
        <v>1013</v>
      </c>
      <c r="I82" s="72">
        <f t="shared" si="22"/>
        <v>6.2959076600209857E-2</v>
      </c>
      <c r="J82" s="5">
        <f t="shared" si="20"/>
        <v>1017.3000000000001</v>
      </c>
      <c r="K82" s="72">
        <f t="shared" si="17"/>
        <v>6.7471143756558313E-2</v>
      </c>
      <c r="L82" s="5">
        <f t="shared" si="13"/>
        <v>1115.8760475451179</v>
      </c>
      <c r="M82" s="72">
        <f t="shared" si="18"/>
        <v>0.17090875922887502</v>
      </c>
      <c r="N82" s="73">
        <f t="shared" si="21"/>
        <v>996.64136062910018</v>
      </c>
      <c r="O82" s="70">
        <f t="shared" si="23"/>
        <v>4.5793662779748348E-2</v>
      </c>
    </row>
    <row r="83" spans="1:15" x14ac:dyDescent="0.25">
      <c r="A83" s="67">
        <v>82</v>
      </c>
      <c r="B83" s="8">
        <v>43009</v>
      </c>
      <c r="C83" s="5">
        <v>991</v>
      </c>
      <c r="D83" s="69">
        <f t="shared" si="14"/>
        <v>953</v>
      </c>
      <c r="E83" s="70">
        <f t="shared" si="15"/>
        <v>3.8345105953582238E-2</v>
      </c>
      <c r="F83" s="71">
        <f>+AVERAGE($C$2:C82)</f>
        <v>753.77777777777783</v>
      </c>
      <c r="G83" s="72">
        <f t="shared" si="16"/>
        <v>0.23937661172777211</v>
      </c>
      <c r="H83" s="54">
        <f t="shared" si="19"/>
        <v>972.5</v>
      </c>
      <c r="I83" s="72">
        <f t="shared" si="22"/>
        <v>1.8668012108980829E-2</v>
      </c>
      <c r="J83" s="5">
        <f t="shared" si="20"/>
        <v>976.7</v>
      </c>
      <c r="K83" s="72">
        <f t="shared" si="17"/>
        <v>1.4429868819374324E-2</v>
      </c>
      <c r="L83" s="5">
        <f t="shared" si="13"/>
        <v>1124.8573301461347</v>
      </c>
      <c r="M83" s="72">
        <f t="shared" si="18"/>
        <v>0.13507298702939929</v>
      </c>
      <c r="N83" s="73">
        <f t="shared" si="21"/>
        <v>957.36413606291001</v>
      </c>
      <c r="O83" s="70">
        <f t="shared" si="23"/>
        <v>3.3941335960736625E-2</v>
      </c>
    </row>
    <row r="84" spans="1:15" x14ac:dyDescent="0.25">
      <c r="A84" s="67">
        <v>83</v>
      </c>
      <c r="B84" s="8">
        <v>43040</v>
      </c>
      <c r="C84" s="5">
        <v>1030</v>
      </c>
      <c r="D84" s="69">
        <f t="shared" si="14"/>
        <v>991</v>
      </c>
      <c r="E84" s="70">
        <f t="shared" si="15"/>
        <v>3.7864077669902914E-2</v>
      </c>
      <c r="F84" s="71">
        <f>+AVERAGE($C$2:C83)</f>
        <v>756.67073170731703</v>
      </c>
      <c r="G84" s="72">
        <f t="shared" si="16"/>
        <v>0.26536822164338153</v>
      </c>
      <c r="H84" s="54">
        <f t="shared" si="19"/>
        <v>972</v>
      </c>
      <c r="I84" s="72">
        <f t="shared" si="22"/>
        <v>5.6310679611650483E-2</v>
      </c>
      <c r="J84" s="5">
        <f t="shared" si="20"/>
        <v>975.90000000000009</v>
      </c>
      <c r="K84" s="72">
        <f t="shared" si="17"/>
        <v>5.2524271844660103E-2</v>
      </c>
      <c r="L84" s="5">
        <f t="shared" si="13"/>
        <v>1133.8386127471517</v>
      </c>
      <c r="M84" s="72">
        <f t="shared" si="18"/>
        <v>0.10081418713315701</v>
      </c>
      <c r="N84" s="73">
        <f t="shared" si="21"/>
        <v>987.63641360629094</v>
      </c>
      <c r="O84" s="70">
        <f t="shared" si="23"/>
        <v>4.1129695527872871E-2</v>
      </c>
    </row>
    <row r="85" spans="1:15" x14ac:dyDescent="0.25">
      <c r="A85" s="67">
        <v>84</v>
      </c>
      <c r="B85" s="8">
        <v>43070</v>
      </c>
      <c r="C85" s="5">
        <v>1072</v>
      </c>
      <c r="D85" s="69">
        <f t="shared" si="14"/>
        <v>1030</v>
      </c>
      <c r="E85" s="70">
        <f t="shared" si="15"/>
        <v>3.9179104477611942E-2</v>
      </c>
      <c r="F85" s="71">
        <f>+AVERAGE($C$2:C84)</f>
        <v>759.96385542168673</v>
      </c>
      <c r="G85" s="72">
        <f t="shared" si="16"/>
        <v>0.29107849307678474</v>
      </c>
      <c r="H85" s="54">
        <f t="shared" si="19"/>
        <v>1010.5</v>
      </c>
      <c r="I85" s="72">
        <f t="shared" si="22"/>
        <v>5.7369402985074626E-2</v>
      </c>
      <c r="J85" s="5">
        <f t="shared" si="20"/>
        <v>1006.7</v>
      </c>
      <c r="K85" s="72">
        <f t="shared" si="17"/>
        <v>6.0914179104477571E-2</v>
      </c>
      <c r="L85" s="5">
        <f t="shared" si="13"/>
        <v>1142.8198953481688</v>
      </c>
      <c r="M85" s="72">
        <f t="shared" si="18"/>
        <v>6.6063335212843993E-2</v>
      </c>
      <c r="N85" s="73">
        <f t="shared" si="21"/>
        <v>1025.763641360629</v>
      </c>
      <c r="O85" s="70">
        <f t="shared" si="23"/>
        <v>4.3130931566577442E-2</v>
      </c>
    </row>
    <row r="86" spans="1:15" x14ac:dyDescent="0.25">
      <c r="A86" s="67">
        <v>85</v>
      </c>
      <c r="B86" s="8">
        <v>43101</v>
      </c>
      <c r="C86" s="5">
        <v>1075</v>
      </c>
      <c r="D86" s="69">
        <f t="shared" si="14"/>
        <v>1072</v>
      </c>
      <c r="E86" s="70">
        <f t="shared" si="15"/>
        <v>2.7906976744186047E-3</v>
      </c>
      <c r="F86" s="71">
        <f>+AVERAGE($C$2:C85)</f>
        <v>763.67857142857144</v>
      </c>
      <c r="G86" s="72">
        <f t="shared" si="16"/>
        <v>0.28960132890365448</v>
      </c>
      <c r="H86" s="54">
        <f t="shared" si="19"/>
        <v>1051</v>
      </c>
      <c r="I86" s="72">
        <f t="shared" si="22"/>
        <v>2.2325581395348838E-2</v>
      </c>
      <c r="J86" s="5">
        <f t="shared" si="20"/>
        <v>1047.0999999999999</v>
      </c>
      <c r="K86" s="72">
        <f t="shared" si="17"/>
        <v>2.5953488372093107E-2</v>
      </c>
      <c r="L86" s="5">
        <f t="shared" si="13"/>
        <v>1151.8011779491858</v>
      </c>
      <c r="M86" s="72">
        <f t="shared" si="18"/>
        <v>7.1442956231800733E-2</v>
      </c>
      <c r="N86" s="73">
        <f t="shared" si="21"/>
        <v>1067.3763641360629</v>
      </c>
      <c r="O86" s="70">
        <f t="shared" si="23"/>
        <v>7.0917542920345342E-3</v>
      </c>
    </row>
    <row r="87" spans="1:15" x14ac:dyDescent="0.25">
      <c r="A87" s="67">
        <v>86</v>
      </c>
      <c r="B87" s="8">
        <v>43132</v>
      </c>
      <c r="C87" s="5">
        <v>1078</v>
      </c>
      <c r="D87" s="69">
        <f t="shared" si="14"/>
        <v>1075</v>
      </c>
      <c r="E87" s="70">
        <f t="shared" si="15"/>
        <v>2.7829313543599257E-3</v>
      </c>
      <c r="F87" s="71">
        <f>+AVERAGE($C$2:C86)</f>
        <v>767.34117647058827</v>
      </c>
      <c r="G87" s="72">
        <f t="shared" si="16"/>
        <v>0.28818072683618901</v>
      </c>
      <c r="H87" s="54">
        <f t="shared" si="19"/>
        <v>1073.5</v>
      </c>
      <c r="I87" s="72">
        <f t="shared" si="22"/>
        <v>4.1743970315398886E-3</v>
      </c>
      <c r="J87" s="5">
        <f t="shared" si="20"/>
        <v>1069.3</v>
      </c>
      <c r="K87" s="72">
        <f t="shared" si="17"/>
        <v>8.0705009276438276E-3</v>
      </c>
      <c r="L87" s="5">
        <f t="shared" si="13"/>
        <v>1160.7824605502026</v>
      </c>
      <c r="M87" s="72">
        <f t="shared" si="18"/>
        <v>7.6792635018740799E-2</v>
      </c>
      <c r="N87" s="73">
        <f t="shared" si="21"/>
        <v>1074.2376364136062</v>
      </c>
      <c r="O87" s="70">
        <f t="shared" si="23"/>
        <v>3.4901331970257918E-3</v>
      </c>
    </row>
    <row r="88" spans="1:15" x14ac:dyDescent="0.25">
      <c r="A88" s="67">
        <v>87</v>
      </c>
      <c r="B88" s="8">
        <v>43160</v>
      </c>
      <c r="C88" s="5">
        <v>1121</v>
      </c>
      <c r="D88" s="69">
        <f t="shared" si="14"/>
        <v>1078</v>
      </c>
      <c r="E88" s="70">
        <f t="shared" si="15"/>
        <v>3.8358608385370203E-2</v>
      </c>
      <c r="F88" s="71">
        <f>+AVERAGE($C$2:C87)</f>
        <v>770.95348837209303</v>
      </c>
      <c r="G88" s="72">
        <f t="shared" si="16"/>
        <v>0.31226272223720514</v>
      </c>
      <c r="H88" s="54">
        <f t="shared" si="19"/>
        <v>1076.5</v>
      </c>
      <c r="I88" s="72">
        <f t="shared" si="22"/>
        <v>3.9696699375557538E-2</v>
      </c>
      <c r="J88" s="5">
        <f t="shared" si="20"/>
        <v>1076.2</v>
      </c>
      <c r="K88" s="72">
        <f t="shared" si="17"/>
        <v>3.9964317573594962E-2</v>
      </c>
      <c r="L88" s="5">
        <f t="shared" si="13"/>
        <v>1169.7637431512194</v>
      </c>
      <c r="M88" s="72">
        <f t="shared" si="18"/>
        <v>4.3500216905637275E-2</v>
      </c>
      <c r="N88" s="73">
        <f t="shared" si="21"/>
        <v>1077.6237636413607</v>
      </c>
      <c r="O88" s="70">
        <f t="shared" si="23"/>
        <v>3.8694234039820953E-2</v>
      </c>
    </row>
    <row r="89" spans="1:15" x14ac:dyDescent="0.25">
      <c r="A89" s="67">
        <v>88</v>
      </c>
      <c r="B89" s="8">
        <v>43191</v>
      </c>
      <c r="C89" s="5">
        <v>1166</v>
      </c>
      <c r="D89" s="69">
        <f t="shared" si="14"/>
        <v>1121</v>
      </c>
      <c r="E89" s="70">
        <f t="shared" si="15"/>
        <v>3.8593481989708404E-2</v>
      </c>
      <c r="F89" s="71">
        <f>+AVERAGE($C$2:C88)</f>
        <v>774.97701149425291</v>
      </c>
      <c r="G89" s="72">
        <f t="shared" si="16"/>
        <v>0.33535419254352239</v>
      </c>
      <c r="H89" s="54">
        <f t="shared" si="19"/>
        <v>1099.5</v>
      </c>
      <c r="I89" s="72">
        <f t="shared" si="22"/>
        <v>5.7032590051457978E-2</v>
      </c>
      <c r="J89" s="5">
        <f t="shared" si="20"/>
        <v>1099.2</v>
      </c>
      <c r="K89" s="72">
        <f t="shared" si="17"/>
        <v>5.7289879931389329E-2</v>
      </c>
      <c r="L89" s="5">
        <f t="shared" si="13"/>
        <v>1178.7450257522364</v>
      </c>
      <c r="M89" s="72">
        <f t="shared" si="18"/>
        <v>1.0930553818384576E-2</v>
      </c>
      <c r="N89" s="73">
        <f t="shared" si="21"/>
        <v>1116.662376364136</v>
      </c>
      <c r="O89" s="70">
        <f t="shared" si="23"/>
        <v>4.2313570871238437E-2</v>
      </c>
    </row>
    <row r="90" spans="1:15" x14ac:dyDescent="0.25">
      <c r="A90" s="67">
        <v>89</v>
      </c>
      <c r="B90" s="8">
        <v>43221</v>
      </c>
      <c r="C90" s="5">
        <v>1213</v>
      </c>
      <c r="D90" s="69">
        <f t="shared" si="14"/>
        <v>1166</v>
      </c>
      <c r="E90" s="70">
        <f t="shared" si="15"/>
        <v>3.8746908491343775E-2</v>
      </c>
      <c r="F90" s="71">
        <f>+AVERAGE($C$2:C89)</f>
        <v>779.4204545454545</v>
      </c>
      <c r="G90" s="72">
        <f t="shared" si="16"/>
        <v>0.35744397811586603</v>
      </c>
      <c r="H90" s="54">
        <f t="shared" si="19"/>
        <v>1143.5</v>
      </c>
      <c r="I90" s="72">
        <f t="shared" si="22"/>
        <v>5.7295960428689202E-2</v>
      </c>
      <c r="J90" s="5">
        <f t="shared" si="20"/>
        <v>1139.2</v>
      </c>
      <c r="K90" s="72">
        <f t="shared" si="17"/>
        <v>6.0840890354492957E-2</v>
      </c>
      <c r="L90" s="5">
        <f t="shared" si="13"/>
        <v>1187.7263083532534</v>
      </c>
      <c r="M90" s="72">
        <f t="shared" si="18"/>
        <v>2.0835689733509116E-2</v>
      </c>
      <c r="N90" s="73">
        <f t="shared" si="21"/>
        <v>1161.0662376364137</v>
      </c>
      <c r="O90" s="70">
        <f t="shared" si="23"/>
        <v>4.2814313572618556E-2</v>
      </c>
    </row>
    <row r="91" spans="1:15" x14ac:dyDescent="0.25">
      <c r="A91" s="67">
        <v>90</v>
      </c>
      <c r="B91" s="8">
        <v>43252</v>
      </c>
      <c r="C91" s="5">
        <v>1195</v>
      </c>
      <c r="D91" s="69">
        <f t="shared" si="14"/>
        <v>1213</v>
      </c>
      <c r="E91" s="70">
        <f t="shared" si="15"/>
        <v>1.506276150627615E-2</v>
      </c>
      <c r="F91" s="71">
        <f>+AVERAGE($C$2:C90)</f>
        <v>784.29213483146066</v>
      </c>
      <c r="G91" s="72">
        <f t="shared" si="16"/>
        <v>0.34368859009919611</v>
      </c>
      <c r="H91" s="54">
        <f t="shared" si="19"/>
        <v>1189.5</v>
      </c>
      <c r="I91" s="72">
        <f t="shared" si="22"/>
        <v>4.6025104602510462E-3</v>
      </c>
      <c r="J91" s="5">
        <f t="shared" si="20"/>
        <v>1185</v>
      </c>
      <c r="K91" s="72">
        <f t="shared" si="17"/>
        <v>8.368200836820083E-3</v>
      </c>
      <c r="L91" s="5">
        <f t="shared" si="13"/>
        <v>1196.7075909542705</v>
      </c>
      <c r="M91" s="72">
        <f t="shared" si="18"/>
        <v>1.4289464052472569E-3</v>
      </c>
      <c r="N91" s="73">
        <f t="shared" si="21"/>
        <v>1207.8066237636415</v>
      </c>
      <c r="O91" s="70">
        <f t="shared" si="23"/>
        <v>1.0716839969574463E-2</v>
      </c>
    </row>
    <row r="92" spans="1:15" x14ac:dyDescent="0.25">
      <c r="A92" s="67">
        <v>91</v>
      </c>
      <c r="B92" s="8">
        <v>43282</v>
      </c>
      <c r="C92" s="5">
        <v>1147</v>
      </c>
      <c r="D92" s="69">
        <f t="shared" si="14"/>
        <v>1195</v>
      </c>
      <c r="E92" s="70">
        <f t="shared" si="15"/>
        <v>4.1848299912816043E-2</v>
      </c>
      <c r="F92" s="71">
        <f>+AVERAGE($C$2:C91)</f>
        <v>788.85555555555561</v>
      </c>
      <c r="G92" s="72">
        <f t="shared" si="16"/>
        <v>0.31224450256708314</v>
      </c>
      <c r="H92" s="54">
        <f t="shared" si="19"/>
        <v>1204</v>
      </c>
      <c r="I92" s="72">
        <f t="shared" si="22"/>
        <v>4.9694856146469048E-2</v>
      </c>
      <c r="J92" s="5">
        <f t="shared" si="20"/>
        <v>1199.3000000000002</v>
      </c>
      <c r="K92" s="72">
        <f t="shared" si="17"/>
        <v>4.5597210113339302E-2</v>
      </c>
      <c r="L92" s="5">
        <f t="shared" si="13"/>
        <v>1205.6888735552875</v>
      </c>
      <c r="M92" s="72">
        <f t="shared" si="18"/>
        <v>5.1167282960146034E-2</v>
      </c>
      <c r="N92" s="73">
        <f t="shared" si="21"/>
        <v>1196.280662376364</v>
      </c>
      <c r="O92" s="70">
        <f t="shared" si="23"/>
        <v>4.2964832063089826E-2</v>
      </c>
    </row>
    <row r="93" spans="1:15" x14ac:dyDescent="0.25">
      <c r="A93" s="67">
        <v>92</v>
      </c>
      <c r="B93" s="8">
        <v>43313</v>
      </c>
      <c r="C93" s="5">
        <v>1101</v>
      </c>
      <c r="D93" s="69">
        <f t="shared" si="14"/>
        <v>1147</v>
      </c>
      <c r="E93" s="70">
        <f t="shared" si="15"/>
        <v>4.1780199818346957E-2</v>
      </c>
      <c r="F93" s="71">
        <f>+AVERAGE($C$2:C92)</f>
        <v>792.79120879120876</v>
      </c>
      <c r="G93" s="72">
        <f t="shared" si="16"/>
        <v>0.2799353235320538</v>
      </c>
      <c r="H93" s="54">
        <f t="shared" si="19"/>
        <v>1171</v>
      </c>
      <c r="I93" s="72">
        <f t="shared" si="22"/>
        <v>6.3578564940962756E-2</v>
      </c>
      <c r="J93" s="5">
        <f t="shared" si="20"/>
        <v>1172.8</v>
      </c>
      <c r="K93" s="72">
        <f t="shared" si="17"/>
        <v>6.521344232515891E-2</v>
      </c>
      <c r="L93" s="5">
        <f t="shared" si="13"/>
        <v>1214.6701561563043</v>
      </c>
      <c r="M93" s="72">
        <f t="shared" si="18"/>
        <v>0.10324264864332816</v>
      </c>
      <c r="N93" s="73">
        <f t="shared" si="21"/>
        <v>1151.9280662376364</v>
      </c>
      <c r="O93" s="70">
        <f t="shared" si="23"/>
        <v>4.6256190951531662E-2</v>
      </c>
    </row>
    <row r="94" spans="1:15" x14ac:dyDescent="0.25">
      <c r="A94" s="67">
        <v>93</v>
      </c>
      <c r="B94" s="8">
        <v>43344</v>
      </c>
      <c r="C94" s="5">
        <v>1057</v>
      </c>
      <c r="D94" s="69">
        <f t="shared" si="14"/>
        <v>1101</v>
      </c>
      <c r="E94" s="70">
        <f t="shared" si="15"/>
        <v>4.1627246925260174E-2</v>
      </c>
      <c r="F94" s="71">
        <f>+AVERAGE($C$2:C93)</f>
        <v>796.14130434782612</v>
      </c>
      <c r="G94" s="72">
        <f t="shared" si="16"/>
        <v>0.24679157582987121</v>
      </c>
      <c r="H94" s="54">
        <f t="shared" si="19"/>
        <v>1124</v>
      </c>
      <c r="I94" s="72">
        <f t="shared" si="22"/>
        <v>6.3386944181646171E-2</v>
      </c>
      <c r="J94" s="5">
        <f t="shared" si="20"/>
        <v>1128.8</v>
      </c>
      <c r="K94" s="72">
        <f t="shared" si="17"/>
        <v>6.7928098391674505E-2</v>
      </c>
      <c r="L94" s="5">
        <f t="shared" si="13"/>
        <v>1223.6514387573211</v>
      </c>
      <c r="M94" s="72">
        <f t="shared" si="18"/>
        <v>0.15766455890001996</v>
      </c>
      <c r="N94" s="73">
        <f t="shared" si="21"/>
        <v>1106.0928066237636</v>
      </c>
      <c r="O94" s="70">
        <f t="shared" si="23"/>
        <v>4.6445417808669474E-2</v>
      </c>
    </row>
    <row r="95" spans="1:15" x14ac:dyDescent="0.25">
      <c r="A95" s="67">
        <v>94</v>
      </c>
      <c r="B95" s="8">
        <v>43374</v>
      </c>
      <c r="C95" s="5">
        <v>1099</v>
      </c>
      <c r="D95" s="69">
        <f t="shared" si="14"/>
        <v>1057</v>
      </c>
      <c r="E95" s="70">
        <f t="shared" si="15"/>
        <v>3.8216560509554139E-2</v>
      </c>
      <c r="F95" s="71">
        <f>+AVERAGE($C$2:C94)</f>
        <v>798.94623655913983</v>
      </c>
      <c r="G95" s="72">
        <f t="shared" si="16"/>
        <v>0.27302435253945417</v>
      </c>
      <c r="H95" s="54">
        <f t="shared" si="19"/>
        <v>1079</v>
      </c>
      <c r="I95" s="72">
        <f t="shared" si="22"/>
        <v>1.8198362147406732E-2</v>
      </c>
      <c r="J95" s="5">
        <f t="shared" si="20"/>
        <v>1083.5999999999999</v>
      </c>
      <c r="K95" s="72">
        <f t="shared" si="17"/>
        <v>1.4012738853503267E-2</v>
      </c>
      <c r="L95" s="5">
        <f t="shared" si="13"/>
        <v>1232.6327213583381</v>
      </c>
      <c r="M95" s="72">
        <f t="shared" si="18"/>
        <v>0.1215948329011266</v>
      </c>
      <c r="N95" s="73">
        <f t="shared" si="21"/>
        <v>1061.9092806623764</v>
      </c>
      <c r="O95" s="70">
        <f t="shared" si="23"/>
        <v>3.3749517140694782E-2</v>
      </c>
    </row>
    <row r="96" spans="1:15" x14ac:dyDescent="0.25">
      <c r="A96" s="67">
        <v>95</v>
      </c>
      <c r="B96" s="8">
        <v>43405</v>
      </c>
      <c r="C96" s="5">
        <v>1143</v>
      </c>
      <c r="D96" s="69">
        <f t="shared" si="14"/>
        <v>1099</v>
      </c>
      <c r="E96" s="70">
        <f t="shared" si="15"/>
        <v>3.8495188101487311E-2</v>
      </c>
      <c r="F96" s="71">
        <f>+AVERAGE($C$2:C95)</f>
        <v>802.13829787234044</v>
      </c>
      <c r="G96" s="72">
        <f t="shared" si="16"/>
        <v>0.29821671227266805</v>
      </c>
      <c r="H96" s="54">
        <f t="shared" si="19"/>
        <v>1078</v>
      </c>
      <c r="I96" s="72">
        <f t="shared" si="22"/>
        <v>5.6867891513560802E-2</v>
      </c>
      <c r="J96" s="5">
        <f t="shared" si="20"/>
        <v>1082.4000000000001</v>
      </c>
      <c r="K96" s="72">
        <f t="shared" si="17"/>
        <v>5.3018372703411996E-2</v>
      </c>
      <c r="L96" s="5">
        <f t="shared" si="13"/>
        <v>1241.6140039593552</v>
      </c>
      <c r="M96" s="72">
        <f t="shared" si="18"/>
        <v>8.6276468905822537E-2</v>
      </c>
      <c r="N96" s="73">
        <f t="shared" si="21"/>
        <v>1095.2909280662377</v>
      </c>
      <c r="O96" s="70">
        <f t="shared" si="23"/>
        <v>4.1740220414490194E-2</v>
      </c>
    </row>
    <row r="97" spans="1:15" x14ac:dyDescent="0.25">
      <c r="A97" s="67">
        <v>96</v>
      </c>
      <c r="B97" s="8">
        <v>43435</v>
      </c>
      <c r="C97" s="5">
        <v>1189</v>
      </c>
      <c r="D97" s="69">
        <f t="shared" si="14"/>
        <v>1143</v>
      </c>
      <c r="E97" s="70">
        <f t="shared" si="15"/>
        <v>3.8687973086627421E-2</v>
      </c>
      <c r="F97" s="71">
        <f>+AVERAGE($C$2:C96)</f>
        <v>805.72631578947369</v>
      </c>
      <c r="G97" s="72">
        <f t="shared" si="16"/>
        <v>0.32234960825107345</v>
      </c>
      <c r="H97" s="54">
        <f t="shared" si="19"/>
        <v>1121</v>
      </c>
      <c r="I97" s="72">
        <f t="shared" si="22"/>
        <v>5.7190916736753576E-2</v>
      </c>
      <c r="J97" s="5">
        <f t="shared" si="20"/>
        <v>1116.8000000000002</v>
      </c>
      <c r="K97" s="72">
        <f t="shared" si="17"/>
        <v>6.072329688814114E-2</v>
      </c>
      <c r="L97" s="5">
        <f t="shared" si="13"/>
        <v>1250.5952865603722</v>
      </c>
      <c r="M97" s="72">
        <f t="shared" si="18"/>
        <v>5.1804278015451795E-2</v>
      </c>
      <c r="N97" s="73">
        <f t="shared" si="21"/>
        <v>1138.2290928066238</v>
      </c>
      <c r="O97" s="70">
        <f t="shared" si="23"/>
        <v>4.2700510675673813E-2</v>
      </c>
    </row>
    <row r="98" spans="1:15" x14ac:dyDescent="0.25">
      <c r="A98" s="67">
        <v>97</v>
      </c>
      <c r="B98" s="8">
        <v>43466</v>
      </c>
      <c r="C98" s="5">
        <v>1192</v>
      </c>
      <c r="D98" s="69">
        <f t="shared" si="14"/>
        <v>1189</v>
      </c>
      <c r="E98" s="70">
        <f t="shared" si="15"/>
        <v>2.5167785234899327E-3</v>
      </c>
      <c r="F98" s="71">
        <f>+AVERAGE($C$2:C97)</f>
        <v>809.71875</v>
      </c>
      <c r="G98" s="72">
        <f t="shared" si="16"/>
        <v>0.3207057466442953</v>
      </c>
      <c r="H98" s="54">
        <f t="shared" si="19"/>
        <v>1166</v>
      </c>
      <c r="I98" s="72">
        <f t="shared" si="22"/>
        <v>2.1812080536912751E-2</v>
      </c>
      <c r="J98" s="5">
        <f t="shared" si="20"/>
        <v>1161.5999999999999</v>
      </c>
      <c r="K98" s="72">
        <f t="shared" si="17"/>
        <v>2.5503355704698062E-2</v>
      </c>
      <c r="L98" s="5">
        <f t="shared" si="13"/>
        <v>1259.576569161389</v>
      </c>
      <c r="M98" s="72">
        <f t="shared" si="18"/>
        <v>5.6691752652171967E-2</v>
      </c>
      <c r="N98" s="73">
        <f t="shared" si="21"/>
        <v>1183.9229092806625</v>
      </c>
      <c r="O98" s="70">
        <f t="shared" si="23"/>
        <v>6.7760828182361977E-3</v>
      </c>
    </row>
    <row r="99" spans="1:15" x14ac:dyDescent="0.25">
      <c r="A99" s="67">
        <v>98</v>
      </c>
      <c r="B99" s="8">
        <v>43497</v>
      </c>
      <c r="C99" s="5">
        <v>1196</v>
      </c>
      <c r="D99" s="69">
        <f t="shared" si="14"/>
        <v>1192</v>
      </c>
      <c r="E99" s="70">
        <f t="shared" si="15"/>
        <v>3.3444816053511705E-3</v>
      </c>
      <c r="F99" s="71">
        <f>+AVERAGE($C$2:C98)</f>
        <v>813.65979381443299</v>
      </c>
      <c r="G99" s="72">
        <f t="shared" si="16"/>
        <v>0.31968244664345069</v>
      </c>
      <c r="H99" s="54">
        <f t="shared" si="19"/>
        <v>1190.5</v>
      </c>
      <c r="I99" s="72">
        <f t="shared" si="22"/>
        <v>4.5986622073578599E-3</v>
      </c>
      <c r="J99" s="5">
        <f t="shared" si="20"/>
        <v>1185.9000000000001</v>
      </c>
      <c r="K99" s="72">
        <f t="shared" si="17"/>
        <v>8.44481605351163E-3</v>
      </c>
      <c r="L99" s="5">
        <f t="shared" si="13"/>
        <v>1268.557851762406</v>
      </c>
      <c r="M99" s="72">
        <f t="shared" si="18"/>
        <v>6.0667100135790984E-2</v>
      </c>
      <c r="N99" s="73">
        <f t="shared" si="21"/>
        <v>1191.1922909280661</v>
      </c>
      <c r="O99" s="70">
        <f t="shared" si="23"/>
        <v>4.0198236387407309E-3</v>
      </c>
    </row>
    <row r="100" spans="1:15" x14ac:dyDescent="0.25">
      <c r="A100" s="67">
        <v>99</v>
      </c>
      <c r="B100" s="8">
        <v>43525</v>
      </c>
      <c r="C100" s="5">
        <v>1244</v>
      </c>
      <c r="D100" s="69">
        <f t="shared" si="14"/>
        <v>1196</v>
      </c>
      <c r="E100" s="70">
        <f t="shared" si="15"/>
        <v>3.8585209003215437E-2</v>
      </c>
      <c r="F100" s="71">
        <f>+AVERAGE($C$2:C99)</f>
        <v>817.5612244897959</v>
      </c>
      <c r="G100" s="72">
        <f t="shared" si="16"/>
        <v>0.34279644333617693</v>
      </c>
      <c r="H100" s="54">
        <f t="shared" si="19"/>
        <v>1194</v>
      </c>
      <c r="I100" s="72">
        <f t="shared" si="22"/>
        <v>4.0192926045016078E-2</v>
      </c>
      <c r="J100" s="5">
        <f t="shared" si="20"/>
        <v>1193.7</v>
      </c>
      <c r="K100" s="72">
        <f t="shared" si="17"/>
        <v>4.0434083601286135E-2</v>
      </c>
      <c r="L100" s="5">
        <f t="shared" si="13"/>
        <v>1277.5391343634228</v>
      </c>
      <c r="M100" s="72">
        <f t="shared" si="18"/>
        <v>2.6960718941658215E-2</v>
      </c>
      <c r="N100" s="73">
        <f t="shared" si="21"/>
        <v>1195.5192290928067</v>
      </c>
      <c r="O100" s="70">
        <f t="shared" si="23"/>
        <v>3.8971680793563786E-2</v>
      </c>
    </row>
    <row r="101" spans="1:15" x14ac:dyDescent="0.25">
      <c r="A101" s="67">
        <v>100</v>
      </c>
      <c r="B101" s="8">
        <v>43556</v>
      </c>
      <c r="C101" s="5">
        <v>1294</v>
      </c>
      <c r="D101" s="69">
        <f t="shared" si="14"/>
        <v>1244</v>
      </c>
      <c r="E101" s="70">
        <f t="shared" si="15"/>
        <v>3.8639876352395672E-2</v>
      </c>
      <c r="F101" s="71">
        <f>+AVERAGE($C$2:C100)</f>
        <v>821.86868686868684</v>
      </c>
      <c r="G101" s="72">
        <f t="shared" si="16"/>
        <v>0.36486191122976286</v>
      </c>
      <c r="H101" s="54">
        <f t="shared" si="19"/>
        <v>1220</v>
      </c>
      <c r="I101" s="72">
        <f t="shared" si="22"/>
        <v>5.7187017001545597E-2</v>
      </c>
      <c r="J101" s="5">
        <f t="shared" si="20"/>
        <v>1219.5999999999999</v>
      </c>
      <c r="K101" s="72">
        <f t="shared" si="17"/>
        <v>5.7496136012364828E-2</v>
      </c>
      <c r="L101" s="5">
        <f t="shared" si="13"/>
        <v>1286.5204169644398</v>
      </c>
      <c r="M101" s="72">
        <f t="shared" si="18"/>
        <v>5.7802032732304125E-3</v>
      </c>
      <c r="N101" s="73">
        <f t="shared" si="21"/>
        <v>1239.1519229092808</v>
      </c>
      <c r="O101" s="70">
        <f t="shared" si="23"/>
        <v>4.2386458339041144E-2</v>
      </c>
    </row>
    <row r="102" spans="1:15" x14ac:dyDescent="0.25">
      <c r="A102" s="67">
        <v>101</v>
      </c>
      <c r="B102" s="8">
        <v>43586</v>
      </c>
      <c r="C102" s="5">
        <v>1345</v>
      </c>
      <c r="D102" s="69">
        <f t="shared" si="14"/>
        <v>1294</v>
      </c>
      <c r="E102" s="70">
        <f t="shared" si="15"/>
        <v>3.7918215613382898E-2</v>
      </c>
      <c r="F102" s="71">
        <f>+AVERAGE($C$2:C101)</f>
        <v>826.59</v>
      </c>
      <c r="G102" s="72">
        <f t="shared" si="16"/>
        <v>0.38543494423791819</v>
      </c>
      <c r="H102" s="54">
        <f t="shared" si="19"/>
        <v>1269</v>
      </c>
      <c r="I102" s="72">
        <f t="shared" si="22"/>
        <v>5.6505576208178442E-2</v>
      </c>
      <c r="J102" s="5">
        <f t="shared" si="20"/>
        <v>1264.2</v>
      </c>
      <c r="K102" s="72">
        <f t="shared" si="17"/>
        <v>6.0074349442379146E-2</v>
      </c>
      <c r="L102" s="5">
        <f t="shared" si="13"/>
        <v>1295.5016995654569</v>
      </c>
      <c r="M102" s="72">
        <f t="shared" si="18"/>
        <v>3.6801710360255112E-2</v>
      </c>
      <c r="N102" s="73">
        <f t="shared" si="21"/>
        <v>1288.5151922909281</v>
      </c>
      <c r="O102" s="70">
        <f t="shared" si="23"/>
        <v>4.1996139560648252E-2</v>
      </c>
    </row>
    <row r="103" spans="1:15" x14ac:dyDescent="0.25">
      <c r="A103" s="67">
        <v>102</v>
      </c>
      <c r="B103" s="8">
        <v>43617</v>
      </c>
      <c r="C103" s="5">
        <v>1325</v>
      </c>
      <c r="D103" s="69">
        <f t="shared" si="14"/>
        <v>1345</v>
      </c>
      <c r="E103" s="70">
        <f t="shared" si="15"/>
        <v>1.509433962264151E-2</v>
      </c>
      <c r="F103" s="71">
        <f>+AVERAGE($C$2:C102)</f>
        <v>831.7227722772277</v>
      </c>
      <c r="G103" s="72">
        <f t="shared" si="16"/>
        <v>0.37228470016813003</v>
      </c>
      <c r="H103" s="54">
        <f t="shared" si="19"/>
        <v>1319.5</v>
      </c>
      <c r="I103" s="72">
        <f t="shared" si="22"/>
        <v>4.1509433962264152E-3</v>
      </c>
      <c r="J103" s="5">
        <f t="shared" si="20"/>
        <v>1314.5</v>
      </c>
      <c r="K103" s="72">
        <f t="shared" si="17"/>
        <v>7.9245283018867917E-3</v>
      </c>
      <c r="L103" s="5">
        <f t="shared" si="13"/>
        <v>1304.4829821664739</v>
      </c>
      <c r="M103" s="72">
        <f t="shared" si="18"/>
        <v>1.5484541761151771E-2</v>
      </c>
      <c r="N103" s="73">
        <f t="shared" si="21"/>
        <v>1339.3515192290929</v>
      </c>
      <c r="O103" s="70">
        <f t="shared" si="23"/>
        <v>1.0831335267239926E-2</v>
      </c>
    </row>
    <row r="104" spans="1:15" x14ac:dyDescent="0.25">
      <c r="A104" s="67">
        <v>103</v>
      </c>
      <c r="B104" s="8">
        <v>43647</v>
      </c>
      <c r="C104" s="5">
        <v>1272</v>
      </c>
      <c r="D104" s="69">
        <f t="shared" si="14"/>
        <v>1325</v>
      </c>
      <c r="E104" s="70">
        <f t="shared" si="15"/>
        <v>4.1666666666666664E-2</v>
      </c>
      <c r="F104" s="71">
        <f>+AVERAGE($C$2:C103)</f>
        <v>836.55882352941171</v>
      </c>
      <c r="G104" s="72">
        <f t="shared" si="16"/>
        <v>0.34232796892341849</v>
      </c>
      <c r="H104" s="54">
        <f t="shared" si="19"/>
        <v>1335</v>
      </c>
      <c r="I104" s="72">
        <f t="shared" si="22"/>
        <v>4.9528301886792456E-2</v>
      </c>
      <c r="J104" s="5">
        <f t="shared" si="20"/>
        <v>1329.9</v>
      </c>
      <c r="K104" s="72">
        <f t="shared" si="17"/>
        <v>4.5518867924528375E-2</v>
      </c>
      <c r="L104" s="5">
        <f t="shared" si="13"/>
        <v>1313.4642647674907</v>
      </c>
      <c r="M104" s="72">
        <f t="shared" si="18"/>
        <v>3.2597692427272569E-2</v>
      </c>
      <c r="N104" s="73">
        <f t="shared" si="21"/>
        <v>1326.4351519229092</v>
      </c>
      <c r="O104" s="70">
        <f t="shared" si="23"/>
        <v>4.2794930757004086E-2</v>
      </c>
    </row>
    <row r="105" spans="1:15" x14ac:dyDescent="0.25">
      <c r="A105" s="67">
        <v>104</v>
      </c>
      <c r="B105" s="8">
        <v>43678</v>
      </c>
      <c r="C105" s="5">
        <v>1221</v>
      </c>
      <c r="D105" s="69">
        <f t="shared" si="14"/>
        <v>1272</v>
      </c>
      <c r="E105" s="70">
        <f t="shared" si="15"/>
        <v>4.1769041769041768E-2</v>
      </c>
      <c r="F105" s="71">
        <f>+AVERAGE($C$2:C104)</f>
        <v>840.78640776699024</v>
      </c>
      <c r="G105" s="72">
        <f t="shared" si="16"/>
        <v>0.31139524343407843</v>
      </c>
      <c r="H105" s="54">
        <f t="shared" si="19"/>
        <v>1298.5</v>
      </c>
      <c r="I105" s="72">
        <f t="shared" si="22"/>
        <v>6.347256347256347E-2</v>
      </c>
      <c r="J105" s="5">
        <f t="shared" si="20"/>
        <v>1300.5</v>
      </c>
      <c r="K105" s="72">
        <f t="shared" si="17"/>
        <v>6.5110565110565108E-2</v>
      </c>
      <c r="L105" s="5">
        <f t="shared" si="13"/>
        <v>1322.4455473685075</v>
      </c>
      <c r="M105" s="72">
        <f t="shared" si="18"/>
        <v>8.3083986378794022E-2</v>
      </c>
      <c r="N105" s="73">
        <f t="shared" si="21"/>
        <v>1277.4435151922908</v>
      </c>
      <c r="O105" s="70">
        <f t="shared" si="23"/>
        <v>4.6227285169771301E-2</v>
      </c>
    </row>
    <row r="106" spans="1:15" x14ac:dyDescent="0.25">
      <c r="A106" s="67">
        <v>105</v>
      </c>
      <c r="B106" s="8">
        <v>43709</v>
      </c>
      <c r="C106" s="5">
        <v>1172</v>
      </c>
      <c r="D106" s="69">
        <f t="shared" si="14"/>
        <v>1221</v>
      </c>
      <c r="E106" s="70">
        <f t="shared" si="15"/>
        <v>4.1808873720136516E-2</v>
      </c>
      <c r="F106" s="71">
        <f>+AVERAGE($C$2:C105)</f>
        <v>844.44230769230774</v>
      </c>
      <c r="G106" s="72">
        <f t="shared" si="16"/>
        <v>0.27948608558676813</v>
      </c>
      <c r="H106" s="54">
        <f t="shared" si="19"/>
        <v>1246.5</v>
      </c>
      <c r="I106" s="72">
        <f t="shared" si="22"/>
        <v>6.3566552901023893E-2</v>
      </c>
      <c r="J106" s="5">
        <f t="shared" si="20"/>
        <v>1251.8</v>
      </c>
      <c r="K106" s="72">
        <f t="shared" si="17"/>
        <v>6.8088737201365143E-2</v>
      </c>
      <c r="L106" s="5">
        <f t="shared" si="13"/>
        <v>1331.4268299695245</v>
      </c>
      <c r="M106" s="72">
        <f t="shared" si="18"/>
        <v>0.13602971840403116</v>
      </c>
      <c r="N106" s="73">
        <f t="shared" si="21"/>
        <v>1226.6443515192291</v>
      </c>
      <c r="O106" s="70">
        <f t="shared" si="23"/>
        <v>4.6624873309922418E-2</v>
      </c>
    </row>
    <row r="107" spans="1:15" x14ac:dyDescent="0.25">
      <c r="A107" s="67">
        <v>106</v>
      </c>
      <c r="B107" s="8">
        <v>43739</v>
      </c>
      <c r="C107" s="5">
        <v>1219</v>
      </c>
      <c r="D107" s="69">
        <f t="shared" si="14"/>
        <v>1172</v>
      </c>
      <c r="E107" s="70">
        <f t="shared" si="15"/>
        <v>3.8556193601312551E-2</v>
      </c>
      <c r="F107" s="71">
        <f>+AVERAGE($C$2:C106)</f>
        <v>847.56190476190477</v>
      </c>
      <c r="G107" s="72">
        <f t="shared" si="16"/>
        <v>0.30470721512559085</v>
      </c>
      <c r="H107" s="54">
        <f t="shared" si="19"/>
        <v>1196.5</v>
      </c>
      <c r="I107" s="72">
        <f t="shared" si="22"/>
        <v>1.8457752255947497E-2</v>
      </c>
      <c r="J107" s="5">
        <f t="shared" si="20"/>
        <v>1201.5999999999999</v>
      </c>
      <c r="K107" s="72">
        <f t="shared" si="17"/>
        <v>1.4273995077932807E-2</v>
      </c>
      <c r="L107" s="5">
        <f t="shared" si="13"/>
        <v>1340.4081125705416</v>
      </c>
      <c r="M107" s="72">
        <f t="shared" si="18"/>
        <v>9.9596482830632951E-2</v>
      </c>
      <c r="N107" s="73">
        <f t="shared" si="21"/>
        <v>1177.4644351519228</v>
      </c>
      <c r="O107" s="70">
        <f t="shared" si="23"/>
        <v>3.4073474034517826E-2</v>
      </c>
    </row>
    <row r="108" spans="1:15" x14ac:dyDescent="0.25">
      <c r="A108" s="67">
        <v>107</v>
      </c>
      <c r="B108" s="8">
        <v>43770</v>
      </c>
      <c r="C108" s="5">
        <v>1268</v>
      </c>
      <c r="D108" s="69">
        <f t="shared" si="14"/>
        <v>1219</v>
      </c>
      <c r="E108" s="70">
        <f t="shared" si="15"/>
        <v>3.8643533123028394E-2</v>
      </c>
      <c r="F108" s="71">
        <f>+AVERAGE($C$2:C107)</f>
        <v>851.06603773584902</v>
      </c>
      <c r="G108" s="72">
        <f t="shared" si="16"/>
        <v>0.32881227307898342</v>
      </c>
      <c r="H108" s="54">
        <f t="shared" si="19"/>
        <v>1195.5</v>
      </c>
      <c r="I108" s="72">
        <f t="shared" si="22"/>
        <v>5.7176656151419557E-2</v>
      </c>
      <c r="J108" s="5">
        <f t="shared" si="20"/>
        <v>1200.4000000000001</v>
      </c>
      <c r="K108" s="72">
        <f t="shared" si="17"/>
        <v>5.331230283911665E-2</v>
      </c>
      <c r="L108" s="5">
        <f t="shared" si="13"/>
        <v>1349.3893951715586</v>
      </c>
      <c r="M108" s="72">
        <f t="shared" si="18"/>
        <v>6.4187220166844319E-2</v>
      </c>
      <c r="N108" s="73">
        <f t="shared" si="21"/>
        <v>1214.8464435151923</v>
      </c>
      <c r="O108" s="70">
        <f t="shared" si="23"/>
        <v>4.1919208584233217E-2</v>
      </c>
    </row>
    <row r="109" spans="1:15" x14ac:dyDescent="0.25">
      <c r="A109" s="67">
        <v>108</v>
      </c>
      <c r="B109" s="8">
        <v>43800</v>
      </c>
      <c r="C109" s="5">
        <v>1319</v>
      </c>
      <c r="D109" s="69">
        <f t="shared" si="14"/>
        <v>1268</v>
      </c>
      <c r="E109" s="70">
        <f t="shared" si="15"/>
        <v>3.8665655799848368E-2</v>
      </c>
      <c r="F109" s="71">
        <f>+AVERAGE($C$2:C108)</f>
        <v>854.96261682242994</v>
      </c>
      <c r="G109" s="72">
        <f t="shared" si="16"/>
        <v>0.35180999482757397</v>
      </c>
      <c r="H109" s="54">
        <f t="shared" si="19"/>
        <v>1243.5</v>
      </c>
      <c r="I109" s="72">
        <f t="shared" si="22"/>
        <v>5.7240333586050039E-2</v>
      </c>
      <c r="J109" s="5">
        <f t="shared" si="20"/>
        <v>1238.8000000000002</v>
      </c>
      <c r="K109" s="72">
        <f t="shared" si="17"/>
        <v>6.0803639120545733E-2</v>
      </c>
      <c r="L109" s="5">
        <f t="shared" si="13"/>
        <v>1358.3706777725754</v>
      </c>
      <c r="M109" s="72">
        <f t="shared" si="18"/>
        <v>2.9848883830610608E-2</v>
      </c>
      <c r="N109" s="73">
        <f t="shared" si="21"/>
        <v>1262.6846443515192</v>
      </c>
      <c r="O109" s="70">
        <f t="shared" si="23"/>
        <v>4.2695493289219726E-2</v>
      </c>
    </row>
    <row r="110" spans="1:15" x14ac:dyDescent="0.25">
      <c r="A110" s="67">
        <v>109</v>
      </c>
      <c r="B110" s="8">
        <v>43831</v>
      </c>
      <c r="C110" s="5">
        <v>1323</v>
      </c>
      <c r="D110" s="69">
        <f t="shared" si="14"/>
        <v>1319</v>
      </c>
      <c r="E110" s="70">
        <f t="shared" si="15"/>
        <v>3.0234315948601664E-3</v>
      </c>
      <c r="F110" s="71">
        <f>+AVERAGE($C$2:C109)</f>
        <v>859.25925925925924</v>
      </c>
      <c r="G110" s="72">
        <f t="shared" si="16"/>
        <v>0.35052210184485316</v>
      </c>
      <c r="H110" s="54">
        <f t="shared" si="19"/>
        <v>1293.5</v>
      </c>
      <c r="I110" s="72">
        <f t="shared" si="22"/>
        <v>2.2297808012093728E-2</v>
      </c>
      <c r="J110" s="5">
        <f t="shared" si="20"/>
        <v>1288.5999999999999</v>
      </c>
      <c r="K110" s="72">
        <f t="shared" si="17"/>
        <v>2.6001511715797499E-2</v>
      </c>
      <c r="L110" s="5">
        <f t="shared" si="13"/>
        <v>1367.3519603735924</v>
      </c>
      <c r="M110" s="72">
        <f t="shared" si="18"/>
        <v>3.3523779571876355E-2</v>
      </c>
      <c r="N110" s="73">
        <f t="shared" si="21"/>
        <v>1313.368464435152</v>
      </c>
      <c r="O110" s="70">
        <f t="shared" si="23"/>
        <v>7.2800722334452278E-3</v>
      </c>
    </row>
    <row r="111" spans="1:15" x14ac:dyDescent="0.25">
      <c r="A111" s="67">
        <v>110</v>
      </c>
      <c r="B111" s="8">
        <v>43862</v>
      </c>
      <c r="C111" s="5">
        <v>1327</v>
      </c>
      <c r="D111" s="69">
        <f t="shared" si="14"/>
        <v>1323</v>
      </c>
      <c r="E111" s="70">
        <f t="shared" si="15"/>
        <v>3.0143180105501131E-3</v>
      </c>
      <c r="F111" s="71">
        <f>+AVERAGE($C$2:C110)</f>
        <v>863.51376146788994</v>
      </c>
      <c r="G111" s="72">
        <f t="shared" si="16"/>
        <v>0.34927372911236632</v>
      </c>
      <c r="H111" s="54">
        <f t="shared" si="19"/>
        <v>1321</v>
      </c>
      <c r="I111" s="72">
        <f t="shared" si="22"/>
        <v>4.5214770158251696E-3</v>
      </c>
      <c r="J111" s="5">
        <f t="shared" si="20"/>
        <v>1315.9</v>
      </c>
      <c r="K111" s="72">
        <f t="shared" si="17"/>
        <v>8.364732479276495E-3</v>
      </c>
      <c r="L111" s="5">
        <f t="shared" si="13"/>
        <v>1376.3332429746092</v>
      </c>
      <c r="M111" s="72">
        <f t="shared" si="18"/>
        <v>3.717652070430235E-2</v>
      </c>
      <c r="N111" s="73">
        <f t="shared" si="21"/>
        <v>1322.0368464435153</v>
      </c>
      <c r="O111" s="70">
        <f t="shared" si="23"/>
        <v>3.7401307886094294E-3</v>
      </c>
    </row>
    <row r="112" spans="1:15" x14ac:dyDescent="0.25">
      <c r="A112" s="67">
        <v>111</v>
      </c>
      <c r="B112" s="8">
        <v>43891</v>
      </c>
      <c r="C112" s="5">
        <v>1380</v>
      </c>
      <c r="D112" s="69">
        <f t="shared" si="14"/>
        <v>1327</v>
      </c>
      <c r="E112" s="70">
        <f t="shared" si="15"/>
        <v>3.8405797101449278E-2</v>
      </c>
      <c r="F112" s="71">
        <f>+AVERAGE($C$2:C111)</f>
        <v>867.72727272727275</v>
      </c>
      <c r="G112" s="72">
        <f t="shared" si="16"/>
        <v>0.37121212121212122</v>
      </c>
      <c r="H112" s="54">
        <f t="shared" si="19"/>
        <v>1325</v>
      </c>
      <c r="I112" s="72">
        <f t="shared" si="22"/>
        <v>3.9855072463768113E-2</v>
      </c>
      <c r="J112" s="5">
        <f t="shared" si="20"/>
        <v>1324.6</v>
      </c>
      <c r="K112" s="72">
        <f t="shared" si="17"/>
        <v>4.0144927536231952E-2</v>
      </c>
      <c r="L112" s="5">
        <f t="shared" si="13"/>
        <v>1385.3145255756262</v>
      </c>
      <c r="M112" s="72">
        <f t="shared" si="18"/>
        <v>3.8511054895842382E-3</v>
      </c>
      <c r="N112" s="73">
        <f t="shared" si="21"/>
        <v>1326.5036846443516</v>
      </c>
      <c r="O112" s="70">
        <f t="shared" si="23"/>
        <v>3.876544590989018E-2</v>
      </c>
    </row>
    <row r="113" spans="1:15" x14ac:dyDescent="0.25">
      <c r="A113" s="67">
        <v>112</v>
      </c>
      <c r="B113" s="8">
        <v>43922</v>
      </c>
      <c r="C113" s="5">
        <v>1435</v>
      </c>
      <c r="D113" s="69">
        <f t="shared" si="14"/>
        <v>1380</v>
      </c>
      <c r="E113" s="70">
        <f t="shared" si="15"/>
        <v>3.8327526132404179E-2</v>
      </c>
      <c r="F113" s="71">
        <f>+AVERAGE($C$2:C112)</f>
        <v>872.34234234234236</v>
      </c>
      <c r="G113" s="72">
        <f t="shared" si="16"/>
        <v>0.3920959286812945</v>
      </c>
      <c r="H113" s="54">
        <f t="shared" si="19"/>
        <v>1353.5</v>
      </c>
      <c r="I113" s="72">
        <f t="shared" si="22"/>
        <v>5.6794425087108011E-2</v>
      </c>
      <c r="J113" s="5">
        <f t="shared" si="20"/>
        <v>1353.1000000000001</v>
      </c>
      <c r="K113" s="72">
        <f t="shared" si="17"/>
        <v>5.7073170731707222E-2</v>
      </c>
      <c r="L113" s="5">
        <f t="shared" si="13"/>
        <v>1394.2958081766433</v>
      </c>
      <c r="M113" s="72">
        <f t="shared" si="18"/>
        <v>2.8365290469238136E-2</v>
      </c>
      <c r="N113" s="73">
        <f t="shared" si="21"/>
        <v>1374.6503684644351</v>
      </c>
      <c r="O113" s="70">
        <f t="shared" si="23"/>
        <v>4.2055492359278655E-2</v>
      </c>
    </row>
    <row r="114" spans="1:15" x14ac:dyDescent="0.25">
      <c r="A114" s="67">
        <v>113</v>
      </c>
      <c r="B114" s="8">
        <v>43952</v>
      </c>
      <c r="C114" s="5">
        <v>1492</v>
      </c>
      <c r="D114" s="69">
        <f t="shared" si="14"/>
        <v>1435</v>
      </c>
      <c r="E114" s="70">
        <f t="shared" si="15"/>
        <v>3.8203753351206432E-2</v>
      </c>
      <c r="F114" s="71">
        <f>+AVERAGE($C$2:C113)</f>
        <v>877.36607142857144</v>
      </c>
      <c r="G114" s="72">
        <f t="shared" si="16"/>
        <v>0.41195303523554194</v>
      </c>
      <c r="H114" s="54">
        <f t="shared" si="19"/>
        <v>1407.5</v>
      </c>
      <c r="I114" s="72">
        <f t="shared" si="22"/>
        <v>5.6635388739946384E-2</v>
      </c>
      <c r="J114" s="5">
        <f t="shared" si="20"/>
        <v>1402.2</v>
      </c>
      <c r="K114" s="72">
        <f t="shared" si="17"/>
        <v>6.0187667560321685E-2</v>
      </c>
      <c r="L114" s="5">
        <f t="shared" si="13"/>
        <v>1403.2770907776603</v>
      </c>
      <c r="M114" s="72">
        <f t="shared" si="18"/>
        <v>5.9465756851434112E-2</v>
      </c>
      <c r="N114" s="73">
        <f t="shared" si="21"/>
        <v>1428.9650368464436</v>
      </c>
      <c r="O114" s="70">
        <f t="shared" si="23"/>
        <v>4.224863482141851E-2</v>
      </c>
    </row>
    <row r="115" spans="1:15" x14ac:dyDescent="0.25">
      <c r="A115" s="67">
        <v>114</v>
      </c>
      <c r="B115" s="8">
        <v>43983</v>
      </c>
      <c r="C115" s="5">
        <v>1470</v>
      </c>
      <c r="D115" s="69">
        <f t="shared" si="14"/>
        <v>1492</v>
      </c>
      <c r="E115" s="70">
        <f t="shared" si="15"/>
        <v>1.4965986394557823E-2</v>
      </c>
      <c r="F115" s="71">
        <f>+AVERAGE($C$2:C114)</f>
        <v>882.80530973451323</v>
      </c>
      <c r="G115" s="72">
        <f t="shared" si="16"/>
        <v>0.39945217024863044</v>
      </c>
      <c r="H115" s="54">
        <f t="shared" si="19"/>
        <v>1463.5</v>
      </c>
      <c r="I115" s="72">
        <f t="shared" si="22"/>
        <v>4.4217687074829936E-3</v>
      </c>
      <c r="J115" s="5">
        <f t="shared" si="20"/>
        <v>1458</v>
      </c>
      <c r="K115" s="72">
        <f t="shared" si="17"/>
        <v>8.1632653061224497E-3</v>
      </c>
      <c r="L115" s="5">
        <f t="shared" si="13"/>
        <v>1412.2583733786771</v>
      </c>
      <c r="M115" s="72">
        <f t="shared" si="18"/>
        <v>3.9280018109743464E-2</v>
      </c>
      <c r="N115" s="73">
        <f t="shared" si="21"/>
        <v>1485.6965036846443</v>
      </c>
      <c r="O115" s="70">
        <f t="shared" si="23"/>
        <v>1.0677893663023342E-2</v>
      </c>
    </row>
    <row r="116" spans="1:15" x14ac:dyDescent="0.25">
      <c r="A116" s="67">
        <v>115</v>
      </c>
      <c r="B116" s="8">
        <v>44013</v>
      </c>
      <c r="C116" s="5">
        <v>1411</v>
      </c>
      <c r="D116" s="69">
        <f t="shared" si="14"/>
        <v>1470</v>
      </c>
      <c r="E116" s="70">
        <f t="shared" si="15"/>
        <v>4.1814316087880936E-2</v>
      </c>
      <c r="F116" s="71">
        <f>+AVERAGE($C$2:C115)</f>
        <v>887.95614035087715</v>
      </c>
      <c r="G116" s="72">
        <f t="shared" si="16"/>
        <v>0.3706901911049772</v>
      </c>
      <c r="H116" s="54">
        <f t="shared" si="19"/>
        <v>1481</v>
      </c>
      <c r="I116" s="72">
        <f t="shared" si="22"/>
        <v>4.9610205527994333E-2</v>
      </c>
      <c r="J116" s="5">
        <f t="shared" si="20"/>
        <v>1475.3000000000002</v>
      </c>
      <c r="K116" s="72">
        <f t="shared" si="17"/>
        <v>4.5570517363572066E-2</v>
      </c>
      <c r="L116" s="5">
        <f t="shared" si="13"/>
        <v>1421.2396559796941</v>
      </c>
      <c r="M116" s="72">
        <f t="shared" si="18"/>
        <v>7.2570205384083165E-3</v>
      </c>
      <c r="N116" s="73">
        <f t="shared" si="21"/>
        <v>1471.5696503684644</v>
      </c>
      <c r="O116" s="70">
        <f t="shared" si="23"/>
        <v>4.29267543362611E-2</v>
      </c>
    </row>
    <row r="117" spans="1:15" x14ac:dyDescent="0.25">
      <c r="A117" s="67">
        <v>116</v>
      </c>
      <c r="B117" s="8">
        <v>44044</v>
      </c>
      <c r="C117" s="5">
        <v>1355</v>
      </c>
      <c r="D117" s="69">
        <f t="shared" si="14"/>
        <v>1411</v>
      </c>
      <c r="E117" s="70">
        <f t="shared" si="15"/>
        <v>4.1328413284132844E-2</v>
      </c>
      <c r="F117" s="71">
        <f>+AVERAGE($C$2:C116)</f>
        <v>892.50434782608693</v>
      </c>
      <c r="G117" s="72">
        <f t="shared" si="16"/>
        <v>0.34132520455639342</v>
      </c>
      <c r="H117" s="54">
        <f t="shared" si="19"/>
        <v>1440.5</v>
      </c>
      <c r="I117" s="72">
        <f t="shared" si="22"/>
        <v>6.3099630996309969E-2</v>
      </c>
      <c r="J117" s="5">
        <f t="shared" si="20"/>
        <v>1442.7</v>
      </c>
      <c r="K117" s="72">
        <f t="shared" si="17"/>
        <v>6.4723247232472358E-2</v>
      </c>
      <c r="L117" s="5">
        <f t="shared" si="13"/>
        <v>1430.2209385807109</v>
      </c>
      <c r="M117" s="72">
        <f t="shared" si="18"/>
        <v>5.5513607808642756E-2</v>
      </c>
      <c r="N117" s="73">
        <f t="shared" si="21"/>
        <v>1417.0569650368466</v>
      </c>
      <c r="O117" s="70">
        <f t="shared" si="23"/>
        <v>4.5798498182174595E-2</v>
      </c>
    </row>
    <row r="118" spans="1:15" x14ac:dyDescent="0.25">
      <c r="A118" s="67">
        <v>117</v>
      </c>
      <c r="B118" s="8">
        <v>44075</v>
      </c>
      <c r="C118" s="5">
        <v>1301</v>
      </c>
      <c r="D118" s="69">
        <f t="shared" si="14"/>
        <v>1355</v>
      </c>
      <c r="E118" s="70">
        <f t="shared" si="15"/>
        <v>4.1506533435818602E-2</v>
      </c>
      <c r="F118" s="71">
        <f>+AVERAGE($C$2:C117)</f>
        <v>896.49137931034488</v>
      </c>
      <c r="G118" s="72">
        <f t="shared" si="16"/>
        <v>0.31092130721725991</v>
      </c>
      <c r="H118" s="54">
        <f t="shared" si="19"/>
        <v>1383</v>
      </c>
      <c r="I118" s="72">
        <f t="shared" si="22"/>
        <v>6.3028439661798621E-2</v>
      </c>
      <c r="J118" s="5">
        <f t="shared" si="20"/>
        <v>1388.9</v>
      </c>
      <c r="K118" s="72">
        <f t="shared" si="17"/>
        <v>6.7563412759415908E-2</v>
      </c>
      <c r="L118" s="5">
        <f t="shared" si="13"/>
        <v>1439.202221181728</v>
      </c>
      <c r="M118" s="72">
        <f t="shared" si="18"/>
        <v>0.10622768730340351</v>
      </c>
      <c r="N118" s="73">
        <f t="shared" si="21"/>
        <v>1361.2056965036845</v>
      </c>
      <c r="O118" s="70">
        <f t="shared" si="23"/>
        <v>4.6276476943646824E-2</v>
      </c>
    </row>
    <row r="119" spans="1:15" x14ac:dyDescent="0.25">
      <c r="A119" s="67">
        <v>118</v>
      </c>
      <c r="B119" s="8">
        <v>44105</v>
      </c>
      <c r="C119" s="5">
        <v>1353</v>
      </c>
      <c r="D119" s="69">
        <f t="shared" si="14"/>
        <v>1301</v>
      </c>
      <c r="E119" s="70">
        <f t="shared" si="15"/>
        <v>3.8433111603843315E-2</v>
      </c>
      <c r="F119" s="71">
        <f>+AVERAGE($C$2:C118)</f>
        <v>899.9487179487179</v>
      </c>
      <c r="G119" s="72">
        <f t="shared" si="16"/>
        <v>0.33484943241040804</v>
      </c>
      <c r="H119" s="54">
        <f t="shared" si="19"/>
        <v>1328</v>
      </c>
      <c r="I119" s="72">
        <f t="shared" si="22"/>
        <v>1.8477457501847747E-2</v>
      </c>
      <c r="J119" s="5">
        <f t="shared" si="20"/>
        <v>1333.6</v>
      </c>
      <c r="K119" s="72">
        <f t="shared" si="17"/>
        <v>1.4338507021433917E-2</v>
      </c>
      <c r="L119" s="5">
        <f t="shared" si="13"/>
        <v>1448.183503782745</v>
      </c>
      <c r="M119" s="72">
        <f t="shared" si="18"/>
        <v>7.0349965840905387E-2</v>
      </c>
      <c r="N119" s="73">
        <f t="shared" si="21"/>
        <v>1307.0205696503685</v>
      </c>
      <c r="O119" s="70">
        <f t="shared" si="23"/>
        <v>3.3983318809779346E-2</v>
      </c>
    </row>
    <row r="120" spans="1:15" x14ac:dyDescent="0.25">
      <c r="A120" s="67">
        <v>119</v>
      </c>
      <c r="B120" s="8">
        <v>44136</v>
      </c>
      <c r="C120" s="5">
        <v>1407</v>
      </c>
      <c r="D120" s="69">
        <f t="shared" si="14"/>
        <v>1353</v>
      </c>
      <c r="E120" s="70">
        <f t="shared" si="15"/>
        <v>3.8379530916844352E-2</v>
      </c>
      <c r="F120" s="71">
        <f>+AVERAGE($C$2:C119)</f>
        <v>903.78813559322032</v>
      </c>
      <c r="G120" s="72">
        <f t="shared" si="16"/>
        <v>0.35764880199486832</v>
      </c>
      <c r="H120" s="54">
        <f t="shared" si="19"/>
        <v>1327</v>
      </c>
      <c r="I120" s="72">
        <f t="shared" si="22"/>
        <v>5.6858564321250887E-2</v>
      </c>
      <c r="J120" s="5">
        <f t="shared" si="20"/>
        <v>1332.4</v>
      </c>
      <c r="K120" s="72">
        <f t="shared" si="17"/>
        <v>5.3020611229566389E-2</v>
      </c>
      <c r="L120" s="5">
        <f t="shared" si="13"/>
        <v>1457.1647863837618</v>
      </c>
      <c r="M120" s="72">
        <f t="shared" si="18"/>
        <v>3.5653721665786633E-2</v>
      </c>
      <c r="N120" s="73">
        <f t="shared" si="21"/>
        <v>1348.402056965037</v>
      </c>
      <c r="O120" s="70">
        <f t="shared" si="23"/>
        <v>4.1647436414330496E-2</v>
      </c>
    </row>
    <row r="121" spans="1:15" x14ac:dyDescent="0.25">
      <c r="A121" s="67">
        <v>120</v>
      </c>
      <c r="B121" s="8">
        <v>44166</v>
      </c>
      <c r="C121" s="5">
        <v>1463</v>
      </c>
      <c r="D121" s="69">
        <f t="shared" si="14"/>
        <v>1407</v>
      </c>
      <c r="E121" s="70">
        <f t="shared" si="15"/>
        <v>3.8277511961722487E-2</v>
      </c>
      <c r="F121" s="71">
        <f>+AVERAGE($C$2:C120)</f>
        <v>908.01680672268913</v>
      </c>
      <c r="G121" s="72">
        <f t="shared" si="16"/>
        <v>0.3793459967719145</v>
      </c>
      <c r="H121" s="54">
        <f t="shared" si="19"/>
        <v>1380</v>
      </c>
      <c r="I121" s="72">
        <f t="shared" si="22"/>
        <v>5.673274094326726E-2</v>
      </c>
      <c r="J121" s="5">
        <f t="shared" si="20"/>
        <v>1374.8000000000002</v>
      </c>
      <c r="K121" s="72">
        <f t="shared" si="17"/>
        <v>6.0287081339712792E-2</v>
      </c>
      <c r="L121" s="5">
        <f t="shared" si="13"/>
        <v>1466.1460689847788</v>
      </c>
      <c r="M121" s="72">
        <f t="shared" si="18"/>
        <v>2.1504230928084908E-3</v>
      </c>
      <c r="N121" s="73">
        <f t="shared" si="21"/>
        <v>1401.1402056965037</v>
      </c>
      <c r="O121" s="70">
        <f t="shared" si="23"/>
        <v>4.2282839578603078E-2</v>
      </c>
    </row>
    <row r="122" spans="1:15" x14ac:dyDescent="0.25">
      <c r="A122" s="67">
        <v>121</v>
      </c>
      <c r="B122" s="8">
        <v>44197</v>
      </c>
      <c r="C122" s="5">
        <v>1467</v>
      </c>
      <c r="D122" s="69">
        <f t="shared" si="14"/>
        <v>1463</v>
      </c>
      <c r="E122" s="70">
        <f t="shared" si="15"/>
        <v>2.7266530334014998E-3</v>
      </c>
      <c r="F122" s="71">
        <f>+AVERAGE($C$2:C121)</f>
        <v>912.64166666666665</v>
      </c>
      <c r="G122" s="72">
        <f t="shared" si="16"/>
        <v>0.37788570779368325</v>
      </c>
      <c r="H122" s="54">
        <f t="shared" si="19"/>
        <v>1435</v>
      </c>
      <c r="I122" s="72">
        <f t="shared" si="22"/>
        <v>2.1813224267211998E-2</v>
      </c>
      <c r="J122" s="5">
        <f t="shared" si="20"/>
        <v>1429.6000000000001</v>
      </c>
      <c r="K122" s="72">
        <f t="shared" si="17"/>
        <v>2.5494205862303929E-2</v>
      </c>
      <c r="L122" s="5">
        <f t="shared" si="13"/>
        <v>1475.1273515857959</v>
      </c>
      <c r="M122" s="72">
        <f t="shared" si="18"/>
        <v>5.540116963732686E-3</v>
      </c>
      <c r="N122" s="73">
        <f t="shared" si="21"/>
        <v>1456.8140205696504</v>
      </c>
      <c r="O122" s="70">
        <f t="shared" si="23"/>
        <v>6.9434079279819781E-3</v>
      </c>
    </row>
    <row r="123" spans="1:15" x14ac:dyDescent="0.25">
      <c r="A123" s="67">
        <v>122</v>
      </c>
      <c r="B123" s="8">
        <v>44228</v>
      </c>
      <c r="C123" s="5">
        <v>1472</v>
      </c>
      <c r="D123" s="69">
        <f t="shared" si="14"/>
        <v>1467</v>
      </c>
      <c r="E123" s="70">
        <f t="shared" si="15"/>
        <v>3.3967391304347825E-3</v>
      </c>
      <c r="F123" s="71">
        <f>+AVERAGE($C$2:C122)</f>
        <v>917.22314049586782</v>
      </c>
      <c r="G123" s="72">
        <f t="shared" si="16"/>
        <v>0.37688645346748112</v>
      </c>
      <c r="H123" s="54">
        <f t="shared" si="19"/>
        <v>1465</v>
      </c>
      <c r="I123" s="72">
        <f t="shared" si="22"/>
        <v>4.755434782608696E-3</v>
      </c>
      <c r="J123" s="5">
        <f t="shared" si="20"/>
        <v>1459.4</v>
      </c>
      <c r="K123" s="72">
        <f t="shared" si="17"/>
        <v>8.5597826086955906E-3</v>
      </c>
      <c r="L123" s="5">
        <f t="shared" si="13"/>
        <v>1484.1086341868127</v>
      </c>
      <c r="M123" s="72">
        <f t="shared" si="18"/>
        <v>8.2259743116933765E-3</v>
      </c>
      <c r="N123" s="73">
        <f t="shared" si="21"/>
        <v>1465.981402056965</v>
      </c>
      <c r="O123" s="70">
        <f t="shared" si="23"/>
        <v>4.0887214286922874E-3</v>
      </c>
    </row>
    <row r="124" spans="1:15" x14ac:dyDescent="0.25">
      <c r="A124" s="67">
        <v>123</v>
      </c>
      <c r="B124" s="8">
        <v>44256</v>
      </c>
      <c r="C124" s="5">
        <v>1531</v>
      </c>
      <c r="D124" s="69">
        <f t="shared" si="14"/>
        <v>1472</v>
      </c>
      <c r="E124" s="70">
        <f t="shared" si="15"/>
        <v>3.8536903984323974E-2</v>
      </c>
      <c r="F124" s="71">
        <f>+AVERAGE($C$2:C123)</f>
        <v>921.77049180327867</v>
      </c>
      <c r="G124" s="72">
        <f t="shared" si="16"/>
        <v>0.39792913664057566</v>
      </c>
      <c r="H124" s="54">
        <f t="shared" si="19"/>
        <v>1469.5</v>
      </c>
      <c r="I124" s="72">
        <f t="shared" si="22"/>
        <v>4.016982364467668E-2</v>
      </c>
      <c r="J124" s="5">
        <f t="shared" si="20"/>
        <v>1469.1000000000001</v>
      </c>
      <c r="K124" s="72">
        <f t="shared" si="17"/>
        <v>4.0431090790333024E-2</v>
      </c>
      <c r="L124" s="5">
        <f t="shared" si="13"/>
        <v>1493.0899167878297</v>
      </c>
      <c r="M124" s="72">
        <f t="shared" si="18"/>
        <v>2.4761648081104062E-2</v>
      </c>
      <c r="N124" s="73">
        <f t="shared" si="21"/>
        <v>1471.3981402056963</v>
      </c>
      <c r="O124" s="70">
        <f t="shared" si="23"/>
        <v>3.893001946068169E-2</v>
      </c>
    </row>
    <row r="125" spans="1:15" x14ac:dyDescent="0.25">
      <c r="A125" s="67">
        <v>124</v>
      </c>
      <c r="B125" s="8">
        <v>44287</v>
      </c>
      <c r="C125" s="5">
        <v>1592</v>
      </c>
      <c r="D125" s="69">
        <f t="shared" si="14"/>
        <v>1531</v>
      </c>
      <c r="E125" s="70">
        <f t="shared" si="15"/>
        <v>3.8316582914572864E-2</v>
      </c>
      <c r="F125" s="71">
        <f>+AVERAGE($C$2:C124)</f>
        <v>926.72357723577238</v>
      </c>
      <c r="G125" s="72">
        <f t="shared" si="16"/>
        <v>0.41788720022878617</v>
      </c>
      <c r="H125" s="54">
        <f t="shared" si="19"/>
        <v>1501.5</v>
      </c>
      <c r="I125" s="72">
        <f t="shared" si="22"/>
        <v>5.6846733668341712E-2</v>
      </c>
      <c r="J125" s="5">
        <f t="shared" si="20"/>
        <v>1501</v>
      </c>
      <c r="K125" s="72">
        <f t="shared" si="17"/>
        <v>5.71608040201005E-2</v>
      </c>
      <c r="L125" s="5">
        <f t="shared" si="13"/>
        <v>1502.0711993888465</v>
      </c>
      <c r="M125" s="72">
        <f t="shared" si="18"/>
        <v>5.6487940082382865E-2</v>
      </c>
      <c r="N125" s="73">
        <f t="shared" si="21"/>
        <v>1525.0398140205698</v>
      </c>
      <c r="O125" s="70">
        <f t="shared" si="23"/>
        <v>4.2060418328787819E-2</v>
      </c>
    </row>
    <row r="126" spans="1:15" x14ac:dyDescent="0.25">
      <c r="A126" s="67">
        <v>125</v>
      </c>
      <c r="B126" s="8">
        <v>44317</v>
      </c>
      <c r="C126" s="5">
        <v>1655</v>
      </c>
      <c r="D126" s="69">
        <f t="shared" si="14"/>
        <v>1592</v>
      </c>
      <c r="E126" s="70">
        <f t="shared" si="15"/>
        <v>3.8066465256797584E-2</v>
      </c>
      <c r="F126" s="71">
        <f>+AVERAGE($C$2:C125)</f>
        <v>932.08870967741939</v>
      </c>
      <c r="G126" s="72">
        <f t="shared" si="16"/>
        <v>0.43680440502874962</v>
      </c>
      <c r="H126" s="54">
        <f t="shared" si="19"/>
        <v>1561.5</v>
      </c>
      <c r="I126" s="72">
        <f t="shared" si="22"/>
        <v>5.6495468277945618E-2</v>
      </c>
      <c r="J126" s="5">
        <f t="shared" si="20"/>
        <v>1555.6</v>
      </c>
      <c r="K126" s="72">
        <f t="shared" si="17"/>
        <v>6.0060422960725134E-2</v>
      </c>
      <c r="L126" s="5">
        <f t="shared" si="13"/>
        <v>1511.0524819898635</v>
      </c>
      <c r="M126" s="72">
        <f t="shared" si="18"/>
        <v>8.6977352271985789E-2</v>
      </c>
      <c r="N126" s="73">
        <f t="shared" si="21"/>
        <v>1585.3039814020569</v>
      </c>
      <c r="O126" s="70">
        <f t="shared" si="23"/>
        <v>4.2112397944376476E-2</v>
      </c>
    </row>
    <row r="127" spans="1:15" x14ac:dyDescent="0.25">
      <c r="A127" s="67">
        <v>126</v>
      </c>
      <c r="B127" s="8">
        <v>44348</v>
      </c>
      <c r="C127" s="5">
        <v>1631</v>
      </c>
      <c r="D127" s="69">
        <f t="shared" si="14"/>
        <v>1655</v>
      </c>
      <c r="E127" s="70">
        <f t="shared" si="15"/>
        <v>1.4714898835070508E-2</v>
      </c>
      <c r="F127" s="71">
        <f>+AVERAGE($C$2:C126)</f>
        <v>937.87199999999996</v>
      </c>
      <c r="G127" s="72">
        <f t="shared" si="16"/>
        <v>0.42497118332311468</v>
      </c>
      <c r="H127" s="54">
        <f t="shared" si="19"/>
        <v>1623.5</v>
      </c>
      <c r="I127" s="72">
        <f t="shared" si="22"/>
        <v>4.5984058859595339E-3</v>
      </c>
      <c r="J127" s="5">
        <f t="shared" si="20"/>
        <v>1617.4</v>
      </c>
      <c r="K127" s="72">
        <f t="shared" si="17"/>
        <v>8.3384426732065666E-3</v>
      </c>
      <c r="L127" s="5">
        <f t="shared" si="13"/>
        <v>1520.0337645908805</v>
      </c>
      <c r="M127" s="72">
        <f t="shared" si="18"/>
        <v>6.8035705339742167E-2</v>
      </c>
      <c r="N127" s="73">
        <f t="shared" si="21"/>
        <v>1648.0303981402058</v>
      </c>
      <c r="O127" s="70">
        <f t="shared" si="23"/>
        <v>1.044169107308753E-2</v>
      </c>
    </row>
    <row r="128" spans="1:15" x14ac:dyDescent="0.25">
      <c r="A128" s="67">
        <v>127</v>
      </c>
      <c r="B128" s="8">
        <v>44378</v>
      </c>
      <c r="C128" s="5">
        <v>1565</v>
      </c>
      <c r="D128" s="69">
        <f t="shared" si="14"/>
        <v>1631</v>
      </c>
      <c r="E128" s="70">
        <f t="shared" si="15"/>
        <v>4.2172523961661344E-2</v>
      </c>
      <c r="F128" s="71">
        <f>+AVERAGE($C$2:C127)</f>
        <v>943.3730158730159</v>
      </c>
      <c r="G128" s="72">
        <f t="shared" si="16"/>
        <v>0.39720574065621989</v>
      </c>
      <c r="H128" s="54">
        <f t="shared" si="19"/>
        <v>1643</v>
      </c>
      <c r="I128" s="72">
        <f t="shared" si="22"/>
        <v>4.984025559105431E-2</v>
      </c>
      <c r="J128" s="5">
        <f t="shared" si="20"/>
        <v>1636.7</v>
      </c>
      <c r="K128" s="72">
        <f t="shared" si="17"/>
        <v>4.581469648562303E-2</v>
      </c>
      <c r="L128" s="5">
        <f t="shared" si="13"/>
        <v>1529.0150471918973</v>
      </c>
      <c r="M128" s="72">
        <f t="shared" si="18"/>
        <v>2.2993580069075183E-2</v>
      </c>
      <c r="N128" s="73">
        <f t="shared" si="21"/>
        <v>1632.7030398140207</v>
      </c>
      <c r="O128" s="70">
        <f t="shared" si="23"/>
        <v>4.3260728315668184E-2</v>
      </c>
    </row>
    <row r="129" spans="1:15" x14ac:dyDescent="0.25">
      <c r="A129" s="67">
        <v>128</v>
      </c>
      <c r="B129" s="8">
        <v>44409</v>
      </c>
      <c r="C129" s="5">
        <v>1503</v>
      </c>
      <c r="D129" s="69">
        <f t="shared" si="14"/>
        <v>1565</v>
      </c>
      <c r="E129" s="70">
        <f t="shared" si="15"/>
        <v>4.1250831669993347E-2</v>
      </c>
      <c r="F129" s="71">
        <f>+AVERAGE($C$2:C128)</f>
        <v>948.26771653543312</v>
      </c>
      <c r="G129" s="72">
        <f t="shared" si="16"/>
        <v>0.36908335559851424</v>
      </c>
      <c r="H129" s="54">
        <f t="shared" si="19"/>
        <v>1598</v>
      </c>
      <c r="I129" s="72">
        <f t="shared" si="22"/>
        <v>6.3206919494344649E-2</v>
      </c>
      <c r="J129" s="5">
        <f t="shared" si="20"/>
        <v>1600.4</v>
      </c>
      <c r="K129" s="72">
        <f t="shared" si="17"/>
        <v>6.4803725881570254E-2</v>
      </c>
      <c r="L129" s="5">
        <f t="shared" si="13"/>
        <v>1537.9963297929144</v>
      </c>
      <c r="M129" s="72">
        <f t="shared" si="18"/>
        <v>2.3284317892823928E-2</v>
      </c>
      <c r="N129" s="73">
        <f t="shared" si="21"/>
        <v>1571.7703039814021</v>
      </c>
      <c r="O129" s="70">
        <f t="shared" si="23"/>
        <v>4.5755358603727272E-2</v>
      </c>
    </row>
    <row r="130" spans="1:15" x14ac:dyDescent="0.25">
      <c r="A130" s="67">
        <v>129</v>
      </c>
      <c r="B130" s="8">
        <v>44440</v>
      </c>
      <c r="C130" s="5">
        <v>1443</v>
      </c>
      <c r="D130" s="69">
        <f t="shared" si="14"/>
        <v>1503</v>
      </c>
      <c r="E130" s="70">
        <f t="shared" si="15"/>
        <v>4.1580041580041582E-2</v>
      </c>
      <c r="F130" s="71">
        <f>+AVERAGE($C$2:C129)</f>
        <v>952.6015625</v>
      </c>
      <c r="G130" s="72">
        <f t="shared" si="16"/>
        <v>0.33984645703395705</v>
      </c>
      <c r="H130" s="54">
        <f t="shared" si="19"/>
        <v>1534</v>
      </c>
      <c r="I130" s="72">
        <f t="shared" si="22"/>
        <v>6.3063063063063057E-2</v>
      </c>
      <c r="J130" s="5">
        <f t="shared" si="20"/>
        <v>1540.6</v>
      </c>
      <c r="K130" s="72">
        <f t="shared" si="17"/>
        <v>6.7636867636867576E-2</v>
      </c>
      <c r="L130" s="5">
        <f t="shared" ref="L130:L155" si="24">$M$161*A130+$M$162</f>
        <v>1546.9776123939314</v>
      </c>
      <c r="M130" s="72">
        <f t="shared" si="18"/>
        <v>7.2056557445551908E-2</v>
      </c>
      <c r="N130" s="73">
        <f t="shared" si="21"/>
        <v>1509.8770303981403</v>
      </c>
      <c r="O130" s="70">
        <f t="shared" si="23"/>
        <v>4.6345828411739627E-2</v>
      </c>
    </row>
    <row r="131" spans="1:15" x14ac:dyDescent="0.25">
      <c r="A131" s="67">
        <v>130</v>
      </c>
      <c r="B131" s="8">
        <v>44470</v>
      </c>
      <c r="C131" s="5">
        <v>1500</v>
      </c>
      <c r="D131" s="69">
        <f t="shared" si="14"/>
        <v>1443</v>
      </c>
      <c r="E131" s="70">
        <f t="shared" si="15"/>
        <v>3.7999999999999999E-2</v>
      </c>
      <c r="F131" s="71">
        <f>+AVERAGE($C$2:C130)</f>
        <v>956.40310077519382</v>
      </c>
      <c r="G131" s="72">
        <f t="shared" si="16"/>
        <v>0.36239793281653743</v>
      </c>
      <c r="H131" s="54">
        <f t="shared" si="19"/>
        <v>1473</v>
      </c>
      <c r="I131" s="72">
        <f t="shared" si="22"/>
        <v>1.7999999999999999E-2</v>
      </c>
      <c r="J131" s="5">
        <f t="shared" si="20"/>
        <v>1479.2</v>
      </c>
      <c r="K131" s="72">
        <f t="shared" si="17"/>
        <v>1.3866666666666637E-2</v>
      </c>
      <c r="L131" s="5">
        <f t="shared" si="24"/>
        <v>1555.9588949949482</v>
      </c>
      <c r="M131" s="72">
        <f t="shared" si="18"/>
        <v>3.7305929996632133E-2</v>
      </c>
      <c r="N131" s="73">
        <f t="shared" si="21"/>
        <v>1449.6877030398141</v>
      </c>
      <c r="O131" s="70">
        <f t="shared" si="23"/>
        <v>3.3541531306790599E-2</v>
      </c>
    </row>
    <row r="132" spans="1:15" x14ac:dyDescent="0.25">
      <c r="A132" s="67">
        <v>131</v>
      </c>
      <c r="B132" s="8">
        <v>44501</v>
      </c>
      <c r="C132" s="5">
        <v>1560</v>
      </c>
      <c r="D132" s="69">
        <f t="shared" ref="D132:D155" si="25">C131</f>
        <v>1500</v>
      </c>
      <c r="E132" s="70">
        <f t="shared" ref="E132:E155" si="26">+ABS(C132-D132)/C132</f>
        <v>3.8461538461538464E-2</v>
      </c>
      <c r="F132" s="71">
        <f>+AVERAGE($C$2:C131)</f>
        <v>960.5846153846154</v>
      </c>
      <c r="G132" s="72">
        <f t="shared" ref="G132:G155" si="27">+ABS(C132-F132)/C132</f>
        <v>0.3842406311637081</v>
      </c>
      <c r="H132" s="54">
        <f t="shared" si="19"/>
        <v>1471.5</v>
      </c>
      <c r="I132" s="72">
        <f t="shared" si="22"/>
        <v>5.673076923076923E-2</v>
      </c>
      <c r="J132" s="5">
        <f t="shared" si="20"/>
        <v>1477.5</v>
      </c>
      <c r="K132" s="72">
        <f t="shared" ref="K132:K155" si="28">+ABS(C132-J132)/C132</f>
        <v>5.2884615384615384E-2</v>
      </c>
      <c r="L132" s="5">
        <f t="shared" si="24"/>
        <v>1564.9401775959652</v>
      </c>
      <c r="M132" s="72">
        <f t="shared" ref="M132:M154" si="29">+ABS(C132-L132)/C132</f>
        <v>3.1667805102341181E-3</v>
      </c>
      <c r="N132" s="73">
        <f t="shared" si="21"/>
        <v>1494.9687703039813</v>
      </c>
      <c r="O132" s="70">
        <f t="shared" si="23"/>
        <v>4.168668570257611E-2</v>
      </c>
    </row>
    <row r="133" spans="1:15" x14ac:dyDescent="0.25">
      <c r="A133" s="67">
        <v>132</v>
      </c>
      <c r="B133" s="8">
        <v>44531</v>
      </c>
      <c r="C133" s="5">
        <v>1623</v>
      </c>
      <c r="D133" s="69">
        <f t="shared" si="25"/>
        <v>1560</v>
      </c>
      <c r="E133" s="70">
        <f t="shared" si="26"/>
        <v>3.8817005545286505E-2</v>
      </c>
      <c r="F133" s="71">
        <f>+AVERAGE($C$2:C132)</f>
        <v>965.16030534351148</v>
      </c>
      <c r="G133" s="72">
        <f t="shared" si="27"/>
        <v>0.40532328691096026</v>
      </c>
      <c r="H133" s="54">
        <f t="shared" ref="H133:H156" si="30">+AVERAGE(C131:C132)</f>
        <v>1530</v>
      </c>
      <c r="I133" s="72">
        <f t="shared" si="22"/>
        <v>5.730129390018484E-2</v>
      </c>
      <c r="J133" s="5">
        <f t="shared" ref="J133:J156" si="31">+SUMPRODUCT(C130:C132,$Q$2:$Q$4)</f>
        <v>1524.3</v>
      </c>
      <c r="K133" s="72">
        <f t="shared" si="28"/>
        <v>6.0813308687615558E-2</v>
      </c>
      <c r="L133" s="5">
        <f t="shared" si="24"/>
        <v>1573.9214601969823</v>
      </c>
      <c r="M133" s="72">
        <f t="shared" si="29"/>
        <v>3.0239396058544515E-2</v>
      </c>
      <c r="N133" s="73">
        <f t="shared" ref="N133:N155" si="32">(1-$Q$8)*N132+$Q$8*C132</f>
        <v>1553.4968770303981</v>
      </c>
      <c r="O133" s="70">
        <f t="shared" si="23"/>
        <v>4.2823858884535992E-2</v>
      </c>
    </row>
    <row r="134" spans="1:15" x14ac:dyDescent="0.25">
      <c r="A134" s="67">
        <v>133</v>
      </c>
      <c r="B134" s="8">
        <v>44562</v>
      </c>
      <c r="C134" s="5">
        <v>1628</v>
      </c>
      <c r="D134" s="69">
        <f t="shared" si="25"/>
        <v>1623</v>
      </c>
      <c r="E134" s="70">
        <f t="shared" si="26"/>
        <v>3.0712530712530711E-3</v>
      </c>
      <c r="F134" s="71">
        <f>+AVERAGE($C$2:C133)</f>
        <v>970.14393939393938</v>
      </c>
      <c r="G134" s="72">
        <f t="shared" si="27"/>
        <v>0.40408848931576208</v>
      </c>
      <c r="H134" s="54">
        <f t="shared" si="30"/>
        <v>1591.5</v>
      </c>
      <c r="I134" s="72">
        <f t="shared" si="22"/>
        <v>2.2420147420147422E-2</v>
      </c>
      <c r="J134" s="5">
        <f t="shared" si="31"/>
        <v>1585.5</v>
      </c>
      <c r="K134" s="72">
        <f t="shared" si="28"/>
        <v>2.6105651105651106E-2</v>
      </c>
      <c r="L134" s="5">
        <f t="shared" si="24"/>
        <v>1582.9027427979991</v>
      </c>
      <c r="M134" s="72">
        <f t="shared" si="29"/>
        <v>2.7701017937347017E-2</v>
      </c>
      <c r="N134" s="73">
        <f t="shared" si="32"/>
        <v>1616.0496877030398</v>
      </c>
      <c r="O134" s="70">
        <f t="shared" si="23"/>
        <v>7.340486668894467E-3</v>
      </c>
    </row>
    <row r="135" spans="1:15" x14ac:dyDescent="0.25">
      <c r="A135" s="67">
        <v>134</v>
      </c>
      <c r="B135" s="8">
        <v>44593</v>
      </c>
      <c r="C135" s="5">
        <v>1633</v>
      </c>
      <c r="D135" s="69">
        <f t="shared" si="25"/>
        <v>1628</v>
      </c>
      <c r="E135" s="70">
        <f t="shared" si="26"/>
        <v>3.0618493570116348E-3</v>
      </c>
      <c r="F135" s="71">
        <f>+AVERAGE($C$2:C134)</f>
        <v>975.09022556390983</v>
      </c>
      <c r="G135" s="72">
        <f t="shared" si="27"/>
        <v>0.40288412396576251</v>
      </c>
      <c r="H135" s="54">
        <f t="shared" si="30"/>
        <v>1625.5</v>
      </c>
      <c r="I135" s="72">
        <f t="shared" si="22"/>
        <v>4.5927740355174527E-3</v>
      </c>
      <c r="J135" s="5">
        <f t="shared" si="31"/>
        <v>1619.2</v>
      </c>
      <c r="K135" s="72">
        <f t="shared" si="28"/>
        <v>8.4507042253520841E-3</v>
      </c>
      <c r="L135" s="5">
        <f t="shared" si="24"/>
        <v>1591.8840253990161</v>
      </c>
      <c r="M135" s="72">
        <f t="shared" si="29"/>
        <v>2.5178184078985866E-2</v>
      </c>
      <c r="N135" s="73">
        <f t="shared" si="32"/>
        <v>1626.804968770304</v>
      </c>
      <c r="O135" s="70">
        <f t="shared" si="23"/>
        <v>3.7936504774623648E-3</v>
      </c>
    </row>
    <row r="136" spans="1:15" x14ac:dyDescent="0.25">
      <c r="A136" s="67">
        <v>135</v>
      </c>
      <c r="B136" s="8">
        <v>44621</v>
      </c>
      <c r="C136" s="5">
        <v>1698</v>
      </c>
      <c r="D136" s="69">
        <f t="shared" si="25"/>
        <v>1633</v>
      </c>
      <c r="E136" s="70">
        <f t="shared" si="26"/>
        <v>3.828032979976443E-2</v>
      </c>
      <c r="F136" s="71">
        <f>+AVERAGE($C$2:C135)</f>
        <v>980</v>
      </c>
      <c r="G136" s="72">
        <f t="shared" si="27"/>
        <v>0.42285041224970554</v>
      </c>
      <c r="H136" s="54">
        <f t="shared" si="30"/>
        <v>1630.5</v>
      </c>
      <c r="I136" s="72">
        <f t="shared" si="22"/>
        <v>3.9752650176678443E-2</v>
      </c>
      <c r="J136" s="5">
        <f t="shared" si="31"/>
        <v>1630</v>
      </c>
      <c r="K136" s="72">
        <f t="shared" si="28"/>
        <v>4.0047114252061249E-2</v>
      </c>
      <c r="L136" s="5">
        <f t="shared" si="24"/>
        <v>1600.8653080000329</v>
      </c>
      <c r="M136" s="72">
        <f t="shared" si="29"/>
        <v>5.7205354534727394E-2</v>
      </c>
      <c r="N136" s="73">
        <f t="shared" si="32"/>
        <v>1632.3804968770305</v>
      </c>
      <c r="O136" s="70">
        <f t="shared" si="23"/>
        <v>3.864517262836837E-2</v>
      </c>
    </row>
    <row r="137" spans="1:15" x14ac:dyDescent="0.25">
      <c r="A137" s="67">
        <v>136</v>
      </c>
      <c r="B137" s="8">
        <v>44652</v>
      </c>
      <c r="C137" s="5">
        <v>1766</v>
      </c>
      <c r="D137" s="69">
        <f t="shared" si="25"/>
        <v>1698</v>
      </c>
      <c r="E137" s="70">
        <f t="shared" si="26"/>
        <v>3.8505096262740658E-2</v>
      </c>
      <c r="F137" s="71">
        <f>+AVERAGE($C$2:C136)</f>
        <v>985.31851851851854</v>
      </c>
      <c r="G137" s="72">
        <f t="shared" si="27"/>
        <v>0.44206199404387397</v>
      </c>
      <c r="H137" s="54">
        <f t="shared" si="30"/>
        <v>1665.5</v>
      </c>
      <c r="I137" s="72">
        <f t="shared" si="22"/>
        <v>5.6908267270668174E-2</v>
      </c>
      <c r="J137" s="5">
        <f t="shared" si="31"/>
        <v>1665</v>
      </c>
      <c r="K137" s="72">
        <f t="shared" si="28"/>
        <v>5.7191392978482448E-2</v>
      </c>
      <c r="L137" s="5">
        <f t="shared" si="24"/>
        <v>1609.8465906010499</v>
      </c>
      <c r="M137" s="72">
        <f t="shared" si="29"/>
        <v>8.8422089127378312E-2</v>
      </c>
      <c r="N137" s="73">
        <f t="shared" si="32"/>
        <v>1691.4380496877031</v>
      </c>
      <c r="O137" s="70">
        <f t="shared" si="23"/>
        <v>4.2220809916362886E-2</v>
      </c>
    </row>
    <row r="138" spans="1:15" x14ac:dyDescent="0.25">
      <c r="A138" s="67">
        <v>137</v>
      </c>
      <c r="B138" s="8">
        <v>44682</v>
      </c>
      <c r="C138" s="5">
        <v>1836</v>
      </c>
      <c r="D138" s="69">
        <f t="shared" si="25"/>
        <v>1766</v>
      </c>
      <c r="E138" s="70">
        <f t="shared" si="26"/>
        <v>3.8126361655773419E-2</v>
      </c>
      <c r="F138" s="71">
        <f>+AVERAGE($C$2:C137)</f>
        <v>991.05882352941171</v>
      </c>
      <c r="G138" s="72">
        <f t="shared" si="27"/>
        <v>0.46020761245674746</v>
      </c>
      <c r="H138" s="54">
        <f t="shared" si="30"/>
        <v>1732</v>
      </c>
      <c r="I138" s="72">
        <f t="shared" si="22"/>
        <v>5.6644880174291937E-2</v>
      </c>
      <c r="J138" s="5">
        <f t="shared" si="31"/>
        <v>1725.5</v>
      </c>
      <c r="K138" s="72">
        <f t="shared" si="28"/>
        <v>6.0185185185185182E-2</v>
      </c>
      <c r="L138" s="5">
        <f t="shared" si="24"/>
        <v>1618.8278732020669</v>
      </c>
      <c r="M138" s="72">
        <f t="shared" si="29"/>
        <v>0.11828547211216398</v>
      </c>
      <c r="N138" s="73">
        <f t="shared" si="32"/>
        <v>1758.5438049687705</v>
      </c>
      <c r="O138" s="70">
        <f t="shared" si="23"/>
        <v>4.218747006058253E-2</v>
      </c>
    </row>
    <row r="139" spans="1:15" x14ac:dyDescent="0.25">
      <c r="A139" s="67">
        <v>138</v>
      </c>
      <c r="B139" s="8">
        <v>44713</v>
      </c>
      <c r="C139" s="5">
        <v>1809</v>
      </c>
      <c r="D139" s="69">
        <f t="shared" si="25"/>
        <v>1836</v>
      </c>
      <c r="E139" s="70">
        <f t="shared" si="26"/>
        <v>1.4925373134328358E-2</v>
      </c>
      <c r="F139" s="71">
        <f>+AVERAGE($C$2:C138)</f>
        <v>997.22627737226276</v>
      </c>
      <c r="G139" s="72">
        <f t="shared" si="27"/>
        <v>0.44874169299487965</v>
      </c>
      <c r="H139" s="54">
        <f t="shared" si="30"/>
        <v>1801</v>
      </c>
      <c r="I139" s="72">
        <f t="shared" si="22"/>
        <v>4.4223327805417356E-3</v>
      </c>
      <c r="J139" s="5">
        <f t="shared" si="31"/>
        <v>1794.2</v>
      </c>
      <c r="K139" s="72">
        <f t="shared" si="28"/>
        <v>8.1813156440021864E-3</v>
      </c>
      <c r="L139" s="5">
        <f t="shared" si="24"/>
        <v>1627.8091558030837</v>
      </c>
      <c r="M139" s="72">
        <f t="shared" si="29"/>
        <v>0.10016077622825664</v>
      </c>
      <c r="N139" s="73">
        <f t="shared" si="32"/>
        <v>1828.254380496877</v>
      </c>
      <c r="O139" s="70">
        <f t="shared" si="23"/>
        <v>1.0643659755045356E-2</v>
      </c>
    </row>
    <row r="140" spans="1:15" x14ac:dyDescent="0.25">
      <c r="A140" s="67">
        <v>139</v>
      </c>
      <c r="B140" s="8">
        <v>44743</v>
      </c>
      <c r="C140" s="5">
        <v>1737</v>
      </c>
      <c r="D140" s="69">
        <f t="shared" si="25"/>
        <v>1809</v>
      </c>
      <c r="E140" s="70">
        <f t="shared" si="26"/>
        <v>4.145077720207254E-2</v>
      </c>
      <c r="F140" s="71">
        <f>+AVERAGE($C$2:C139)</f>
        <v>1003.1086956521739</v>
      </c>
      <c r="G140" s="72">
        <f t="shared" si="27"/>
        <v>0.42250506870916876</v>
      </c>
      <c r="H140" s="54">
        <f t="shared" si="30"/>
        <v>1822.5</v>
      </c>
      <c r="I140" s="72">
        <f t="shared" si="22"/>
        <v>4.9222797927461141E-2</v>
      </c>
      <c r="J140" s="5">
        <f t="shared" si="31"/>
        <v>1815.5</v>
      </c>
      <c r="K140" s="72">
        <f t="shared" si="28"/>
        <v>4.5192861255037423E-2</v>
      </c>
      <c r="L140" s="5">
        <f t="shared" si="24"/>
        <v>1636.7904384041008</v>
      </c>
      <c r="M140" s="72">
        <f t="shared" si="29"/>
        <v>5.7691169600402548E-2</v>
      </c>
      <c r="N140" s="73">
        <f t="shared" si="32"/>
        <v>1810.9254380496877</v>
      </c>
      <c r="O140" s="70">
        <f t="shared" si="23"/>
        <v>4.2559261974489192E-2</v>
      </c>
    </row>
    <row r="141" spans="1:15" x14ac:dyDescent="0.25">
      <c r="A141" s="67">
        <v>140</v>
      </c>
      <c r="B141" s="8">
        <v>44774</v>
      </c>
      <c r="C141" s="5">
        <v>1667</v>
      </c>
      <c r="D141" s="69">
        <f t="shared" si="25"/>
        <v>1737</v>
      </c>
      <c r="E141" s="70">
        <f t="shared" si="26"/>
        <v>4.1991601679664065E-2</v>
      </c>
      <c r="F141" s="71">
        <f>+AVERAGE($C$2:C140)</f>
        <v>1008.3884892086331</v>
      </c>
      <c r="G141" s="72">
        <f t="shared" si="27"/>
        <v>0.39508788889704072</v>
      </c>
      <c r="H141" s="54">
        <f t="shared" si="30"/>
        <v>1773</v>
      </c>
      <c r="I141" s="72">
        <f t="shared" si="22"/>
        <v>6.3587282543491302E-2</v>
      </c>
      <c r="J141" s="5">
        <f t="shared" si="31"/>
        <v>1775.7</v>
      </c>
      <c r="K141" s="72">
        <f t="shared" si="28"/>
        <v>6.5206958608278368E-2</v>
      </c>
      <c r="L141" s="5">
        <f t="shared" si="24"/>
        <v>1645.7717210051178</v>
      </c>
      <c r="M141" s="72">
        <f t="shared" si="29"/>
        <v>1.2734420512826757E-2</v>
      </c>
      <c r="N141" s="73">
        <f t="shared" si="32"/>
        <v>1744.3925438049687</v>
      </c>
      <c r="O141" s="70">
        <f t="shared" si="23"/>
        <v>4.6426241034774253E-2</v>
      </c>
    </row>
    <row r="142" spans="1:15" x14ac:dyDescent="0.25">
      <c r="A142" s="67">
        <v>141</v>
      </c>
      <c r="B142" s="8">
        <v>44805</v>
      </c>
      <c r="C142" s="5">
        <v>1600</v>
      </c>
      <c r="D142" s="69">
        <f t="shared" si="25"/>
        <v>1667</v>
      </c>
      <c r="E142" s="70">
        <f t="shared" si="26"/>
        <v>4.1875000000000002E-2</v>
      </c>
      <c r="F142" s="71">
        <f>+AVERAGE($C$2:C141)</f>
        <v>1013.0928571428572</v>
      </c>
      <c r="G142" s="72">
        <f t="shared" si="27"/>
        <v>0.36681696428571425</v>
      </c>
      <c r="H142" s="54">
        <f t="shared" si="30"/>
        <v>1702</v>
      </c>
      <c r="I142" s="72">
        <f t="shared" si="22"/>
        <v>6.3750000000000001E-2</v>
      </c>
      <c r="J142" s="5">
        <f t="shared" si="31"/>
        <v>1709.2</v>
      </c>
      <c r="K142" s="72">
        <f t="shared" si="28"/>
        <v>6.8250000000000033E-2</v>
      </c>
      <c r="L142" s="5">
        <f t="shared" si="24"/>
        <v>1654.7530036061346</v>
      </c>
      <c r="M142" s="72">
        <f t="shared" si="29"/>
        <v>3.4220627253834124E-2</v>
      </c>
      <c r="N142" s="73">
        <f t="shared" si="32"/>
        <v>1674.7392543804967</v>
      </c>
      <c r="O142" s="70">
        <f t="shared" si="23"/>
        <v>4.6712033987810458E-2</v>
      </c>
    </row>
    <row r="143" spans="1:15" x14ac:dyDescent="0.25">
      <c r="A143" s="67">
        <v>142</v>
      </c>
      <c r="B143" s="8">
        <v>44835</v>
      </c>
      <c r="C143" s="5">
        <v>1664</v>
      </c>
      <c r="D143" s="69">
        <f t="shared" si="25"/>
        <v>1600</v>
      </c>
      <c r="E143" s="70">
        <f t="shared" si="26"/>
        <v>3.8461538461538464E-2</v>
      </c>
      <c r="F143" s="71">
        <f>+AVERAGE($C$2:C142)</f>
        <v>1017.2553191489362</v>
      </c>
      <c r="G143" s="72">
        <f t="shared" si="27"/>
        <v>0.388668678396072</v>
      </c>
      <c r="H143" s="54">
        <f t="shared" si="30"/>
        <v>1633.5</v>
      </c>
      <c r="I143" s="72">
        <f t="shared" si="22"/>
        <v>1.8329326923076924E-2</v>
      </c>
      <c r="J143" s="5">
        <f t="shared" si="31"/>
        <v>1640.5</v>
      </c>
      <c r="K143" s="72">
        <f t="shared" si="28"/>
        <v>1.4122596153846154E-2</v>
      </c>
      <c r="L143" s="5">
        <f t="shared" si="24"/>
        <v>1663.7342862071516</v>
      </c>
      <c r="M143" s="72">
        <f t="shared" si="29"/>
        <v>1.5968376974060907E-4</v>
      </c>
      <c r="N143" s="73">
        <f t="shared" si="32"/>
        <v>1607.4739254380497</v>
      </c>
      <c r="O143" s="70">
        <f t="shared" si="23"/>
        <v>3.3969996731941274E-2</v>
      </c>
    </row>
    <row r="144" spans="1:15" x14ac:dyDescent="0.25">
      <c r="A144" s="67">
        <v>143</v>
      </c>
      <c r="B144" s="8">
        <v>44866</v>
      </c>
      <c r="C144" s="5">
        <v>1731</v>
      </c>
      <c r="D144" s="69">
        <f t="shared" si="25"/>
        <v>1664</v>
      </c>
      <c r="E144" s="70">
        <f t="shared" si="26"/>
        <v>3.870595031773541E-2</v>
      </c>
      <c r="F144" s="71">
        <f>+AVERAGE($C$2:C143)</f>
        <v>1021.8098591549295</v>
      </c>
      <c r="G144" s="72">
        <f t="shared" si="27"/>
        <v>0.40969967697577725</v>
      </c>
      <c r="H144" s="54">
        <f t="shared" si="30"/>
        <v>1632</v>
      </c>
      <c r="I144" s="72">
        <f t="shared" ref="I144:I154" si="33">+ABS(C144-H144)/C144</f>
        <v>5.7192374350086658E-2</v>
      </c>
      <c r="J144" s="5">
        <f t="shared" si="31"/>
        <v>1638.7</v>
      </c>
      <c r="K144" s="72">
        <f t="shared" si="28"/>
        <v>5.3321779318313091E-2</v>
      </c>
      <c r="L144" s="5">
        <f t="shared" si="24"/>
        <v>1672.7155688081687</v>
      </c>
      <c r="M144" s="72">
        <f t="shared" si="29"/>
        <v>3.3670959671768544E-2</v>
      </c>
      <c r="N144" s="73">
        <f t="shared" si="32"/>
        <v>1658.3473925438052</v>
      </c>
      <c r="O144" s="70">
        <f t="shared" ref="O144:O155" si="34">+ABS(C144-N144)/C144</f>
        <v>4.1971465890349391E-2</v>
      </c>
    </row>
    <row r="145" spans="1:16" x14ac:dyDescent="0.25">
      <c r="A145" s="67">
        <v>144</v>
      </c>
      <c r="B145" s="8">
        <v>44896</v>
      </c>
      <c r="C145" s="5">
        <v>1800</v>
      </c>
      <c r="D145" s="69">
        <f t="shared" si="25"/>
        <v>1731</v>
      </c>
      <c r="E145" s="70">
        <f t="shared" si="26"/>
        <v>3.833333333333333E-2</v>
      </c>
      <c r="F145" s="71">
        <f>+AVERAGE($C$2:C144)</f>
        <v>1026.7692307692307</v>
      </c>
      <c r="G145" s="72">
        <f t="shared" si="27"/>
        <v>0.42957264957264962</v>
      </c>
      <c r="H145" s="54">
        <f t="shared" si="30"/>
        <v>1697.5</v>
      </c>
      <c r="I145" s="72">
        <f t="shared" si="33"/>
        <v>5.6944444444444443E-2</v>
      </c>
      <c r="J145" s="5">
        <f t="shared" si="31"/>
        <v>1691.1</v>
      </c>
      <c r="K145" s="72">
        <f t="shared" si="28"/>
        <v>6.0500000000000054E-2</v>
      </c>
      <c r="L145" s="5">
        <f t="shared" si="24"/>
        <v>1681.6968514091855</v>
      </c>
      <c r="M145" s="72">
        <f t="shared" si="29"/>
        <v>6.5723971439341417E-2</v>
      </c>
      <c r="N145" s="73">
        <f t="shared" si="32"/>
        <v>1723.7347392543807</v>
      </c>
      <c r="O145" s="70">
        <f t="shared" si="34"/>
        <v>4.236958930312186E-2</v>
      </c>
    </row>
    <row r="146" spans="1:16" x14ac:dyDescent="0.25">
      <c r="A146" s="67">
        <v>145</v>
      </c>
      <c r="B146" s="8">
        <v>44927</v>
      </c>
      <c r="C146" s="5">
        <v>1806</v>
      </c>
      <c r="D146" s="69">
        <f t="shared" si="25"/>
        <v>1800</v>
      </c>
      <c r="E146" s="70">
        <f t="shared" si="26"/>
        <v>3.3222591362126247E-3</v>
      </c>
      <c r="F146" s="71">
        <f>+AVERAGE($C$2:C145)</f>
        <v>1032.1388888888889</v>
      </c>
      <c r="G146" s="72">
        <f t="shared" si="27"/>
        <v>0.428494524424757</v>
      </c>
      <c r="H146" s="54">
        <f t="shared" si="30"/>
        <v>1765.5</v>
      </c>
      <c r="I146" s="72">
        <f t="shared" si="33"/>
        <v>2.2425249169435217E-2</v>
      </c>
      <c r="J146" s="5">
        <f t="shared" si="31"/>
        <v>1758.8000000000002</v>
      </c>
      <c r="K146" s="72">
        <f t="shared" si="28"/>
        <v>2.6135105204872545E-2</v>
      </c>
      <c r="L146" s="5">
        <f t="shared" si="24"/>
        <v>1690.6781340102025</v>
      </c>
      <c r="M146" s="72">
        <f t="shared" si="29"/>
        <v>6.3854853814948792E-2</v>
      </c>
      <c r="N146" s="73">
        <f t="shared" si="32"/>
        <v>1792.373473925438</v>
      </c>
      <c r="O146" s="70">
        <f t="shared" si="34"/>
        <v>7.5451417910088478E-3</v>
      </c>
    </row>
    <row r="147" spans="1:16" x14ac:dyDescent="0.25">
      <c r="A147" s="67">
        <v>146</v>
      </c>
      <c r="B147" s="8">
        <v>44958</v>
      </c>
      <c r="C147" s="5">
        <v>1811</v>
      </c>
      <c r="D147" s="69">
        <f t="shared" si="25"/>
        <v>1806</v>
      </c>
      <c r="E147" s="70">
        <f t="shared" si="26"/>
        <v>2.7609055770292656E-3</v>
      </c>
      <c r="F147" s="71">
        <f>+AVERAGE($C$2:C146)</f>
        <v>1037.4758620689656</v>
      </c>
      <c r="G147" s="72">
        <f t="shared" si="27"/>
        <v>0.42712542127610953</v>
      </c>
      <c r="H147" s="54">
        <f t="shared" si="30"/>
        <v>1803</v>
      </c>
      <c r="I147" s="72">
        <f t="shared" si="33"/>
        <v>4.4174489232468254E-3</v>
      </c>
      <c r="J147" s="5">
        <f t="shared" si="31"/>
        <v>1796.1</v>
      </c>
      <c r="K147" s="72">
        <f t="shared" si="28"/>
        <v>8.2274986195472622E-3</v>
      </c>
      <c r="L147" s="5">
        <f t="shared" si="24"/>
        <v>1699.6594166112195</v>
      </c>
      <c r="M147" s="72">
        <f t="shared" si="29"/>
        <v>6.1480167525555213E-2</v>
      </c>
      <c r="N147" s="73">
        <f t="shared" si="32"/>
        <v>1804.6373473925439</v>
      </c>
      <c r="O147" s="70">
        <f t="shared" si="34"/>
        <v>3.5133366137250605E-3</v>
      </c>
    </row>
    <row r="148" spans="1:16" x14ac:dyDescent="0.25">
      <c r="A148" s="67">
        <v>147</v>
      </c>
      <c r="B148" s="8">
        <v>44986</v>
      </c>
      <c r="C148" s="5">
        <v>1883</v>
      </c>
      <c r="D148" s="69">
        <f t="shared" si="25"/>
        <v>1811</v>
      </c>
      <c r="E148" s="70">
        <f t="shared" si="26"/>
        <v>3.8236856080722255E-2</v>
      </c>
      <c r="F148" s="71">
        <f>+AVERAGE($C$2:C147)</f>
        <v>1042.7739726027398</v>
      </c>
      <c r="G148" s="72">
        <f t="shared" si="27"/>
        <v>0.44621669006758374</v>
      </c>
      <c r="H148" s="54">
        <f t="shared" si="30"/>
        <v>1808.5</v>
      </c>
      <c r="I148" s="72">
        <f t="shared" si="33"/>
        <v>3.956452469463622E-2</v>
      </c>
      <c r="J148" s="5">
        <f t="shared" si="31"/>
        <v>1807.9</v>
      </c>
      <c r="K148" s="72">
        <f t="shared" si="28"/>
        <v>3.9883165161975521E-2</v>
      </c>
      <c r="L148" s="5">
        <f t="shared" si="24"/>
        <v>1708.6406992122363</v>
      </c>
      <c r="M148" s="72">
        <f t="shared" si="29"/>
        <v>9.2596548479959476E-2</v>
      </c>
      <c r="N148" s="73">
        <f t="shared" si="32"/>
        <v>1810.3637347392544</v>
      </c>
      <c r="O148" s="70">
        <f t="shared" si="34"/>
        <v>3.8574755847448558E-2</v>
      </c>
    </row>
    <row r="149" spans="1:16" x14ac:dyDescent="0.25">
      <c r="A149" s="67">
        <v>148</v>
      </c>
      <c r="B149" s="8">
        <v>45017</v>
      </c>
      <c r="C149" s="5">
        <v>1959</v>
      </c>
      <c r="D149" s="69">
        <f t="shared" si="25"/>
        <v>1883</v>
      </c>
      <c r="E149" s="70">
        <f t="shared" si="26"/>
        <v>3.8795303726391013E-2</v>
      </c>
      <c r="F149" s="71">
        <f>+AVERAGE($C$2:C148)</f>
        <v>1048.4897959183672</v>
      </c>
      <c r="G149" s="72">
        <f t="shared" si="27"/>
        <v>0.46478315675427911</v>
      </c>
      <c r="H149" s="54">
        <f t="shared" si="30"/>
        <v>1847</v>
      </c>
      <c r="I149" s="72">
        <f t="shared" si="33"/>
        <v>5.717202654415518E-2</v>
      </c>
      <c r="J149" s="5">
        <f t="shared" si="31"/>
        <v>1846.5</v>
      </c>
      <c r="K149" s="72">
        <f t="shared" si="28"/>
        <v>5.7427258805513019E-2</v>
      </c>
      <c r="L149" s="5">
        <f t="shared" si="24"/>
        <v>1717.6219818132533</v>
      </c>
      <c r="M149" s="72">
        <f t="shared" si="29"/>
        <v>0.12321491484775225</v>
      </c>
      <c r="N149" s="73">
        <f t="shared" si="32"/>
        <v>1875.7363734739254</v>
      </c>
      <c r="O149" s="70">
        <f t="shared" si="34"/>
        <v>4.2503127374208589E-2</v>
      </c>
    </row>
    <row r="150" spans="1:16" x14ac:dyDescent="0.25">
      <c r="A150" s="67">
        <v>149</v>
      </c>
      <c r="B150" s="8">
        <v>45047</v>
      </c>
      <c r="C150" s="5">
        <v>1800</v>
      </c>
      <c r="D150" s="69">
        <f t="shared" si="25"/>
        <v>1959</v>
      </c>
      <c r="E150" s="70">
        <f t="shared" si="26"/>
        <v>8.8333333333333333E-2</v>
      </c>
      <c r="F150" s="71">
        <f>+AVERAGE($C$2:C149)</f>
        <v>1054.6418918918919</v>
      </c>
      <c r="G150" s="72">
        <f t="shared" si="27"/>
        <v>0.41408783783783787</v>
      </c>
      <c r="H150" s="54">
        <f t="shared" si="30"/>
        <v>1921</v>
      </c>
      <c r="I150" s="72">
        <f t="shared" si="33"/>
        <v>6.7222222222222225E-2</v>
      </c>
      <c r="J150" s="5">
        <f t="shared" si="31"/>
        <v>1913.8000000000002</v>
      </c>
      <c r="K150" s="72">
        <f t="shared" si="28"/>
        <v>6.3222222222222318E-2</v>
      </c>
      <c r="L150" s="5">
        <f t="shared" si="24"/>
        <v>1726.6032644142701</v>
      </c>
      <c r="M150" s="72">
        <f t="shared" si="29"/>
        <v>4.0775964214294365E-2</v>
      </c>
      <c r="N150" s="73">
        <f t="shared" si="32"/>
        <v>1950.6736373473927</v>
      </c>
      <c r="O150" s="70">
        <f t="shared" si="34"/>
        <v>8.3707576304107079E-2</v>
      </c>
    </row>
    <row r="151" spans="1:16" x14ac:dyDescent="0.25">
      <c r="A151" s="67">
        <v>150</v>
      </c>
      <c r="B151" s="8">
        <v>45078</v>
      </c>
      <c r="C151" s="5">
        <v>1807</v>
      </c>
      <c r="D151" s="69">
        <f t="shared" si="25"/>
        <v>1800</v>
      </c>
      <c r="E151" s="70">
        <f t="shared" si="26"/>
        <v>3.87382401770891E-3</v>
      </c>
      <c r="F151" s="71">
        <f>+AVERAGE($C$2:C150)</f>
        <v>1059.6442953020135</v>
      </c>
      <c r="G151" s="72">
        <f t="shared" si="27"/>
        <v>0.41358921123297537</v>
      </c>
      <c r="H151" s="54">
        <f t="shared" si="30"/>
        <v>1879.5</v>
      </c>
      <c r="I151" s="72">
        <f t="shared" si="33"/>
        <v>4.0121748754842278E-2</v>
      </c>
      <c r="J151" s="5">
        <f t="shared" si="31"/>
        <v>1871.9</v>
      </c>
      <c r="K151" s="72">
        <f t="shared" si="28"/>
        <v>3.5915882678472656E-2</v>
      </c>
      <c r="L151" s="5">
        <f t="shared" si="24"/>
        <v>1735.5845470152872</v>
      </c>
      <c r="M151" s="72">
        <f t="shared" si="29"/>
        <v>3.9521556715391717E-2</v>
      </c>
      <c r="N151" s="73">
        <f t="shared" si="32"/>
        <v>1815.0673637347393</v>
      </c>
      <c r="O151" s="70">
        <f t="shared" si="34"/>
        <v>4.4645067707466931E-3</v>
      </c>
    </row>
    <row r="152" spans="1:16" x14ac:dyDescent="0.25">
      <c r="A152" s="67">
        <v>151</v>
      </c>
      <c r="B152" s="8">
        <v>45108</v>
      </c>
      <c r="C152" s="5">
        <v>1840</v>
      </c>
      <c r="D152" s="69">
        <f t="shared" si="25"/>
        <v>1807</v>
      </c>
      <c r="E152" s="70">
        <f t="shared" si="26"/>
        <v>1.7934782608695653E-2</v>
      </c>
      <c r="F152" s="71">
        <f>+AVERAGE($C$2:C151)</f>
        <v>1064.6266666666668</v>
      </c>
      <c r="G152" s="72">
        <f t="shared" si="27"/>
        <v>0.42139855072463761</v>
      </c>
      <c r="H152" s="54">
        <f t="shared" si="30"/>
        <v>1803.5</v>
      </c>
      <c r="I152" s="72">
        <f t="shared" si="33"/>
        <v>1.983695652173913E-2</v>
      </c>
      <c r="J152" s="5">
        <f t="shared" si="31"/>
        <v>1819.4</v>
      </c>
      <c r="K152" s="72">
        <f t="shared" si="28"/>
        <v>1.1195652173912994E-2</v>
      </c>
      <c r="L152" s="5">
        <f t="shared" si="24"/>
        <v>1744.5658296163042</v>
      </c>
      <c r="M152" s="72">
        <f t="shared" si="29"/>
        <v>5.1866396947660764E-2</v>
      </c>
      <c r="N152" s="73">
        <f t="shared" si="32"/>
        <v>1807.8067363734738</v>
      </c>
      <c r="O152" s="70">
        <f t="shared" si="34"/>
        <v>1.7496338927459908E-2</v>
      </c>
    </row>
    <row r="153" spans="1:16" x14ac:dyDescent="0.25">
      <c r="A153" s="67">
        <v>152</v>
      </c>
      <c r="B153" s="8">
        <v>45139</v>
      </c>
      <c r="C153" s="5">
        <v>1849</v>
      </c>
      <c r="D153" s="69">
        <f t="shared" si="25"/>
        <v>1840</v>
      </c>
      <c r="E153" s="70">
        <f t="shared" si="26"/>
        <v>4.8674959437533805E-3</v>
      </c>
      <c r="F153" s="71">
        <f>+AVERAGE($C$2:C152)</f>
        <v>1069.7615894039734</v>
      </c>
      <c r="G153" s="72">
        <f t="shared" si="27"/>
        <v>0.42143775586588783</v>
      </c>
      <c r="H153" s="54">
        <f t="shared" si="30"/>
        <v>1823.5</v>
      </c>
      <c r="I153" s="72">
        <f t="shared" si="33"/>
        <v>1.3791238507301243E-2</v>
      </c>
      <c r="J153" s="5">
        <f t="shared" si="31"/>
        <v>1822.8000000000002</v>
      </c>
      <c r="K153" s="72">
        <f t="shared" si="28"/>
        <v>1.416982152514863E-2</v>
      </c>
      <c r="L153" s="5">
        <f t="shared" si="24"/>
        <v>1753.547112217321</v>
      </c>
      <c r="M153" s="72">
        <f t="shared" si="29"/>
        <v>5.1624060455748515E-2</v>
      </c>
      <c r="N153" s="73">
        <f t="shared" si="32"/>
        <v>1836.7806736373473</v>
      </c>
      <c r="O153" s="70">
        <f t="shared" si="34"/>
        <v>6.6086135006234378E-3</v>
      </c>
    </row>
    <row r="154" spans="1:16" x14ac:dyDescent="0.25">
      <c r="A154" s="67">
        <v>153</v>
      </c>
      <c r="B154" s="8">
        <v>45170</v>
      </c>
      <c r="C154" s="5">
        <v>1775</v>
      </c>
      <c r="D154" s="69">
        <f t="shared" si="25"/>
        <v>1849</v>
      </c>
      <c r="E154" s="70">
        <f t="shared" si="26"/>
        <v>4.1690140845070424E-2</v>
      </c>
      <c r="F154" s="71">
        <f>+AVERAGE($C$2:C153)</f>
        <v>1074.8881578947369</v>
      </c>
      <c r="G154" s="72">
        <f t="shared" si="27"/>
        <v>0.39442920681986654</v>
      </c>
      <c r="H154" s="54">
        <f t="shared" si="30"/>
        <v>1844.5</v>
      </c>
      <c r="I154" s="72">
        <f t="shared" si="33"/>
        <v>3.9154929577464789E-2</v>
      </c>
      <c r="J154" s="5">
        <f t="shared" si="31"/>
        <v>1841.2</v>
      </c>
      <c r="K154" s="72">
        <f t="shared" si="28"/>
        <v>3.7295774647887352E-2</v>
      </c>
      <c r="L154" s="5">
        <f t="shared" si="24"/>
        <v>1762.528394818338</v>
      </c>
      <c r="M154" s="72">
        <f t="shared" si="29"/>
        <v>7.0262564403729411E-3</v>
      </c>
      <c r="N154" s="73">
        <f t="shared" si="32"/>
        <v>1847.7780673637349</v>
      </c>
      <c r="O154" s="70">
        <f t="shared" si="34"/>
        <v>4.1001728092244991E-2</v>
      </c>
    </row>
    <row r="155" spans="1:16" x14ac:dyDescent="0.25">
      <c r="A155" s="67">
        <v>154</v>
      </c>
      <c r="B155" s="8">
        <v>45200</v>
      </c>
      <c r="C155" s="5">
        <v>1846</v>
      </c>
      <c r="D155" s="69">
        <f t="shared" si="25"/>
        <v>1775</v>
      </c>
      <c r="E155" s="70">
        <f t="shared" si="26"/>
        <v>3.8461538461538464E-2</v>
      </c>
      <c r="F155" s="71">
        <f>+AVERAGE($C$2:C154)</f>
        <v>1079.4640522875818</v>
      </c>
      <c r="G155" s="72">
        <f t="shared" si="27"/>
        <v>0.41524157514215504</v>
      </c>
      <c r="H155" s="54">
        <f t="shared" si="30"/>
        <v>1812</v>
      </c>
      <c r="I155" s="72">
        <f>+ABS(C155-H155)/C155</f>
        <v>1.8418201516793065E-2</v>
      </c>
      <c r="J155" s="5">
        <f t="shared" si="31"/>
        <v>1811.1</v>
      </c>
      <c r="K155" s="72">
        <f t="shared" si="28"/>
        <v>1.8905742145178813E-2</v>
      </c>
      <c r="L155" s="5">
        <f t="shared" si="24"/>
        <v>1771.5096774193551</v>
      </c>
      <c r="M155" s="72">
        <f>+ABS(C155-L155)/C155</f>
        <v>4.0352287421801164E-2</v>
      </c>
      <c r="N155" s="73">
        <f t="shared" si="32"/>
        <v>1782.2778067363733</v>
      </c>
      <c r="O155" s="70">
        <f t="shared" si="34"/>
        <v>3.4519064606514979E-2</v>
      </c>
    </row>
    <row r="156" spans="1:16" x14ac:dyDescent="0.25">
      <c r="A156" s="67">
        <v>155</v>
      </c>
      <c r="B156" s="8">
        <v>45231</v>
      </c>
      <c r="D156" s="69">
        <f>C155</f>
        <v>1846</v>
      </c>
      <c r="E156" s="68"/>
      <c r="F156" s="71">
        <f>+AVERAGE($C$2:C155)</f>
        <v>1084.4415584415585</v>
      </c>
      <c r="H156" s="54">
        <f t="shared" si="30"/>
        <v>1810.5</v>
      </c>
      <c r="J156" s="5">
        <f t="shared" si="31"/>
        <v>1817.9</v>
      </c>
      <c r="L156" s="5">
        <f>$M$161*A156+$M$162</f>
        <v>1780.4909600203719</v>
      </c>
      <c r="N156" s="73">
        <f>(1-$Q$8)*N155+$Q$8*C155</f>
        <v>1839.6277806736373</v>
      </c>
      <c r="O156" s="68"/>
      <c r="P156" s="5">
        <f>+_xlfn.FORECAST.ETS(B156,C2:C155,B2:B155)</f>
        <v>1826.4835504823582</v>
      </c>
    </row>
    <row r="157" spans="1:16" x14ac:dyDescent="0.25">
      <c r="A157" s="5" t="s">
        <v>423</v>
      </c>
      <c r="B157" s="8">
        <v>45261</v>
      </c>
      <c r="D157" s="68"/>
      <c r="E157" s="74">
        <f>SUM(E3:E155)</f>
        <v>4.8004755000305481</v>
      </c>
      <c r="F157" s="13"/>
      <c r="G157" s="13">
        <f>SUM(G3:G155)</f>
        <v>39.155853282681079</v>
      </c>
      <c r="H157" s="13"/>
      <c r="I157" s="13">
        <f>SUM(I3:I155)</f>
        <v>6.2227775626978081</v>
      </c>
      <c r="J157" s="13"/>
      <c r="K157" s="13">
        <f>SUM(K3:K155)</f>
        <v>6.7286540718402339</v>
      </c>
      <c r="L157" s="13"/>
      <c r="M157" s="13">
        <f>SUM(M3:M155)</f>
        <v>10.417469460729622</v>
      </c>
      <c r="N157" s="73">
        <f>(1-$Q$8)*N156+$Q$8*N156</f>
        <v>1839.6277806736373</v>
      </c>
      <c r="O157" s="74">
        <f>SUM(O3:O155)</f>
        <v>5.0610747594872167</v>
      </c>
      <c r="P157" s="5">
        <f t="shared" ref="P157:P191" si="35">+_xlfn.FORECAST.ETS(B157,C3:C156,B3:B156)</f>
        <v>1901.5259675549851</v>
      </c>
    </row>
    <row r="158" spans="1:16" x14ac:dyDescent="0.25">
      <c r="A158" s="5" t="s">
        <v>424</v>
      </c>
      <c r="B158" s="8">
        <v>45292</v>
      </c>
      <c r="D158" s="68"/>
      <c r="E158" s="74">
        <f>AVERAGE(E3:E155)</f>
        <v>3.1375656862944759E-2</v>
      </c>
      <c r="F158" s="13"/>
      <c r="G158" s="13">
        <f>AVERAGE(G3:G155)</f>
        <v>0.255920609690726</v>
      </c>
      <c r="H158" s="13"/>
      <c r="I158" s="13">
        <f>AVERAGE(I3:I155)</f>
        <v>4.0671748775802666E-2</v>
      </c>
      <c r="J158" s="13"/>
      <c r="K158" s="13">
        <f>AVERAGE(K3:K155)</f>
        <v>4.3978131188498262E-2</v>
      </c>
      <c r="L158" s="13"/>
      <c r="M158" s="13">
        <f>AVERAGE(M3:M155)</f>
        <v>6.8088035691043283E-2</v>
      </c>
      <c r="N158" s="74"/>
      <c r="O158" s="74">
        <f>AVERAGE(O3:O155)</f>
        <v>3.3078919996648477E-2</v>
      </c>
      <c r="P158" s="5">
        <f t="shared" si="35"/>
        <v>1919.1483565981232</v>
      </c>
    </row>
    <row r="159" spans="1:16" x14ac:dyDescent="0.25">
      <c r="A159" s="5" t="s">
        <v>425</v>
      </c>
      <c r="B159" s="8">
        <v>45323</v>
      </c>
      <c r="M159" s="77">
        <f>RSQ(L2:L155,C2:C155)</f>
        <v>0.95965753098918671</v>
      </c>
      <c r="P159" s="5">
        <f t="shared" si="35"/>
        <v>1938.3261791356397</v>
      </c>
    </row>
    <row r="160" spans="1:16" x14ac:dyDescent="0.25">
      <c r="B160" s="8">
        <v>45352</v>
      </c>
      <c r="L160" s="5" t="s">
        <v>426</v>
      </c>
      <c r="P160" s="5">
        <f t="shared" si="35"/>
        <v>2025.2272550383975</v>
      </c>
    </row>
    <row r="161" spans="2:16" x14ac:dyDescent="0.25">
      <c r="B161" s="8">
        <v>45383</v>
      </c>
      <c r="L161" s="5" t="s">
        <v>427</v>
      </c>
      <c r="M161" s="5">
        <f>+SLOPE(C2:C155,A2:A155)</f>
        <v>8.9812826010169466</v>
      </c>
      <c r="P161" s="5">
        <f t="shared" si="35"/>
        <v>2106.1514106547424</v>
      </c>
    </row>
    <row r="162" spans="2:16" x14ac:dyDescent="0.25">
      <c r="B162" s="8">
        <v>45413</v>
      </c>
      <c r="L162" s="5" t="s">
        <v>428</v>
      </c>
      <c r="M162" s="5">
        <f>+INTERCEPT(C2:C155,A2:A155)</f>
        <v>388.3921568627452</v>
      </c>
      <c r="P162" s="5">
        <f t="shared" si="35"/>
        <v>2003.143418192177</v>
      </c>
    </row>
    <row r="163" spans="2:16" x14ac:dyDescent="0.25">
      <c r="B163" s="8">
        <v>45444</v>
      </c>
      <c r="P163" s="5">
        <f t="shared" si="35"/>
        <v>2041.9376798664296</v>
      </c>
    </row>
    <row r="164" spans="2:16" x14ac:dyDescent="0.25">
      <c r="B164" s="8">
        <v>45474</v>
      </c>
      <c r="P164" s="5">
        <f t="shared" si="35"/>
        <v>2087.3349762514413</v>
      </c>
    </row>
    <row r="165" spans="2:16" x14ac:dyDescent="0.25">
      <c r="B165" s="8">
        <v>45505</v>
      </c>
      <c r="P165" s="5">
        <f t="shared" si="35"/>
        <v>2097.9094040452014</v>
      </c>
    </row>
    <row r="166" spans="2:16" x14ac:dyDescent="0.25">
      <c r="B166" s="8">
        <v>45536</v>
      </c>
      <c r="P166" s="5">
        <f t="shared" si="35"/>
        <v>2023.0522842338742</v>
      </c>
    </row>
    <row r="167" spans="2:16" x14ac:dyDescent="0.25">
      <c r="B167" s="8">
        <v>45566</v>
      </c>
      <c r="P167" s="5">
        <f t="shared" si="35"/>
        <v>2079.6342625153006</v>
      </c>
    </row>
    <row r="168" spans="2:16" x14ac:dyDescent="0.25">
      <c r="B168" s="8">
        <v>45597</v>
      </c>
      <c r="P168" s="5">
        <f t="shared" si="35"/>
        <v>2072.6238815055599</v>
      </c>
    </row>
    <row r="169" spans="2:16" x14ac:dyDescent="0.25">
      <c r="B169" s="8">
        <v>45627</v>
      </c>
      <c r="P169" s="5">
        <f t="shared" si="35"/>
        <v>2141.8402756866203</v>
      </c>
    </row>
    <row r="170" spans="2:16" x14ac:dyDescent="0.25">
      <c r="B170" s="8">
        <v>45658</v>
      </c>
      <c r="P170" s="5">
        <f t="shared" si="35"/>
        <v>2057.698190722183</v>
      </c>
    </row>
    <row r="171" spans="2:16" x14ac:dyDescent="0.25">
      <c r="B171" s="8">
        <v>45689</v>
      </c>
      <c r="P171" s="5">
        <f t="shared" si="35"/>
        <v>2125.8833481265101</v>
      </c>
    </row>
    <row r="172" spans="2:16" x14ac:dyDescent="0.25">
      <c r="B172" s="8">
        <v>45717</v>
      </c>
      <c r="P172" s="5">
        <f t="shared" si="35"/>
        <v>2105.5061865142229</v>
      </c>
    </row>
    <row r="173" spans="2:16" x14ac:dyDescent="0.25">
      <c r="B173" s="8">
        <v>45748</v>
      </c>
      <c r="P173" s="5">
        <f t="shared" si="35"/>
        <v>2152.0867787535708</v>
      </c>
    </row>
    <row r="174" spans="2:16" x14ac:dyDescent="0.25">
      <c r="B174" s="8">
        <v>45778</v>
      </c>
      <c r="P174" s="5">
        <f t="shared" si="35"/>
        <v>2135.83717295426</v>
      </c>
    </row>
    <row r="175" spans="2:16" x14ac:dyDescent="0.25">
      <c r="B175" s="8">
        <v>45809</v>
      </c>
      <c r="P175" s="5">
        <f t="shared" si="35"/>
        <v>2191.0671332369734</v>
      </c>
    </row>
    <row r="176" spans="2:16" x14ac:dyDescent="0.25">
      <c r="B176" s="8">
        <v>45839</v>
      </c>
      <c r="P176" s="5">
        <f t="shared" si="35"/>
        <v>2164.537860159197</v>
      </c>
    </row>
    <row r="177" spans="2:16" x14ac:dyDescent="0.25">
      <c r="B177" s="8">
        <v>45870</v>
      </c>
      <c r="P177" s="5">
        <f t="shared" si="35"/>
        <v>2138.8083529220462</v>
      </c>
    </row>
    <row r="178" spans="2:16" x14ac:dyDescent="0.25">
      <c r="B178" s="8">
        <v>45901</v>
      </c>
      <c r="P178" s="5">
        <f t="shared" si="35"/>
        <v>2193.2541074200976</v>
      </c>
    </row>
    <row r="179" spans="2:16" x14ac:dyDescent="0.25">
      <c r="B179" s="8">
        <v>45931</v>
      </c>
      <c r="P179" s="5">
        <f t="shared" si="35"/>
        <v>2275.5176389217531</v>
      </c>
    </row>
    <row r="180" spans="2:16" x14ac:dyDescent="0.25">
      <c r="B180" s="8">
        <v>45962</v>
      </c>
      <c r="P180" s="5">
        <f t="shared" si="35"/>
        <v>2276.5211881563569</v>
      </c>
    </row>
    <row r="181" spans="2:16" x14ac:dyDescent="0.25">
      <c r="B181" s="8">
        <v>45992</v>
      </c>
      <c r="P181" s="5">
        <f t="shared" si="35"/>
        <v>2348.4950187853419</v>
      </c>
    </row>
    <row r="182" spans="2:16" x14ac:dyDescent="0.25">
      <c r="B182" s="8">
        <v>46023</v>
      </c>
      <c r="P182" s="5">
        <f t="shared" si="35"/>
        <v>2550.5188221023777</v>
      </c>
    </row>
    <row r="183" spans="2:16" x14ac:dyDescent="0.25">
      <c r="B183" s="8">
        <v>46054</v>
      </c>
      <c r="P183" s="5">
        <f t="shared" si="35"/>
        <v>2205.7395978465165</v>
      </c>
    </row>
    <row r="184" spans="2:16" x14ac:dyDescent="0.25">
      <c r="B184" s="8">
        <v>46082</v>
      </c>
      <c r="P184" s="5">
        <f t="shared" si="35"/>
        <v>2268.4166115119956</v>
      </c>
    </row>
    <row r="185" spans="2:16" x14ac:dyDescent="0.25">
      <c r="B185" s="8">
        <v>46113</v>
      </c>
      <c r="P185" s="5">
        <f t="shared" si="35"/>
        <v>2299.8227259518985</v>
      </c>
    </row>
    <row r="186" spans="2:16" x14ac:dyDescent="0.25">
      <c r="B186" s="8">
        <v>46143</v>
      </c>
      <c r="P186" s="5">
        <f t="shared" si="35"/>
        <v>2320.7598145689531</v>
      </c>
    </row>
    <row r="187" spans="2:16" x14ac:dyDescent="0.25">
      <c r="B187" s="8">
        <v>46174</v>
      </c>
      <c r="P187" s="5">
        <f t="shared" si="35"/>
        <v>2304.1276174172049</v>
      </c>
    </row>
    <row r="188" spans="2:16" x14ac:dyDescent="0.25">
      <c r="B188" s="8">
        <v>46204</v>
      </c>
      <c r="P188" s="5">
        <f t="shared" si="35"/>
        <v>2264.8461269170252</v>
      </c>
    </row>
    <row r="189" spans="2:16" x14ac:dyDescent="0.25">
      <c r="B189" s="8">
        <v>46235</v>
      </c>
      <c r="P189" s="5">
        <f t="shared" si="35"/>
        <v>2227.3784454904871</v>
      </c>
    </row>
    <row r="190" spans="2:16" x14ac:dyDescent="0.25">
      <c r="B190" s="8">
        <v>46266</v>
      </c>
      <c r="P190" s="5">
        <f t="shared" si="35"/>
        <v>2157.3580752289949</v>
      </c>
    </row>
    <row r="191" spans="2:16" x14ac:dyDescent="0.25">
      <c r="B191" s="8">
        <v>46296</v>
      </c>
      <c r="P191" s="62">
        <f t="shared" si="35"/>
        <v>2447.4977478363417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B860-3504-4AAC-914D-4775D380344C}">
  <dimension ref="A1:Q191"/>
  <sheetViews>
    <sheetView topLeftCell="A170" workbookViewId="0"/>
  </sheetViews>
  <sheetFormatPr defaultRowHeight="15" x14ac:dyDescent="0.25"/>
  <cols>
    <col min="1" max="1" width="9.140625" style="5"/>
    <col min="2" max="2" width="10.5703125" style="5" bestFit="1" customWidth="1"/>
    <col min="3" max="16384" width="9.140625" style="5"/>
  </cols>
  <sheetData>
    <row r="1" spans="1:17" ht="75" x14ac:dyDescent="0.25">
      <c r="A1" s="2" t="s">
        <v>407</v>
      </c>
      <c r="B1" s="1" t="s">
        <v>0</v>
      </c>
      <c r="C1" s="2" t="s">
        <v>1</v>
      </c>
      <c r="D1" s="64" t="s">
        <v>408</v>
      </c>
      <c r="E1" s="64" t="s">
        <v>409</v>
      </c>
      <c r="F1" s="4" t="s">
        <v>410</v>
      </c>
      <c r="G1" s="4" t="s">
        <v>411</v>
      </c>
      <c r="H1" s="4" t="s">
        <v>441</v>
      </c>
      <c r="I1" s="4" t="s">
        <v>409</v>
      </c>
      <c r="J1" s="4" t="s">
        <v>442</v>
      </c>
      <c r="K1" s="4" t="s">
        <v>416</v>
      </c>
      <c r="L1" s="4" t="s">
        <v>417</v>
      </c>
      <c r="M1" s="4" t="s">
        <v>418</v>
      </c>
      <c r="N1" s="65" t="s">
        <v>419</v>
      </c>
      <c r="O1" s="65" t="s">
        <v>418</v>
      </c>
      <c r="P1" s="4" t="s">
        <v>420</v>
      </c>
      <c r="Q1" s="66" t="s">
        <v>421</v>
      </c>
    </row>
    <row r="2" spans="1:17" x14ac:dyDescent="0.25">
      <c r="A2" s="67">
        <v>1</v>
      </c>
      <c r="B2" s="8">
        <v>40544</v>
      </c>
      <c r="C2" s="5">
        <v>2000</v>
      </c>
      <c r="D2" s="68"/>
      <c r="E2" s="68"/>
      <c r="L2" s="5">
        <f t="shared" ref="L2:L65" si="0">$M$161*A2+$M$162</f>
        <v>2016.0899036447427</v>
      </c>
      <c r="N2" s="68"/>
      <c r="O2" s="68"/>
      <c r="Q2" s="53">
        <v>0.1</v>
      </c>
    </row>
    <row r="3" spans="1:17" x14ac:dyDescent="0.25">
      <c r="A3" s="67">
        <v>2</v>
      </c>
      <c r="B3" s="8">
        <v>40575</v>
      </c>
      <c r="C3" s="5">
        <v>2023</v>
      </c>
      <c r="D3" s="69">
        <f>C2</f>
        <v>2000</v>
      </c>
      <c r="E3" s="70">
        <f>+ABS(C3-D3)/C3</f>
        <v>1.1369253583786456E-2</v>
      </c>
      <c r="F3" s="71">
        <f>+AVERAGE($C$2)</f>
        <v>2000</v>
      </c>
      <c r="G3" s="72">
        <f>+ABS(C3-F3)/C3</f>
        <v>1.1369253583786456E-2</v>
      </c>
      <c r="H3" s="71">
        <f>C2</f>
        <v>2000</v>
      </c>
      <c r="I3" s="72">
        <f>+ABS(C3-H3)/C3</f>
        <v>1.1369253583786456E-2</v>
      </c>
      <c r="J3" s="71">
        <f>C2</f>
        <v>2000</v>
      </c>
      <c r="K3" s="72">
        <f>+ABS(C3-J3)/C3</f>
        <v>1.1369253583786456E-2</v>
      </c>
      <c r="L3" s="5">
        <f t="shared" si="0"/>
        <v>2023.5611416414076</v>
      </c>
      <c r="M3" s="72">
        <f>+ABS(C3-L3)/C3</f>
        <v>2.7738093989502236E-4</v>
      </c>
      <c r="N3" s="69">
        <f>C2</f>
        <v>2000</v>
      </c>
      <c r="O3" s="70">
        <f>+ABS(C3-N3)/C3</f>
        <v>1.1369253583786456E-2</v>
      </c>
      <c r="P3" s="22"/>
      <c r="Q3" s="53">
        <v>0.4</v>
      </c>
    </row>
    <row r="4" spans="1:17" x14ac:dyDescent="0.25">
      <c r="A4" s="67">
        <v>3</v>
      </c>
      <c r="B4" s="8">
        <v>40603</v>
      </c>
      <c r="C4" s="5">
        <v>2033</v>
      </c>
      <c r="D4" s="69">
        <f t="shared" ref="D4:D67" si="1">C3</f>
        <v>2023</v>
      </c>
      <c r="E4" s="70">
        <f t="shared" ref="E4:E67" si="2">+ABS(C4-D4)/C4</f>
        <v>4.9188391539596657E-3</v>
      </c>
      <c r="F4" s="71">
        <f>+AVERAGE($C$2:C3)</f>
        <v>2011.5</v>
      </c>
      <c r="G4" s="72">
        <f t="shared" ref="G4:G67" si="3">+ABS(C4-F4)/C4</f>
        <v>1.057550418101328E-2</v>
      </c>
      <c r="H4" s="54">
        <f>+AVERAGE(C2:C3)</f>
        <v>2011.5</v>
      </c>
      <c r="I4" s="72">
        <f t="shared" ref="I4:I14" si="4">+ABS(C4-H4)/C4</f>
        <v>1.057550418101328E-2</v>
      </c>
      <c r="J4" s="5">
        <v>322</v>
      </c>
      <c r="K4" s="72">
        <f t="shared" ref="K4:K67" si="5">+ABS(C4-J4)/C4</f>
        <v>0.84161337924249879</v>
      </c>
      <c r="L4" s="5">
        <f t="shared" si="0"/>
        <v>2031.0323796380726</v>
      </c>
      <c r="M4" s="72">
        <f t="shared" ref="M4:M67" si="6">+ABS(C4-L4)/C4</f>
        <v>9.6784080763767926E-4</v>
      </c>
      <c r="N4" s="73">
        <f>(1-$Q$8)*N3+$Q$8*C3</f>
        <v>2020.7</v>
      </c>
      <c r="O4" s="70">
        <f t="shared" ref="O4:O14" si="7">+ABS(C4-N4)/C4</f>
        <v>6.0501721593703662E-3</v>
      </c>
      <c r="Q4" s="53">
        <v>0.5</v>
      </c>
    </row>
    <row r="5" spans="1:17" x14ac:dyDescent="0.25">
      <c r="A5" s="67">
        <v>4</v>
      </c>
      <c r="B5" s="8">
        <v>40634</v>
      </c>
      <c r="C5" s="5">
        <v>2046</v>
      </c>
      <c r="D5" s="69">
        <f t="shared" si="1"/>
        <v>2033</v>
      </c>
      <c r="E5" s="70">
        <f t="shared" si="2"/>
        <v>6.3538611925708704E-3</v>
      </c>
      <c r="F5" s="71">
        <f>+AVERAGE($C$2:C4)</f>
        <v>2018.6666666666667</v>
      </c>
      <c r="G5" s="72">
        <f t="shared" si="3"/>
        <v>1.3359400456174612E-2</v>
      </c>
      <c r="H5" s="54">
        <f t="shared" ref="H5:H68" si="8">+AVERAGE(C3:C4)</f>
        <v>2028</v>
      </c>
      <c r="I5" s="72">
        <f t="shared" si="4"/>
        <v>8.7976539589442824E-3</v>
      </c>
      <c r="J5" s="5">
        <f t="shared" ref="J5:J68" si="9">+SUMPRODUCT(C2:C4,$Q$2:$Q$4)</f>
        <v>2025.7</v>
      </c>
      <c r="K5" s="72">
        <f t="shared" si="5"/>
        <v>9.9217986314760285E-3</v>
      </c>
      <c r="L5" s="5">
        <f t="shared" si="0"/>
        <v>2038.5036176347376</v>
      </c>
      <c r="M5" s="72">
        <f t="shared" si="6"/>
        <v>3.6639209996395085E-3</v>
      </c>
      <c r="N5" s="73">
        <f t="shared" ref="N5:N68" si="10">(1-$Q$8)*N4+$Q$8*C4</f>
        <v>2031.77</v>
      </c>
      <c r="O5" s="70">
        <f t="shared" si="7"/>
        <v>6.955034213098738E-3</v>
      </c>
    </row>
    <row r="6" spans="1:17" x14ac:dyDescent="0.25">
      <c r="A6" s="67">
        <v>5</v>
      </c>
      <c r="B6" s="8">
        <v>40664</v>
      </c>
      <c r="C6" s="5">
        <v>2054</v>
      </c>
      <c r="D6" s="69">
        <f t="shared" si="1"/>
        <v>2046</v>
      </c>
      <c r="E6" s="70">
        <f t="shared" si="2"/>
        <v>3.8948393378773127E-3</v>
      </c>
      <c r="F6" s="71">
        <f>+AVERAGE($C$2:C5)</f>
        <v>2025.5</v>
      </c>
      <c r="G6" s="72">
        <f t="shared" si="3"/>
        <v>1.3875365141187927E-2</v>
      </c>
      <c r="H6" s="54">
        <f t="shared" si="8"/>
        <v>2039.5</v>
      </c>
      <c r="I6" s="72">
        <f t="shared" si="4"/>
        <v>7.0593962999026287E-3</v>
      </c>
      <c r="J6" s="5">
        <f t="shared" si="9"/>
        <v>2038.5</v>
      </c>
      <c r="K6" s="72">
        <f t="shared" si="5"/>
        <v>7.5462512171372929E-3</v>
      </c>
      <c r="L6" s="5">
        <f t="shared" si="0"/>
        <v>2045.9748556314023</v>
      </c>
      <c r="M6" s="72">
        <f t="shared" si="6"/>
        <v>3.9070809973698606E-3</v>
      </c>
      <c r="N6" s="73">
        <f t="shared" si="10"/>
        <v>2044.577</v>
      </c>
      <c r="O6" s="70">
        <f t="shared" si="7"/>
        <v>4.5876338851022404E-3</v>
      </c>
    </row>
    <row r="7" spans="1:17" x14ac:dyDescent="0.25">
      <c r="A7" s="67">
        <v>6</v>
      </c>
      <c r="B7" s="8">
        <v>40695</v>
      </c>
      <c r="C7" s="5">
        <v>2065</v>
      </c>
      <c r="D7" s="69">
        <f t="shared" si="1"/>
        <v>2054</v>
      </c>
      <c r="E7" s="70">
        <f t="shared" si="2"/>
        <v>5.3268765133171912E-3</v>
      </c>
      <c r="F7" s="71">
        <f>+AVERAGE($C$2:C6)</f>
        <v>2031.2</v>
      </c>
      <c r="G7" s="72">
        <f t="shared" si="3"/>
        <v>1.6368038740920073E-2</v>
      </c>
      <c r="H7" s="54">
        <f t="shared" si="8"/>
        <v>2050</v>
      </c>
      <c r="I7" s="72">
        <f t="shared" si="4"/>
        <v>7.2639225181598066E-3</v>
      </c>
      <c r="J7" s="5">
        <f t="shared" si="9"/>
        <v>2048.6999999999998</v>
      </c>
      <c r="K7" s="72">
        <f t="shared" si="5"/>
        <v>7.8934624697337436E-3</v>
      </c>
      <c r="L7" s="5">
        <f t="shared" si="0"/>
        <v>2053.4460936280675</v>
      </c>
      <c r="M7" s="72">
        <f t="shared" si="6"/>
        <v>5.5951120445193701E-3</v>
      </c>
      <c r="N7" s="73">
        <f t="shared" si="10"/>
        <v>2053.0577000000003</v>
      </c>
      <c r="O7" s="70">
        <f t="shared" si="7"/>
        <v>5.7831961259078475E-3</v>
      </c>
      <c r="Q7" s="5" t="s">
        <v>422</v>
      </c>
    </row>
    <row r="8" spans="1:17" x14ac:dyDescent="0.25">
      <c r="A8" s="67">
        <v>7</v>
      </c>
      <c r="B8" s="8">
        <v>40725</v>
      </c>
      <c r="C8" s="5">
        <v>2066</v>
      </c>
      <c r="D8" s="69">
        <f t="shared" si="1"/>
        <v>2065</v>
      </c>
      <c r="E8" s="70">
        <f t="shared" si="2"/>
        <v>4.8402710551790902E-4</v>
      </c>
      <c r="F8" s="71">
        <f>+AVERAGE($C$2:C7)</f>
        <v>2036.8333333333333</v>
      </c>
      <c r="G8" s="72">
        <f t="shared" si="3"/>
        <v>1.4117457244272382E-2</v>
      </c>
      <c r="H8" s="54">
        <f t="shared" si="8"/>
        <v>2059.5</v>
      </c>
      <c r="I8" s="72">
        <f t="shared" si="4"/>
        <v>3.1461761858664087E-3</v>
      </c>
      <c r="J8" s="5">
        <f t="shared" si="9"/>
        <v>2058.6999999999998</v>
      </c>
      <c r="K8" s="72">
        <f t="shared" si="5"/>
        <v>3.5333978702808237E-3</v>
      </c>
      <c r="L8" s="5">
        <f t="shared" si="0"/>
        <v>2060.9173316247325</v>
      </c>
      <c r="M8" s="72">
        <f t="shared" si="6"/>
        <v>2.4601492619881564E-3</v>
      </c>
      <c r="N8" s="73">
        <f t="shared" si="10"/>
        <v>2063.8057699999999</v>
      </c>
      <c r="O8" s="70">
        <f t="shared" si="7"/>
        <v>1.0620667957405912E-3</v>
      </c>
      <c r="Q8" s="5">
        <v>0.9</v>
      </c>
    </row>
    <row r="9" spans="1:17" x14ac:dyDescent="0.25">
      <c r="A9" s="67">
        <v>8</v>
      </c>
      <c r="B9" s="8">
        <v>40756</v>
      </c>
      <c r="C9" s="5">
        <v>2074</v>
      </c>
      <c r="D9" s="69">
        <f t="shared" si="1"/>
        <v>2066</v>
      </c>
      <c r="E9" s="70">
        <f t="shared" si="2"/>
        <v>3.8572806171648989E-3</v>
      </c>
      <c r="F9" s="71">
        <f>+AVERAGE($C$2:C8)</f>
        <v>2041</v>
      </c>
      <c r="G9" s="72">
        <f t="shared" si="3"/>
        <v>1.5911282545805209E-2</v>
      </c>
      <c r="H9" s="54">
        <f t="shared" si="8"/>
        <v>2065.5</v>
      </c>
      <c r="I9" s="72">
        <f t="shared" si="4"/>
        <v>4.0983606557377051E-3</v>
      </c>
      <c r="J9" s="5">
        <f t="shared" si="9"/>
        <v>2064.4</v>
      </c>
      <c r="K9" s="72">
        <f t="shared" si="5"/>
        <v>4.6287367405978344E-3</v>
      </c>
      <c r="L9" s="5">
        <f t="shared" si="0"/>
        <v>2068.3885696213974</v>
      </c>
      <c r="M9" s="72">
        <f t="shared" si="6"/>
        <v>2.7056077042442446E-3</v>
      </c>
      <c r="N9" s="73">
        <f t="shared" si="10"/>
        <v>2065.780577</v>
      </c>
      <c r="O9" s="70">
        <f t="shared" si="7"/>
        <v>3.9630776277724232E-3</v>
      </c>
    </row>
    <row r="10" spans="1:17" x14ac:dyDescent="0.25">
      <c r="A10" s="67">
        <v>9</v>
      </c>
      <c r="B10" s="8">
        <v>40787</v>
      </c>
      <c r="C10" s="5">
        <v>2105</v>
      </c>
      <c r="D10" s="69">
        <f t="shared" si="1"/>
        <v>2074</v>
      </c>
      <c r="E10" s="70">
        <f t="shared" si="2"/>
        <v>1.4726840855106888E-2</v>
      </c>
      <c r="F10" s="71">
        <f>+AVERAGE($C$2:C9)</f>
        <v>2045.125</v>
      </c>
      <c r="G10" s="72">
        <f t="shared" si="3"/>
        <v>2.844418052256532E-2</v>
      </c>
      <c r="H10" s="54">
        <f t="shared" si="8"/>
        <v>2070</v>
      </c>
      <c r="I10" s="72">
        <f t="shared" si="4"/>
        <v>1.66270783847981E-2</v>
      </c>
      <c r="J10" s="5">
        <f t="shared" si="9"/>
        <v>2069.9</v>
      </c>
      <c r="K10" s="72">
        <f t="shared" si="5"/>
        <v>1.6674584323040337E-2</v>
      </c>
      <c r="L10" s="5">
        <f t="shared" si="0"/>
        <v>2075.859807618062</v>
      </c>
      <c r="M10" s="72">
        <f t="shared" si="6"/>
        <v>1.3843321796645155E-2</v>
      </c>
      <c r="N10" s="73">
        <f t="shared" si="10"/>
        <v>2073.1780577</v>
      </c>
      <c r="O10" s="70">
        <f t="shared" si="7"/>
        <v>1.5117312256532088E-2</v>
      </c>
    </row>
    <row r="11" spans="1:17" x14ac:dyDescent="0.25">
      <c r="A11" s="67">
        <v>10</v>
      </c>
      <c r="B11" s="8">
        <v>40817</v>
      </c>
      <c r="C11" s="5">
        <v>2111</v>
      </c>
      <c r="D11" s="69">
        <f t="shared" si="1"/>
        <v>2105</v>
      </c>
      <c r="E11" s="70">
        <f t="shared" si="2"/>
        <v>2.8422548555187117E-3</v>
      </c>
      <c r="F11" s="71">
        <f>+AVERAGE($C$2:C10)</f>
        <v>2051.7777777777778</v>
      </c>
      <c r="G11" s="72">
        <f t="shared" si="3"/>
        <v>2.8054108110953185E-2</v>
      </c>
      <c r="H11" s="54">
        <f t="shared" si="8"/>
        <v>2089.5</v>
      </c>
      <c r="I11" s="72">
        <f t="shared" si="4"/>
        <v>1.0184746565608716E-2</v>
      </c>
      <c r="J11" s="5">
        <f t="shared" si="9"/>
        <v>2088.6999999999998</v>
      </c>
      <c r="K11" s="72">
        <f t="shared" si="5"/>
        <v>1.0563713879677965E-2</v>
      </c>
      <c r="L11" s="5">
        <f t="shared" si="0"/>
        <v>2083.3310456147269</v>
      </c>
      <c r="M11" s="72">
        <f t="shared" si="6"/>
        <v>1.3107036658111361E-2</v>
      </c>
      <c r="N11" s="73">
        <f t="shared" si="10"/>
        <v>2101.8178057699997</v>
      </c>
      <c r="O11" s="70">
        <f t="shared" si="7"/>
        <v>4.3496893557556978E-3</v>
      </c>
    </row>
    <row r="12" spans="1:17" x14ac:dyDescent="0.25">
      <c r="A12" s="67">
        <v>11</v>
      </c>
      <c r="B12" s="8">
        <v>40848</v>
      </c>
      <c r="C12" s="5">
        <v>2122</v>
      </c>
      <c r="D12" s="69">
        <f t="shared" si="1"/>
        <v>2111</v>
      </c>
      <c r="E12" s="70">
        <f t="shared" si="2"/>
        <v>5.1837888784165885E-3</v>
      </c>
      <c r="F12" s="71">
        <f>+AVERAGE($C$2:C11)</f>
        <v>2057.6999999999998</v>
      </c>
      <c r="G12" s="72">
        <f t="shared" si="3"/>
        <v>3.0301602262017051E-2</v>
      </c>
      <c r="H12" s="54">
        <f t="shared" si="8"/>
        <v>2108</v>
      </c>
      <c r="I12" s="72">
        <f t="shared" si="4"/>
        <v>6.5975494816211122E-3</v>
      </c>
      <c r="J12" s="5">
        <f t="shared" si="9"/>
        <v>2104.9</v>
      </c>
      <c r="K12" s="72">
        <f t="shared" si="5"/>
        <v>8.0584354382657441E-3</v>
      </c>
      <c r="L12" s="5">
        <f t="shared" si="0"/>
        <v>2090.8022836113919</v>
      </c>
      <c r="M12" s="72">
        <f t="shared" si="6"/>
        <v>1.4702034113387424E-2</v>
      </c>
      <c r="N12" s="73">
        <f t="shared" si="10"/>
        <v>2110.0817805770002</v>
      </c>
      <c r="O12" s="70">
        <f t="shared" si="7"/>
        <v>5.6165030268613362E-3</v>
      </c>
    </row>
    <row r="13" spans="1:17" x14ac:dyDescent="0.25">
      <c r="A13" s="67">
        <v>12</v>
      </c>
      <c r="B13" s="8">
        <v>40878</v>
      </c>
      <c r="C13" s="5">
        <v>2076</v>
      </c>
      <c r="D13" s="69">
        <f t="shared" si="1"/>
        <v>2122</v>
      </c>
      <c r="E13" s="70">
        <f t="shared" si="2"/>
        <v>2.2157996146435453E-2</v>
      </c>
      <c r="F13" s="71">
        <f>+AVERAGE($C$2:C12)</f>
        <v>2063.5454545454545</v>
      </c>
      <c r="G13" s="72">
        <f t="shared" si="3"/>
        <v>5.9992993519005283E-3</v>
      </c>
      <c r="H13" s="54">
        <f t="shared" si="8"/>
        <v>2116.5</v>
      </c>
      <c r="I13" s="72">
        <f t="shared" si="4"/>
        <v>1.9508670520231215E-2</v>
      </c>
      <c r="J13" s="5">
        <f t="shared" si="9"/>
        <v>2115.9</v>
      </c>
      <c r="K13" s="72">
        <f t="shared" si="5"/>
        <v>1.9219653179190794E-2</v>
      </c>
      <c r="L13" s="5">
        <f t="shared" si="0"/>
        <v>2098.2735216080569</v>
      </c>
      <c r="M13" s="72">
        <f t="shared" si="6"/>
        <v>1.0729056651279795E-2</v>
      </c>
      <c r="N13" s="73">
        <f t="shared" si="10"/>
        <v>2120.8081780576999</v>
      </c>
      <c r="O13" s="70">
        <f t="shared" si="7"/>
        <v>2.1583900798506712E-2</v>
      </c>
    </row>
    <row r="14" spans="1:17" x14ac:dyDescent="0.25">
      <c r="A14" s="67">
        <v>13</v>
      </c>
      <c r="B14" s="8">
        <v>40909</v>
      </c>
      <c r="C14" s="5">
        <v>2079</v>
      </c>
      <c r="D14" s="69">
        <f t="shared" si="1"/>
        <v>2076</v>
      </c>
      <c r="E14" s="70">
        <f t="shared" si="2"/>
        <v>1.443001443001443E-3</v>
      </c>
      <c r="F14" s="71">
        <f>+AVERAGE($C$2:C13)</f>
        <v>2064.5833333333335</v>
      </c>
      <c r="G14" s="72">
        <f t="shared" si="3"/>
        <v>6.9344236010901944E-3</v>
      </c>
      <c r="H14" s="54">
        <f t="shared" si="8"/>
        <v>2099</v>
      </c>
      <c r="I14" s="72">
        <f t="shared" si="4"/>
        <v>9.6200096200096206E-3</v>
      </c>
      <c r="J14" s="5">
        <f t="shared" si="9"/>
        <v>2097.9</v>
      </c>
      <c r="K14" s="72">
        <f t="shared" si="5"/>
        <v>9.0909090909091338E-3</v>
      </c>
      <c r="L14" s="5">
        <f t="shared" si="0"/>
        <v>2105.7447596047218</v>
      </c>
      <c r="M14" s="72">
        <f t="shared" si="6"/>
        <v>1.286424223411343E-2</v>
      </c>
      <c r="N14" s="73">
        <f t="shared" si="10"/>
        <v>2080.4808178057701</v>
      </c>
      <c r="O14" s="70">
        <f t="shared" si="7"/>
        <v>7.1227407684950922E-4</v>
      </c>
    </row>
    <row r="15" spans="1:17" x14ac:dyDescent="0.25">
      <c r="A15" s="67">
        <v>14</v>
      </c>
      <c r="B15" s="8">
        <v>40940</v>
      </c>
      <c r="C15" s="5">
        <v>2140</v>
      </c>
      <c r="D15" s="69">
        <f t="shared" si="1"/>
        <v>2079</v>
      </c>
      <c r="E15" s="70">
        <f t="shared" si="2"/>
        <v>2.850467289719626E-2</v>
      </c>
      <c r="F15" s="71">
        <f>+AVERAGE($C$2:C14)</f>
        <v>2065.6923076923076</v>
      </c>
      <c r="G15" s="72">
        <f t="shared" si="3"/>
        <v>3.4723220704529149E-2</v>
      </c>
      <c r="H15" s="54">
        <f t="shared" si="8"/>
        <v>2077.5</v>
      </c>
      <c r="I15" s="72">
        <f>+ABS(C15-H15)/C15</f>
        <v>2.9205607476635514E-2</v>
      </c>
      <c r="J15" s="5">
        <f t="shared" si="9"/>
        <v>2082.1000000000004</v>
      </c>
      <c r="K15" s="72">
        <f t="shared" si="5"/>
        <v>2.7056074766354968E-2</v>
      </c>
      <c r="L15" s="5">
        <f t="shared" si="0"/>
        <v>2113.2159976013868</v>
      </c>
      <c r="M15" s="72">
        <f t="shared" si="6"/>
        <v>1.2515888971314585E-2</v>
      </c>
      <c r="N15" s="73">
        <f t="shared" si="10"/>
        <v>2079.1480817805773</v>
      </c>
      <c r="O15" s="70">
        <f>+ABS(C15-N15)/C15</f>
        <v>2.8435475803468557E-2</v>
      </c>
    </row>
    <row r="16" spans="1:17" x14ac:dyDescent="0.25">
      <c r="A16" s="67">
        <v>15</v>
      </c>
      <c r="B16" s="8">
        <v>40969</v>
      </c>
      <c r="C16" s="61">
        <v>2623.5</v>
      </c>
      <c r="D16" s="69">
        <f t="shared" si="1"/>
        <v>2140</v>
      </c>
      <c r="E16" s="70">
        <f t="shared" si="2"/>
        <v>0.18429578806937297</v>
      </c>
      <c r="F16" s="71">
        <f>+AVERAGE($C$2:C15)</f>
        <v>2071</v>
      </c>
      <c r="G16" s="72">
        <f t="shared" si="3"/>
        <v>0.21059653135124834</v>
      </c>
      <c r="H16" s="54">
        <f t="shared" si="8"/>
        <v>2109.5</v>
      </c>
      <c r="I16" s="72">
        <f t="shared" ref="I16:I79" si="11">+ABS(C16-H16)/C16</f>
        <v>0.19592147894034687</v>
      </c>
      <c r="J16" s="5">
        <f t="shared" si="9"/>
        <v>2109.1999999999998</v>
      </c>
      <c r="K16" s="72">
        <f t="shared" si="5"/>
        <v>0.19603582999809421</v>
      </c>
      <c r="L16" s="5">
        <f t="shared" si="0"/>
        <v>2120.6872355980518</v>
      </c>
      <c r="M16" s="72">
        <f t="shared" si="6"/>
        <v>0.19165723819399591</v>
      </c>
      <c r="N16" s="73">
        <f t="shared" si="10"/>
        <v>2133.9148081780577</v>
      </c>
      <c r="O16" s="70">
        <f t="shared" ref="O16:O79" si="12">+ABS(C16-N16)/C16</f>
        <v>0.18661528180748707</v>
      </c>
    </row>
    <row r="17" spans="1:15" x14ac:dyDescent="0.25">
      <c r="A17" s="67">
        <v>16</v>
      </c>
      <c r="B17" s="8">
        <v>41000</v>
      </c>
      <c r="C17" s="5">
        <v>2095</v>
      </c>
      <c r="D17" s="69">
        <f t="shared" si="1"/>
        <v>2623.5</v>
      </c>
      <c r="E17" s="70">
        <f t="shared" si="2"/>
        <v>0.2522673031026253</v>
      </c>
      <c r="F17" s="71">
        <f>+AVERAGE($C$2:C16)</f>
        <v>2107.8333333333335</v>
      </c>
      <c r="G17" s="72">
        <f t="shared" si="3"/>
        <v>6.1256961018298257E-3</v>
      </c>
      <c r="H17" s="54">
        <f t="shared" si="8"/>
        <v>2381.75</v>
      </c>
      <c r="I17" s="72">
        <f t="shared" si="11"/>
        <v>0.13687350835322196</v>
      </c>
      <c r="J17" s="5">
        <f t="shared" si="9"/>
        <v>2375.65</v>
      </c>
      <c r="K17" s="72">
        <f t="shared" si="5"/>
        <v>0.13396181384248215</v>
      </c>
      <c r="L17" s="5">
        <f t="shared" si="0"/>
        <v>2128.1584735947167</v>
      </c>
      <c r="M17" s="72">
        <f t="shared" si="6"/>
        <v>1.582743369676216E-2</v>
      </c>
      <c r="N17" s="73">
        <f t="shared" si="10"/>
        <v>2574.5414808178057</v>
      </c>
      <c r="O17" s="70">
        <f t="shared" si="12"/>
        <v>0.22889808153594543</v>
      </c>
    </row>
    <row r="18" spans="1:15" x14ac:dyDescent="0.25">
      <c r="A18" s="67">
        <v>17</v>
      </c>
      <c r="B18" s="8">
        <v>41030</v>
      </c>
      <c r="C18" s="5">
        <v>2153</v>
      </c>
      <c r="D18" s="69">
        <f t="shared" si="1"/>
        <v>2095</v>
      </c>
      <c r="E18" s="70">
        <f t="shared" si="2"/>
        <v>2.6939154667905248E-2</v>
      </c>
      <c r="F18" s="71">
        <f>+AVERAGE($C$2:C17)</f>
        <v>2107.03125</v>
      </c>
      <c r="G18" s="72">
        <f t="shared" si="3"/>
        <v>2.1351021830004646E-2</v>
      </c>
      <c r="H18" s="54">
        <f t="shared" si="8"/>
        <v>2359.25</v>
      </c>
      <c r="I18" s="72">
        <f t="shared" si="11"/>
        <v>9.5796562935438923E-2</v>
      </c>
      <c r="J18" s="5">
        <f t="shared" si="9"/>
        <v>2310.9</v>
      </c>
      <c r="K18" s="72">
        <f t="shared" si="5"/>
        <v>7.3339526242452435E-2</v>
      </c>
      <c r="L18" s="5">
        <f t="shared" si="0"/>
        <v>2135.6297115913817</v>
      </c>
      <c r="M18" s="72">
        <f t="shared" si="6"/>
        <v>8.0679463114808666E-3</v>
      </c>
      <c r="N18" s="73">
        <f t="shared" si="10"/>
        <v>2142.9541480817807</v>
      </c>
      <c r="O18" s="70">
        <f t="shared" si="12"/>
        <v>4.6659785964790253E-3</v>
      </c>
    </row>
    <row r="19" spans="1:15" x14ac:dyDescent="0.25">
      <c r="A19" s="67">
        <v>18</v>
      </c>
      <c r="B19" s="8">
        <v>41061</v>
      </c>
      <c r="C19" s="5">
        <v>2157</v>
      </c>
      <c r="D19" s="69">
        <f t="shared" si="1"/>
        <v>2153</v>
      </c>
      <c r="E19" s="70">
        <f t="shared" si="2"/>
        <v>1.8544274455261937E-3</v>
      </c>
      <c r="F19" s="71">
        <f>+AVERAGE($C$2:C18)</f>
        <v>2109.7352941176468</v>
      </c>
      <c r="G19" s="72">
        <f t="shared" si="3"/>
        <v>2.1912241948239757E-2</v>
      </c>
      <c r="H19" s="54">
        <f>+AVERAGE(C17:C18)</f>
        <v>2124</v>
      </c>
      <c r="I19" s="72">
        <f t="shared" si="11"/>
        <v>1.5299026425591099E-2</v>
      </c>
      <c r="J19" s="5">
        <f t="shared" si="9"/>
        <v>2176.85</v>
      </c>
      <c r="K19" s="72">
        <f t="shared" si="5"/>
        <v>9.2025961984236945E-3</v>
      </c>
      <c r="L19" s="5">
        <f t="shared" si="0"/>
        <v>2143.1009495880467</v>
      </c>
      <c r="M19" s="72">
        <f t="shared" si="6"/>
        <v>6.4436951376696059E-3</v>
      </c>
      <c r="N19" s="73">
        <f t="shared" si="10"/>
        <v>2151.9954148081779</v>
      </c>
      <c r="O19" s="70">
        <f t="shared" si="12"/>
        <v>2.3201600332972256E-3</v>
      </c>
    </row>
    <row r="20" spans="1:15" x14ac:dyDescent="0.25">
      <c r="A20" s="67">
        <v>19</v>
      </c>
      <c r="B20" s="8">
        <v>41091</v>
      </c>
      <c r="C20" s="5">
        <v>2157</v>
      </c>
      <c r="D20" s="69">
        <f t="shared" si="1"/>
        <v>2157</v>
      </c>
      <c r="E20" s="70">
        <f t="shared" si="2"/>
        <v>0</v>
      </c>
      <c r="F20" s="71">
        <f>+AVERAGE($C$2:C19)</f>
        <v>2112.3611111111113</v>
      </c>
      <c r="G20" s="72">
        <f t="shared" si="3"/>
        <v>2.069489517333736E-2</v>
      </c>
      <c r="H20" s="54">
        <f t="shared" si="8"/>
        <v>2155</v>
      </c>
      <c r="I20" s="72">
        <f t="shared" si="11"/>
        <v>9.2721372276309685E-4</v>
      </c>
      <c r="J20" s="5">
        <f t="shared" si="9"/>
        <v>2149.1999999999998</v>
      </c>
      <c r="K20" s="72">
        <f t="shared" si="5"/>
        <v>3.6161335187761623E-3</v>
      </c>
      <c r="L20" s="5">
        <f t="shared" si="0"/>
        <v>2150.5721875847116</v>
      </c>
      <c r="M20" s="72">
        <f t="shared" si="6"/>
        <v>2.9799779394011922E-3</v>
      </c>
      <c r="N20" s="73">
        <f t="shared" si="10"/>
        <v>2156.4995414808177</v>
      </c>
      <c r="O20" s="70">
        <f t="shared" si="12"/>
        <v>2.3201600332976475E-4</v>
      </c>
    </row>
    <row r="21" spans="1:15" x14ac:dyDescent="0.25">
      <c r="A21" s="67">
        <v>20</v>
      </c>
      <c r="B21" s="8">
        <v>41122</v>
      </c>
      <c r="C21" s="5">
        <v>2157</v>
      </c>
      <c r="D21" s="69">
        <f t="shared" si="1"/>
        <v>2157</v>
      </c>
      <c r="E21" s="70">
        <f t="shared" si="2"/>
        <v>0</v>
      </c>
      <c r="F21" s="71">
        <f>+AVERAGE($C$2:C20)</f>
        <v>2114.7105263157896</v>
      </c>
      <c r="G21" s="72">
        <f t="shared" si="3"/>
        <v>1.9605690164214373E-2</v>
      </c>
      <c r="H21" s="54">
        <f t="shared" si="8"/>
        <v>2157</v>
      </c>
      <c r="I21" s="72">
        <f t="shared" si="11"/>
        <v>0</v>
      </c>
      <c r="J21" s="5">
        <f t="shared" si="9"/>
        <v>2156.6000000000004</v>
      </c>
      <c r="K21" s="72">
        <f t="shared" si="5"/>
        <v>1.8544274455245072E-4</v>
      </c>
      <c r="L21" s="5">
        <f t="shared" si="0"/>
        <v>2158.0434255813766</v>
      </c>
      <c r="M21" s="72">
        <f t="shared" si="6"/>
        <v>4.8373925886722107E-4</v>
      </c>
      <c r="N21" s="73">
        <f t="shared" si="10"/>
        <v>2156.9499541480818</v>
      </c>
      <c r="O21" s="70">
        <f t="shared" si="12"/>
        <v>2.3201600332955392E-5</v>
      </c>
    </row>
    <row r="22" spans="1:15" x14ac:dyDescent="0.25">
      <c r="A22" s="67">
        <v>21</v>
      </c>
      <c r="B22" s="8">
        <v>41153</v>
      </c>
      <c r="C22" s="5">
        <v>2165</v>
      </c>
      <c r="D22" s="69">
        <f t="shared" si="1"/>
        <v>2157</v>
      </c>
      <c r="E22" s="70">
        <f t="shared" si="2"/>
        <v>3.695150115473441E-3</v>
      </c>
      <c r="F22" s="71">
        <f>+AVERAGE($C$2:C21)</f>
        <v>2116.8249999999998</v>
      </c>
      <c r="G22" s="72">
        <f t="shared" si="3"/>
        <v>2.2251732101616711E-2</v>
      </c>
      <c r="H22" s="54">
        <f t="shared" si="8"/>
        <v>2157</v>
      </c>
      <c r="I22" s="72">
        <f t="shared" si="11"/>
        <v>3.695150115473441E-3</v>
      </c>
      <c r="J22" s="5">
        <f t="shared" si="9"/>
        <v>2157</v>
      </c>
      <c r="K22" s="72">
        <f t="shared" si="5"/>
        <v>3.695150115473441E-3</v>
      </c>
      <c r="L22" s="5">
        <f t="shared" si="0"/>
        <v>2165.5146635780416</v>
      </c>
      <c r="M22" s="72">
        <f t="shared" si="6"/>
        <v>2.3771989747878227E-4</v>
      </c>
      <c r="N22" s="73">
        <f t="shared" si="10"/>
        <v>2156.9949954148083</v>
      </c>
      <c r="O22" s="70">
        <f t="shared" si="12"/>
        <v>3.6974617021670797E-3</v>
      </c>
    </row>
    <row r="23" spans="1:15" x14ac:dyDescent="0.25">
      <c r="A23" s="67">
        <v>22</v>
      </c>
      <c r="B23" s="8">
        <v>41183</v>
      </c>
      <c r="C23" s="5">
        <v>2165</v>
      </c>
      <c r="D23" s="69">
        <f t="shared" si="1"/>
        <v>2165</v>
      </c>
      <c r="E23" s="70">
        <f t="shared" si="2"/>
        <v>0</v>
      </c>
      <c r="F23" s="71">
        <f>+AVERAGE($C$2:C22)</f>
        <v>2119.1190476190477</v>
      </c>
      <c r="G23" s="72">
        <f t="shared" si="3"/>
        <v>2.1192125811063417E-2</v>
      </c>
      <c r="H23" s="54">
        <f t="shared" si="8"/>
        <v>2161</v>
      </c>
      <c r="I23" s="72">
        <f t="shared" si="11"/>
        <v>1.8475750577367205E-3</v>
      </c>
      <c r="J23" s="5">
        <f t="shared" si="9"/>
        <v>2161</v>
      </c>
      <c r="K23" s="72">
        <f t="shared" si="5"/>
        <v>1.8475750577367205E-3</v>
      </c>
      <c r="L23" s="5">
        <f t="shared" si="0"/>
        <v>2172.9859015747065</v>
      </c>
      <c r="M23" s="72">
        <f t="shared" si="6"/>
        <v>3.6886381407420466E-3</v>
      </c>
      <c r="N23" s="73">
        <f t="shared" si="10"/>
        <v>2164.1994995414807</v>
      </c>
      <c r="O23" s="70">
        <f t="shared" si="12"/>
        <v>3.6974617021677097E-4</v>
      </c>
    </row>
    <row r="24" spans="1:15" x14ac:dyDescent="0.25">
      <c r="A24" s="67">
        <v>23</v>
      </c>
      <c r="B24" s="8">
        <v>41214</v>
      </c>
      <c r="C24" s="5">
        <v>2189</v>
      </c>
      <c r="D24" s="69">
        <f t="shared" si="1"/>
        <v>2165</v>
      </c>
      <c r="E24" s="70">
        <f t="shared" si="2"/>
        <v>1.0963910461397899E-2</v>
      </c>
      <c r="F24" s="71">
        <f>+AVERAGE($C$2:C23)</f>
        <v>2121.2045454545455</v>
      </c>
      <c r="G24" s="72">
        <f t="shared" si="3"/>
        <v>3.0970970555255599E-2</v>
      </c>
      <c r="H24" s="54">
        <f t="shared" si="8"/>
        <v>2165</v>
      </c>
      <c r="I24" s="72">
        <f t="shared" si="11"/>
        <v>1.0963910461397899E-2</v>
      </c>
      <c r="J24" s="5">
        <f t="shared" si="9"/>
        <v>2164.1999999999998</v>
      </c>
      <c r="K24" s="72">
        <f t="shared" si="5"/>
        <v>1.1329374143444579E-2</v>
      </c>
      <c r="L24" s="5">
        <f t="shared" si="0"/>
        <v>2180.4571395713715</v>
      </c>
      <c r="M24" s="72">
        <f t="shared" si="6"/>
        <v>3.9026315343209232E-3</v>
      </c>
      <c r="N24" s="73">
        <f t="shared" si="10"/>
        <v>2164.9199499541483</v>
      </c>
      <c r="O24" s="70">
        <f t="shared" si="12"/>
        <v>1.1000479692029122E-2</v>
      </c>
    </row>
    <row r="25" spans="1:15" x14ac:dyDescent="0.25">
      <c r="A25" s="67">
        <v>24</v>
      </c>
      <c r="B25" s="8">
        <v>41244</v>
      </c>
      <c r="C25" s="5">
        <v>2193</v>
      </c>
      <c r="D25" s="69">
        <f t="shared" si="1"/>
        <v>2189</v>
      </c>
      <c r="E25" s="70">
        <f t="shared" si="2"/>
        <v>1.823985408116735E-3</v>
      </c>
      <c r="F25" s="71">
        <f>+AVERAGE($C$2:C24)</f>
        <v>2124.1521739130435</v>
      </c>
      <c r="G25" s="72">
        <f t="shared" si="3"/>
        <v>3.139435754079184E-2</v>
      </c>
      <c r="H25" s="54">
        <f t="shared" si="8"/>
        <v>2177</v>
      </c>
      <c r="I25" s="72">
        <f t="shared" si="11"/>
        <v>7.2959416324669402E-3</v>
      </c>
      <c r="J25" s="5">
        <f t="shared" si="9"/>
        <v>2177</v>
      </c>
      <c r="K25" s="72">
        <f t="shared" si="5"/>
        <v>7.2959416324669402E-3</v>
      </c>
      <c r="L25" s="5">
        <f t="shared" si="0"/>
        <v>2187.9283775680365</v>
      </c>
      <c r="M25" s="72">
        <f t="shared" si="6"/>
        <v>2.3126413278447481E-3</v>
      </c>
      <c r="N25" s="73">
        <f t="shared" si="10"/>
        <v>2186.591994995415</v>
      </c>
      <c r="O25" s="70">
        <f t="shared" si="12"/>
        <v>2.9220269058755099E-3</v>
      </c>
    </row>
    <row r="26" spans="1:15" x14ac:dyDescent="0.25">
      <c r="A26" s="67">
        <v>25</v>
      </c>
      <c r="B26" s="8">
        <v>41275</v>
      </c>
      <c r="C26" s="5">
        <v>2167</v>
      </c>
      <c r="D26" s="69">
        <f t="shared" si="1"/>
        <v>2193</v>
      </c>
      <c r="E26" s="70">
        <f t="shared" si="2"/>
        <v>1.1998154130133826E-2</v>
      </c>
      <c r="F26" s="71">
        <f>+AVERAGE($C$2:C25)</f>
        <v>2127.0208333333335</v>
      </c>
      <c r="G26" s="72">
        <f t="shared" si="3"/>
        <v>1.8449084756191284E-2</v>
      </c>
      <c r="H26" s="54">
        <f t="shared" si="8"/>
        <v>2191</v>
      </c>
      <c r="I26" s="72">
        <f t="shared" si="11"/>
        <v>1.1075219197046609E-2</v>
      </c>
      <c r="J26" s="5">
        <f t="shared" si="9"/>
        <v>2188.6</v>
      </c>
      <c r="K26" s="72">
        <f t="shared" si="5"/>
        <v>9.9676972773419057E-3</v>
      </c>
      <c r="L26" s="5">
        <f t="shared" si="0"/>
        <v>2195.399615564701</v>
      </c>
      <c r="M26" s="72">
        <f t="shared" si="6"/>
        <v>1.3105498645454997E-2</v>
      </c>
      <c r="N26" s="73">
        <f t="shared" si="10"/>
        <v>2192.3591994995413</v>
      </c>
      <c r="O26" s="70">
        <f t="shared" si="12"/>
        <v>1.1702445546627282E-2</v>
      </c>
    </row>
    <row r="27" spans="1:15" x14ac:dyDescent="0.25">
      <c r="A27" s="67">
        <v>26</v>
      </c>
      <c r="B27" s="8">
        <v>41306</v>
      </c>
      <c r="C27" s="5">
        <v>2186</v>
      </c>
      <c r="D27" s="69">
        <f t="shared" si="1"/>
        <v>2167</v>
      </c>
      <c r="E27" s="70">
        <f t="shared" si="2"/>
        <v>8.6916742909423604E-3</v>
      </c>
      <c r="F27" s="71">
        <f>+AVERAGE($C$2:C26)</f>
        <v>2128.62</v>
      </c>
      <c r="G27" s="72">
        <f t="shared" si="3"/>
        <v>2.6248856358645978E-2</v>
      </c>
      <c r="H27" s="54">
        <f t="shared" si="8"/>
        <v>2180</v>
      </c>
      <c r="I27" s="72">
        <f t="shared" si="11"/>
        <v>2.7447392497712718E-3</v>
      </c>
      <c r="J27" s="5">
        <f t="shared" si="9"/>
        <v>2179.6000000000004</v>
      </c>
      <c r="K27" s="72">
        <f t="shared" si="5"/>
        <v>2.9277218664225235E-3</v>
      </c>
      <c r="L27" s="5">
        <f t="shared" si="0"/>
        <v>2202.8708535613659</v>
      </c>
      <c r="M27" s="72">
        <f t="shared" si="6"/>
        <v>7.7176823245040929E-3</v>
      </c>
      <c r="N27" s="73">
        <f t="shared" si="10"/>
        <v>2169.5359199499539</v>
      </c>
      <c r="O27" s="70">
        <f t="shared" si="12"/>
        <v>7.5316011207895925E-3</v>
      </c>
    </row>
    <row r="28" spans="1:15" x14ac:dyDescent="0.25">
      <c r="A28" s="67">
        <v>27</v>
      </c>
      <c r="B28" s="8">
        <v>41334</v>
      </c>
      <c r="C28" s="5">
        <v>2194</v>
      </c>
      <c r="D28" s="69">
        <f t="shared" si="1"/>
        <v>2186</v>
      </c>
      <c r="E28" s="70">
        <f t="shared" si="2"/>
        <v>3.6463081130355514E-3</v>
      </c>
      <c r="F28" s="71">
        <f>+AVERAGE($C$2:C27)</f>
        <v>2130.8269230769229</v>
      </c>
      <c r="G28" s="72">
        <f t="shared" si="3"/>
        <v>2.8793562863754389E-2</v>
      </c>
      <c r="H28" s="54">
        <f t="shared" si="8"/>
        <v>2176.5</v>
      </c>
      <c r="I28" s="72">
        <f t="shared" si="11"/>
        <v>7.9762989972652684E-3</v>
      </c>
      <c r="J28" s="5">
        <f t="shared" si="9"/>
        <v>2179.1000000000004</v>
      </c>
      <c r="K28" s="72">
        <f t="shared" si="5"/>
        <v>6.7912488605285492E-3</v>
      </c>
      <c r="L28" s="5">
        <f t="shared" si="0"/>
        <v>2210.3420915580309</v>
      </c>
      <c r="M28" s="72">
        <f t="shared" si="6"/>
        <v>7.4485376290022408E-3</v>
      </c>
      <c r="N28" s="73">
        <f t="shared" si="10"/>
        <v>2184.3535919949954</v>
      </c>
      <c r="O28" s="70">
        <f t="shared" si="12"/>
        <v>4.3967219712874022E-3</v>
      </c>
    </row>
    <row r="29" spans="1:15" x14ac:dyDescent="0.25">
      <c r="A29" s="67">
        <v>28</v>
      </c>
      <c r="B29" s="8">
        <v>41365</v>
      </c>
      <c r="C29" s="5">
        <v>2194</v>
      </c>
      <c r="D29" s="69">
        <f t="shared" si="1"/>
        <v>2194</v>
      </c>
      <c r="E29" s="70">
        <f t="shared" si="2"/>
        <v>0</v>
      </c>
      <c r="F29" s="71">
        <f>+AVERAGE($C$2:C28)</f>
        <v>2133.1666666666665</v>
      </c>
      <c r="G29" s="72">
        <f t="shared" si="3"/>
        <v>2.7727134609541241E-2</v>
      </c>
      <c r="H29" s="54">
        <f t="shared" si="8"/>
        <v>2190</v>
      </c>
      <c r="I29" s="72">
        <f t="shared" si="11"/>
        <v>1.8231540565177757E-3</v>
      </c>
      <c r="J29" s="5">
        <f t="shared" si="9"/>
        <v>2188.1000000000004</v>
      </c>
      <c r="K29" s="72">
        <f t="shared" si="5"/>
        <v>2.6891522333635535E-3</v>
      </c>
      <c r="L29" s="5">
        <f t="shared" si="0"/>
        <v>2217.8133295546959</v>
      </c>
      <c r="M29" s="72">
        <f t="shared" si="6"/>
        <v>1.085384209420961E-2</v>
      </c>
      <c r="N29" s="73">
        <f t="shared" si="10"/>
        <v>2193.0353591994995</v>
      </c>
      <c r="O29" s="70">
        <f t="shared" si="12"/>
        <v>4.3967219712878162E-4</v>
      </c>
    </row>
    <row r="30" spans="1:15" x14ac:dyDescent="0.25">
      <c r="A30" s="67">
        <v>29</v>
      </c>
      <c r="B30" s="8">
        <v>41395</v>
      </c>
      <c r="C30" s="5">
        <v>2201</v>
      </c>
      <c r="D30" s="69">
        <f t="shared" si="1"/>
        <v>2194</v>
      </c>
      <c r="E30" s="70">
        <f t="shared" si="2"/>
        <v>3.1803725579282144E-3</v>
      </c>
      <c r="F30" s="71">
        <f>+AVERAGE($C$2:C29)</f>
        <v>2135.3392857142858</v>
      </c>
      <c r="G30" s="72">
        <f t="shared" si="3"/>
        <v>2.9832219121178654E-2</v>
      </c>
      <c r="H30" s="54">
        <f t="shared" si="8"/>
        <v>2194</v>
      </c>
      <c r="I30" s="72">
        <f t="shared" si="11"/>
        <v>3.1803725579282144E-3</v>
      </c>
      <c r="J30" s="5">
        <f t="shared" si="9"/>
        <v>2193.1999999999998</v>
      </c>
      <c r="K30" s="72">
        <f t="shared" si="5"/>
        <v>3.5438437074058072E-3</v>
      </c>
      <c r="L30" s="5">
        <f t="shared" si="0"/>
        <v>2225.2845675513609</v>
      </c>
      <c r="M30" s="72">
        <f t="shared" si="6"/>
        <v>1.1033424603071718E-2</v>
      </c>
      <c r="N30" s="73">
        <f t="shared" si="10"/>
        <v>2193.9035359199502</v>
      </c>
      <c r="O30" s="70">
        <f t="shared" si="12"/>
        <v>3.2241999455019659E-3</v>
      </c>
    </row>
    <row r="31" spans="1:15" x14ac:dyDescent="0.25">
      <c r="A31" s="67">
        <v>30</v>
      </c>
      <c r="B31" s="8">
        <v>41426</v>
      </c>
      <c r="C31" s="5">
        <v>2202</v>
      </c>
      <c r="D31" s="69">
        <f t="shared" si="1"/>
        <v>2201</v>
      </c>
      <c r="E31" s="70">
        <f t="shared" si="2"/>
        <v>4.5413260672116256E-4</v>
      </c>
      <c r="F31" s="71">
        <f>+AVERAGE($C$2:C30)</f>
        <v>2137.6034482758619</v>
      </c>
      <c r="G31" s="72">
        <f t="shared" si="3"/>
        <v>2.9244573898337029E-2</v>
      </c>
      <c r="H31" s="54">
        <f t="shared" si="8"/>
        <v>2197.5</v>
      </c>
      <c r="I31" s="72">
        <f t="shared" si="11"/>
        <v>2.0435967302452314E-3</v>
      </c>
      <c r="J31" s="5">
        <f t="shared" si="9"/>
        <v>2197.5</v>
      </c>
      <c r="K31" s="72">
        <f t="shared" si="5"/>
        <v>2.0435967302452314E-3</v>
      </c>
      <c r="L31" s="5">
        <f t="shared" si="0"/>
        <v>2232.7558055480258</v>
      </c>
      <c r="M31" s="72">
        <f t="shared" si="6"/>
        <v>1.396721414533416E-2</v>
      </c>
      <c r="N31" s="73">
        <f t="shared" si="10"/>
        <v>2200.290353591995</v>
      </c>
      <c r="O31" s="70">
        <f t="shared" si="12"/>
        <v>7.7640617983879576E-4</v>
      </c>
    </row>
    <row r="32" spans="1:15" x14ac:dyDescent="0.25">
      <c r="A32" s="67">
        <v>31</v>
      </c>
      <c r="B32" s="8">
        <v>41456</v>
      </c>
      <c r="C32" s="5">
        <v>2215</v>
      </c>
      <c r="D32" s="69">
        <f t="shared" si="1"/>
        <v>2202</v>
      </c>
      <c r="E32" s="70">
        <f t="shared" si="2"/>
        <v>5.8690744920993224E-3</v>
      </c>
      <c r="F32" s="71">
        <f>+AVERAGE($C$2:C31)</f>
        <v>2139.75</v>
      </c>
      <c r="G32" s="72">
        <f t="shared" si="3"/>
        <v>3.3972911963882621E-2</v>
      </c>
      <c r="H32" s="54">
        <f t="shared" si="8"/>
        <v>2201.5</v>
      </c>
      <c r="I32" s="72">
        <f t="shared" si="11"/>
        <v>6.0948081264108351E-3</v>
      </c>
      <c r="J32" s="5">
        <f t="shared" si="9"/>
        <v>2200.8000000000002</v>
      </c>
      <c r="K32" s="72">
        <f t="shared" si="5"/>
        <v>6.4108352144468701E-3</v>
      </c>
      <c r="L32" s="5">
        <f t="shared" si="0"/>
        <v>2240.2270435446908</v>
      </c>
      <c r="M32" s="72">
        <f t="shared" si="6"/>
        <v>1.138918444455566E-2</v>
      </c>
      <c r="N32" s="73">
        <f t="shared" si="10"/>
        <v>2201.8290353591992</v>
      </c>
      <c r="O32" s="70">
        <f t="shared" si="12"/>
        <v>5.9462594315127654E-3</v>
      </c>
    </row>
    <row r="33" spans="1:15" x14ac:dyDescent="0.25">
      <c r="A33" s="67">
        <v>32</v>
      </c>
      <c r="B33" s="8">
        <v>41487</v>
      </c>
      <c r="C33" s="5">
        <v>2224</v>
      </c>
      <c r="D33" s="69">
        <f t="shared" si="1"/>
        <v>2215</v>
      </c>
      <c r="E33" s="70">
        <f t="shared" si="2"/>
        <v>4.0467625899280575E-3</v>
      </c>
      <c r="F33" s="71">
        <f>+AVERAGE($C$2:C32)</f>
        <v>2142.1774193548385</v>
      </c>
      <c r="G33" s="72">
        <f t="shared" si="3"/>
        <v>3.6790728707356765E-2</v>
      </c>
      <c r="H33" s="54">
        <f t="shared" si="8"/>
        <v>2208.5</v>
      </c>
      <c r="I33" s="72">
        <f t="shared" si="11"/>
        <v>6.9694244604316547E-3</v>
      </c>
      <c r="J33" s="5">
        <f t="shared" si="9"/>
        <v>2208.4</v>
      </c>
      <c r="K33" s="72">
        <f t="shared" si="5"/>
        <v>7.0143884892085919E-3</v>
      </c>
      <c r="L33" s="5">
        <f t="shared" si="0"/>
        <v>2247.6982815413558</v>
      </c>
      <c r="M33" s="72">
        <f t="shared" si="6"/>
        <v>1.0655702131904567E-2</v>
      </c>
      <c r="N33" s="73">
        <f t="shared" si="10"/>
        <v>2213.6829035359196</v>
      </c>
      <c r="O33" s="70">
        <f t="shared" si="12"/>
        <v>4.6389822230577119E-3</v>
      </c>
    </row>
    <row r="34" spans="1:15" x14ac:dyDescent="0.25">
      <c r="A34" s="67">
        <v>33</v>
      </c>
      <c r="B34" s="8">
        <v>41518</v>
      </c>
      <c r="C34" s="5">
        <v>2251</v>
      </c>
      <c r="D34" s="69">
        <f t="shared" si="1"/>
        <v>2224</v>
      </c>
      <c r="E34" s="70">
        <f t="shared" si="2"/>
        <v>1.1994669035984007E-2</v>
      </c>
      <c r="F34" s="71">
        <f>+AVERAGE($C$2:C33)</f>
        <v>2144.734375</v>
      </c>
      <c r="G34" s="72">
        <f t="shared" si="3"/>
        <v>4.7208185250999554E-2</v>
      </c>
      <c r="H34" s="54">
        <f t="shared" si="8"/>
        <v>2219.5</v>
      </c>
      <c r="I34" s="72">
        <f t="shared" si="11"/>
        <v>1.3993780541981341E-2</v>
      </c>
      <c r="J34" s="5">
        <f t="shared" si="9"/>
        <v>2218.1999999999998</v>
      </c>
      <c r="K34" s="72">
        <f t="shared" si="5"/>
        <v>1.4571301643713985E-2</v>
      </c>
      <c r="L34" s="5">
        <f t="shared" si="0"/>
        <v>2255.1695195380207</v>
      </c>
      <c r="M34" s="72">
        <f t="shared" si="6"/>
        <v>1.8522965517639815E-3</v>
      </c>
      <c r="N34" s="73">
        <f t="shared" si="10"/>
        <v>2222.9682903535922</v>
      </c>
      <c r="O34" s="70">
        <f t="shared" si="12"/>
        <v>1.2453002952646718E-2</v>
      </c>
    </row>
    <row r="35" spans="1:15" x14ac:dyDescent="0.25">
      <c r="A35" s="67">
        <v>34</v>
      </c>
      <c r="B35" s="8">
        <v>41548</v>
      </c>
      <c r="C35" s="5">
        <v>2271</v>
      </c>
      <c r="D35" s="69">
        <f t="shared" si="1"/>
        <v>2251</v>
      </c>
      <c r="E35" s="70">
        <f t="shared" si="2"/>
        <v>8.8066930867459273E-3</v>
      </c>
      <c r="F35" s="71">
        <f>+AVERAGE($C$2:C34)</f>
        <v>2147.9545454545455</v>
      </c>
      <c r="G35" s="72">
        <f t="shared" si="3"/>
        <v>5.4181177695048217E-2</v>
      </c>
      <c r="H35" s="54">
        <f t="shared" si="8"/>
        <v>2237.5</v>
      </c>
      <c r="I35" s="72">
        <f t="shared" si="11"/>
        <v>1.4751210920299428E-2</v>
      </c>
      <c r="J35" s="5">
        <f t="shared" si="9"/>
        <v>2236.6</v>
      </c>
      <c r="K35" s="72">
        <f t="shared" si="5"/>
        <v>1.5147512109203034E-2</v>
      </c>
      <c r="L35" s="5">
        <f t="shared" si="0"/>
        <v>2262.6407575346857</v>
      </c>
      <c r="M35" s="72">
        <f t="shared" si="6"/>
        <v>3.6808641414858255E-3</v>
      </c>
      <c r="N35" s="73">
        <f t="shared" si="10"/>
        <v>2248.1968290353593</v>
      </c>
      <c r="O35" s="70">
        <f t="shared" si="12"/>
        <v>1.0041026404509329E-2</v>
      </c>
    </row>
    <row r="36" spans="1:15" x14ac:dyDescent="0.25">
      <c r="A36" s="67">
        <v>35</v>
      </c>
      <c r="B36" s="8">
        <v>41579</v>
      </c>
      <c r="C36" s="5">
        <v>2272</v>
      </c>
      <c r="D36" s="69">
        <f t="shared" si="1"/>
        <v>2271</v>
      </c>
      <c r="E36" s="70">
        <f t="shared" si="2"/>
        <v>4.4014084507042255E-4</v>
      </c>
      <c r="F36" s="71">
        <f>+AVERAGE($C$2:C35)</f>
        <v>2151.5735294117649</v>
      </c>
      <c r="G36" s="72">
        <f t="shared" si="3"/>
        <v>5.3004608533554196E-2</v>
      </c>
      <c r="H36" s="54">
        <f t="shared" si="8"/>
        <v>2261</v>
      </c>
      <c r="I36" s="72">
        <f t="shared" si="11"/>
        <v>4.8415492957746475E-3</v>
      </c>
      <c r="J36" s="5">
        <f t="shared" si="9"/>
        <v>2258.3000000000002</v>
      </c>
      <c r="K36" s="72">
        <f t="shared" si="5"/>
        <v>6.0299295774647087E-3</v>
      </c>
      <c r="L36" s="5">
        <f t="shared" si="0"/>
        <v>2270.1119955313507</v>
      </c>
      <c r="M36" s="72">
        <f t="shared" si="6"/>
        <v>8.309878823280555E-4</v>
      </c>
      <c r="N36" s="73">
        <f t="shared" si="10"/>
        <v>2268.7196829035361</v>
      </c>
      <c r="O36" s="70">
        <f t="shared" si="12"/>
        <v>1.4438015389365898E-3</v>
      </c>
    </row>
    <row r="37" spans="1:15" x14ac:dyDescent="0.25">
      <c r="A37" s="67">
        <v>36</v>
      </c>
      <c r="B37" s="8">
        <v>41609</v>
      </c>
      <c r="C37" s="5">
        <v>2280</v>
      </c>
      <c r="D37" s="69">
        <f t="shared" si="1"/>
        <v>2272</v>
      </c>
      <c r="E37" s="70">
        <f t="shared" si="2"/>
        <v>3.5087719298245615E-3</v>
      </c>
      <c r="F37" s="71">
        <f>+AVERAGE($C$2:C36)</f>
        <v>2155.0142857142855</v>
      </c>
      <c r="G37" s="72">
        <f t="shared" si="3"/>
        <v>5.481829573934846E-2</v>
      </c>
      <c r="H37" s="54">
        <f t="shared" si="8"/>
        <v>2271.5</v>
      </c>
      <c r="I37" s="72">
        <f t="shared" si="11"/>
        <v>3.7280701754385964E-3</v>
      </c>
      <c r="J37" s="5">
        <f t="shared" si="9"/>
        <v>2269.5</v>
      </c>
      <c r="K37" s="72">
        <f t="shared" si="5"/>
        <v>4.6052631578947364E-3</v>
      </c>
      <c r="L37" s="5">
        <f t="shared" si="0"/>
        <v>2277.5832335280156</v>
      </c>
      <c r="M37" s="72">
        <f t="shared" si="6"/>
        <v>1.0599852947299887E-3</v>
      </c>
      <c r="N37" s="73">
        <f t="shared" si="10"/>
        <v>2271.6719682903536</v>
      </c>
      <c r="O37" s="70">
        <f t="shared" si="12"/>
        <v>3.6526454866870344E-3</v>
      </c>
    </row>
    <row r="38" spans="1:15" x14ac:dyDescent="0.25">
      <c r="A38" s="67">
        <v>37</v>
      </c>
      <c r="B38" s="8">
        <v>41640</v>
      </c>
      <c r="C38" s="5">
        <v>2251</v>
      </c>
      <c r="D38" s="69">
        <f t="shared" si="1"/>
        <v>2280</v>
      </c>
      <c r="E38" s="70">
        <f t="shared" si="2"/>
        <v>1.2883163038649489E-2</v>
      </c>
      <c r="F38" s="71">
        <f>+AVERAGE($C$2:C37)</f>
        <v>2158.4861111111113</v>
      </c>
      <c r="G38" s="72">
        <f t="shared" si="3"/>
        <v>4.1099017720519188E-2</v>
      </c>
      <c r="H38" s="54">
        <f t="shared" si="8"/>
        <v>2276</v>
      </c>
      <c r="I38" s="72">
        <f t="shared" si="11"/>
        <v>1.1106175033318524E-2</v>
      </c>
      <c r="J38" s="5">
        <f t="shared" si="9"/>
        <v>2275.9</v>
      </c>
      <c r="K38" s="72">
        <f t="shared" si="5"/>
        <v>1.1061750333185292E-2</v>
      </c>
      <c r="L38" s="5">
        <f t="shared" si="0"/>
        <v>2285.0544715246806</v>
      </c>
      <c r="M38" s="72">
        <f t="shared" si="6"/>
        <v>1.512859685681057E-2</v>
      </c>
      <c r="N38" s="73">
        <f t="shared" si="10"/>
        <v>2279.1671968290352</v>
      </c>
      <c r="O38" s="70">
        <f t="shared" si="12"/>
        <v>1.2513192727247987E-2</v>
      </c>
    </row>
    <row r="39" spans="1:15" x14ac:dyDescent="0.25">
      <c r="A39" s="67">
        <v>38</v>
      </c>
      <c r="B39" s="8">
        <v>41671</v>
      </c>
      <c r="C39" s="5">
        <v>2259</v>
      </c>
      <c r="D39" s="69">
        <f t="shared" si="1"/>
        <v>2251</v>
      </c>
      <c r="E39" s="70">
        <f t="shared" si="2"/>
        <v>3.5413899955732625E-3</v>
      </c>
      <c r="F39" s="71">
        <f>+AVERAGE($C$2:C38)</f>
        <v>2160.9864864864867</v>
      </c>
      <c r="G39" s="72">
        <f t="shared" si="3"/>
        <v>4.3388009523467601E-2</v>
      </c>
      <c r="H39" s="54">
        <f t="shared" si="8"/>
        <v>2265.5</v>
      </c>
      <c r="I39" s="72">
        <f t="shared" si="11"/>
        <v>2.877379371403276E-3</v>
      </c>
      <c r="J39" s="5">
        <f t="shared" si="9"/>
        <v>2264.6999999999998</v>
      </c>
      <c r="K39" s="72">
        <f t="shared" si="5"/>
        <v>2.5232403718458691E-3</v>
      </c>
      <c r="L39" s="5">
        <f t="shared" si="0"/>
        <v>2292.5257095213456</v>
      </c>
      <c r="M39" s="72">
        <f t="shared" si="6"/>
        <v>1.4840951536673556E-2</v>
      </c>
      <c r="N39" s="73">
        <f t="shared" si="10"/>
        <v>2253.8167196829036</v>
      </c>
      <c r="O39" s="70">
        <f t="shared" si="12"/>
        <v>2.2945021324021391E-3</v>
      </c>
    </row>
    <row r="40" spans="1:15" x14ac:dyDescent="0.25">
      <c r="A40" s="67">
        <v>39</v>
      </c>
      <c r="B40" s="8">
        <v>41699</v>
      </c>
      <c r="C40" s="5">
        <v>2262</v>
      </c>
      <c r="D40" s="69">
        <f t="shared" si="1"/>
        <v>2259</v>
      </c>
      <c r="E40" s="70">
        <f t="shared" si="2"/>
        <v>1.3262599469496021E-3</v>
      </c>
      <c r="F40" s="71">
        <f>+AVERAGE($C$2:C39)</f>
        <v>2163.5657894736842</v>
      </c>
      <c r="G40" s="72">
        <f t="shared" si="3"/>
        <v>4.3516450276885867E-2</v>
      </c>
      <c r="H40" s="54">
        <f t="shared" si="8"/>
        <v>2255</v>
      </c>
      <c r="I40" s="72">
        <f t="shared" si="11"/>
        <v>3.094606542882405E-3</v>
      </c>
      <c r="J40" s="5">
        <f t="shared" si="9"/>
        <v>2257.9</v>
      </c>
      <c r="K40" s="72">
        <f t="shared" si="5"/>
        <v>1.8125552608310826E-3</v>
      </c>
      <c r="L40" s="5">
        <f t="shared" si="0"/>
        <v>2299.9969475180105</v>
      </c>
      <c r="M40" s="72">
        <f t="shared" si="6"/>
        <v>1.679794319982782E-2</v>
      </c>
      <c r="N40" s="73">
        <f t="shared" si="10"/>
        <v>2258.4816719682904</v>
      </c>
      <c r="O40" s="70">
        <f t="shared" si="12"/>
        <v>1.5554058495621764E-3</v>
      </c>
    </row>
    <row r="41" spans="1:15" x14ac:dyDescent="0.25">
      <c r="A41" s="67">
        <v>40</v>
      </c>
      <c r="B41" s="8">
        <v>41730</v>
      </c>
      <c r="C41" s="5">
        <v>2286</v>
      </c>
      <c r="D41" s="69">
        <f t="shared" si="1"/>
        <v>2262</v>
      </c>
      <c r="E41" s="70">
        <f t="shared" si="2"/>
        <v>1.0498687664041995E-2</v>
      </c>
      <c r="F41" s="71">
        <f>+AVERAGE($C$2:C40)</f>
        <v>2166.0897435897436</v>
      </c>
      <c r="G41" s="72">
        <f t="shared" si="3"/>
        <v>5.2454180406936286E-2</v>
      </c>
      <c r="H41" s="54">
        <f t="shared" si="8"/>
        <v>2260.5</v>
      </c>
      <c r="I41" s="72">
        <f t="shared" si="11"/>
        <v>1.1154855643044619E-2</v>
      </c>
      <c r="J41" s="5">
        <f t="shared" si="9"/>
        <v>2259.6999999999998</v>
      </c>
      <c r="K41" s="72">
        <f t="shared" si="5"/>
        <v>1.1504811898512766E-2</v>
      </c>
      <c r="L41" s="5">
        <f t="shared" si="0"/>
        <v>2307.4681855146755</v>
      </c>
      <c r="M41" s="72">
        <f t="shared" si="6"/>
        <v>9.3911572680120282E-3</v>
      </c>
      <c r="N41" s="73">
        <f t="shared" si="10"/>
        <v>2261.648167196829</v>
      </c>
      <c r="O41" s="70">
        <f t="shared" si="12"/>
        <v>1.0652595276977674E-2</v>
      </c>
    </row>
    <row r="42" spans="1:15" x14ac:dyDescent="0.25">
      <c r="A42" s="67">
        <v>41</v>
      </c>
      <c r="B42" s="8">
        <v>41760</v>
      </c>
      <c r="C42" s="5">
        <v>2287</v>
      </c>
      <c r="D42" s="69">
        <f t="shared" si="1"/>
        <v>2286</v>
      </c>
      <c r="E42" s="70">
        <f t="shared" si="2"/>
        <v>4.3725404459991256E-4</v>
      </c>
      <c r="F42" s="71">
        <f>+AVERAGE($C$2:C41)</f>
        <v>2169.0875000000001</v>
      </c>
      <c r="G42" s="72">
        <f t="shared" si="3"/>
        <v>5.1557717533887146E-2</v>
      </c>
      <c r="H42" s="54">
        <f t="shared" si="8"/>
        <v>2274</v>
      </c>
      <c r="I42" s="72">
        <f t="shared" si="11"/>
        <v>5.684302579798863E-3</v>
      </c>
      <c r="J42" s="5">
        <f t="shared" si="9"/>
        <v>2273.6999999999998</v>
      </c>
      <c r="K42" s="72">
        <f t="shared" si="5"/>
        <v>5.8154787931789164E-3</v>
      </c>
      <c r="L42" s="5">
        <f t="shared" si="0"/>
        <v>2314.9394235113405</v>
      </c>
      <c r="M42" s="72">
        <f t="shared" si="6"/>
        <v>1.221662593412351E-2</v>
      </c>
      <c r="N42" s="73">
        <f t="shared" si="10"/>
        <v>2283.5648167196828</v>
      </c>
      <c r="O42" s="70">
        <f t="shared" si="12"/>
        <v>1.5020477832607053E-3</v>
      </c>
    </row>
    <row r="43" spans="1:15" x14ac:dyDescent="0.25">
      <c r="A43" s="67">
        <v>42</v>
      </c>
      <c r="B43" s="8">
        <v>41791</v>
      </c>
      <c r="C43" s="5">
        <v>2301</v>
      </c>
      <c r="D43" s="69">
        <f t="shared" si="1"/>
        <v>2287</v>
      </c>
      <c r="E43" s="70">
        <f t="shared" si="2"/>
        <v>6.0843111690569319E-3</v>
      </c>
      <c r="F43" s="71">
        <f>+AVERAGE($C$2:C42)</f>
        <v>2171.9634146341464</v>
      </c>
      <c r="G43" s="72">
        <f t="shared" si="3"/>
        <v>5.6078481254173675E-2</v>
      </c>
      <c r="H43" s="54">
        <f t="shared" si="8"/>
        <v>2286.5</v>
      </c>
      <c r="I43" s="72">
        <f t="shared" si="11"/>
        <v>6.3016079965232509E-3</v>
      </c>
      <c r="J43" s="5">
        <f t="shared" si="9"/>
        <v>2284.1000000000004</v>
      </c>
      <c r="K43" s="72">
        <f t="shared" si="5"/>
        <v>7.3446327683614242E-3</v>
      </c>
      <c r="L43" s="5">
        <f t="shared" si="0"/>
        <v>2322.4106615080054</v>
      </c>
      <c r="M43" s="72">
        <f t="shared" si="6"/>
        <v>9.3049376392896274E-3</v>
      </c>
      <c r="N43" s="73">
        <f t="shared" si="10"/>
        <v>2286.6564816719683</v>
      </c>
      <c r="O43" s="70">
        <f t="shared" si="12"/>
        <v>6.2336020547725671E-3</v>
      </c>
    </row>
    <row r="44" spans="1:15" x14ac:dyDescent="0.25">
      <c r="A44" s="67">
        <v>43</v>
      </c>
      <c r="B44" s="8">
        <v>41821</v>
      </c>
      <c r="C44" s="5">
        <v>2307</v>
      </c>
      <c r="D44" s="69">
        <f t="shared" si="1"/>
        <v>2301</v>
      </c>
      <c r="E44" s="70">
        <f t="shared" si="2"/>
        <v>2.6007802340702211E-3</v>
      </c>
      <c r="F44" s="71">
        <f>+AVERAGE($C$2:C43)</f>
        <v>2175.0357142857142</v>
      </c>
      <c r="G44" s="72">
        <f t="shared" si="3"/>
        <v>5.7201684314818285E-2</v>
      </c>
      <c r="H44" s="54">
        <f t="shared" si="8"/>
        <v>2294</v>
      </c>
      <c r="I44" s="72">
        <f t="shared" si="11"/>
        <v>5.6350238404854792E-3</v>
      </c>
      <c r="J44" s="5">
        <f t="shared" si="9"/>
        <v>2293.9</v>
      </c>
      <c r="K44" s="72">
        <f t="shared" si="5"/>
        <v>5.6783701777199432E-3</v>
      </c>
      <c r="L44" s="5">
        <f t="shared" si="0"/>
        <v>2329.8818995046699</v>
      </c>
      <c r="M44" s="72">
        <f t="shared" si="6"/>
        <v>9.9184653249544622E-3</v>
      </c>
      <c r="N44" s="73">
        <f t="shared" si="10"/>
        <v>2299.5656481671967</v>
      </c>
      <c r="O44" s="70">
        <f t="shared" si="12"/>
        <v>3.2225192166464062E-3</v>
      </c>
    </row>
    <row r="45" spans="1:15" x14ac:dyDescent="0.25">
      <c r="A45" s="67">
        <v>44</v>
      </c>
      <c r="B45" s="8">
        <v>41852</v>
      </c>
      <c r="C45" s="5">
        <v>2317</v>
      </c>
      <c r="D45" s="69">
        <f t="shared" si="1"/>
        <v>2307</v>
      </c>
      <c r="E45" s="70">
        <f t="shared" si="2"/>
        <v>4.3159257660768235E-3</v>
      </c>
      <c r="F45" s="71">
        <f>+AVERAGE($C$2:C44)</f>
        <v>2178.1046511627906</v>
      </c>
      <c r="G45" s="72">
        <f t="shared" si="3"/>
        <v>5.9946201483474078E-2</v>
      </c>
      <c r="H45" s="54">
        <f t="shared" si="8"/>
        <v>2304</v>
      </c>
      <c r="I45" s="72">
        <f t="shared" si="11"/>
        <v>5.6107034958998705E-3</v>
      </c>
      <c r="J45" s="5">
        <f t="shared" si="9"/>
        <v>2302.6000000000004</v>
      </c>
      <c r="K45" s="72">
        <f t="shared" si="5"/>
        <v>6.2149331031504688E-3</v>
      </c>
      <c r="L45" s="5">
        <f t="shared" si="0"/>
        <v>2337.3531375013349</v>
      </c>
      <c r="M45" s="72">
        <f t="shared" si="6"/>
        <v>8.7842630562515803E-3</v>
      </c>
      <c r="N45" s="73">
        <f t="shared" si="10"/>
        <v>2306.2565648167197</v>
      </c>
      <c r="O45" s="70">
        <f t="shared" si="12"/>
        <v>4.6367868723695841E-3</v>
      </c>
    </row>
    <row r="46" spans="1:15" x14ac:dyDescent="0.25">
      <c r="A46" s="67">
        <v>45</v>
      </c>
      <c r="B46" s="8">
        <v>41883</v>
      </c>
      <c r="C46" s="5">
        <v>2320</v>
      </c>
      <c r="D46" s="69">
        <f t="shared" si="1"/>
        <v>2317</v>
      </c>
      <c r="E46" s="70">
        <f t="shared" si="2"/>
        <v>1.2931034482758621E-3</v>
      </c>
      <c r="F46" s="71">
        <f>+AVERAGE($C$2:C45)</f>
        <v>2181.2613636363635</v>
      </c>
      <c r="G46" s="72">
        <f t="shared" si="3"/>
        <v>5.9801136363636417E-2</v>
      </c>
      <c r="H46" s="54">
        <f t="shared" si="8"/>
        <v>2312</v>
      </c>
      <c r="I46" s="72">
        <f t="shared" si="11"/>
        <v>3.4482758620689655E-3</v>
      </c>
      <c r="J46" s="5">
        <f t="shared" si="9"/>
        <v>2311.4</v>
      </c>
      <c r="K46" s="72">
        <f t="shared" si="5"/>
        <v>3.7068965517240986E-3</v>
      </c>
      <c r="L46" s="5">
        <f t="shared" si="0"/>
        <v>2344.8243754979999</v>
      </c>
      <c r="M46" s="72">
        <f t="shared" si="6"/>
        <v>1.0700161852586156E-2</v>
      </c>
      <c r="N46" s="73">
        <f t="shared" si="10"/>
        <v>2315.9256564816719</v>
      </c>
      <c r="O46" s="70">
        <f t="shared" si="12"/>
        <v>1.756182551003482E-3</v>
      </c>
    </row>
    <row r="47" spans="1:15" x14ac:dyDescent="0.25">
      <c r="A47" s="67">
        <v>46</v>
      </c>
      <c r="B47" s="8">
        <v>41913</v>
      </c>
      <c r="C47" s="5">
        <v>2328</v>
      </c>
      <c r="D47" s="69">
        <f t="shared" si="1"/>
        <v>2320</v>
      </c>
      <c r="E47" s="70">
        <f t="shared" si="2"/>
        <v>3.4364261168384879E-3</v>
      </c>
      <c r="F47" s="71">
        <f>+AVERAGE($C$2:C46)</f>
        <v>2184.3444444444444</v>
      </c>
      <c r="G47" s="72">
        <f t="shared" si="3"/>
        <v>6.1707712867506689E-2</v>
      </c>
      <c r="H47" s="54">
        <f t="shared" si="8"/>
        <v>2318.5</v>
      </c>
      <c r="I47" s="72">
        <f t="shared" si="11"/>
        <v>4.0807560137457047E-3</v>
      </c>
      <c r="J47" s="5">
        <f t="shared" si="9"/>
        <v>2317.5</v>
      </c>
      <c r="K47" s="72">
        <f t="shared" si="5"/>
        <v>4.5103092783505151E-3</v>
      </c>
      <c r="L47" s="5">
        <f t="shared" si="0"/>
        <v>2352.2956134946648</v>
      </c>
      <c r="M47" s="72">
        <f t="shared" si="6"/>
        <v>1.0436260092209987E-2</v>
      </c>
      <c r="N47" s="73">
        <f t="shared" si="10"/>
        <v>2319.5925656481672</v>
      </c>
      <c r="O47" s="70">
        <f t="shared" si="12"/>
        <v>3.6114408727803962E-3</v>
      </c>
    </row>
    <row r="48" spans="1:15" x14ac:dyDescent="0.25">
      <c r="A48" s="67">
        <v>47</v>
      </c>
      <c r="B48" s="8">
        <v>41944</v>
      </c>
      <c r="C48" s="5">
        <v>2334</v>
      </c>
      <c r="D48" s="69">
        <f t="shared" si="1"/>
        <v>2328</v>
      </c>
      <c r="E48" s="70">
        <f t="shared" si="2"/>
        <v>2.5706940874035988E-3</v>
      </c>
      <c r="F48" s="71">
        <f>+AVERAGE($C$2:C47)</f>
        <v>2187.467391304348</v>
      </c>
      <c r="G48" s="72">
        <f t="shared" si="3"/>
        <v>6.2781751797622978E-2</v>
      </c>
      <c r="H48" s="54">
        <f t="shared" si="8"/>
        <v>2324</v>
      </c>
      <c r="I48" s="72">
        <f t="shared" si="11"/>
        <v>4.2844901456726651E-3</v>
      </c>
      <c r="J48" s="5">
        <f t="shared" si="9"/>
        <v>2323.6999999999998</v>
      </c>
      <c r="K48" s="72">
        <f t="shared" si="5"/>
        <v>4.413024850042923E-3</v>
      </c>
      <c r="L48" s="5">
        <f t="shared" si="0"/>
        <v>2359.7668514913298</v>
      </c>
      <c r="M48" s="72">
        <f t="shared" si="6"/>
        <v>1.1039782129961361E-2</v>
      </c>
      <c r="N48" s="73">
        <f t="shared" si="10"/>
        <v>2327.159256564817</v>
      </c>
      <c r="O48" s="70">
        <f t="shared" si="12"/>
        <v>2.9309097837116357E-3</v>
      </c>
    </row>
    <row r="49" spans="1:15" x14ac:dyDescent="0.25">
      <c r="A49" s="67">
        <v>48</v>
      </c>
      <c r="B49" s="8">
        <v>41974</v>
      </c>
      <c r="C49" s="5">
        <v>2353</v>
      </c>
      <c r="D49" s="69">
        <f t="shared" si="1"/>
        <v>2334</v>
      </c>
      <c r="E49" s="70">
        <f t="shared" si="2"/>
        <v>8.0747981300467488E-3</v>
      </c>
      <c r="F49" s="71">
        <f>+AVERAGE($C$2:C48)</f>
        <v>2190.5851063829787</v>
      </c>
      <c r="G49" s="72">
        <f t="shared" si="3"/>
        <v>6.9024604172129758E-2</v>
      </c>
      <c r="H49" s="54">
        <f t="shared" si="8"/>
        <v>2331</v>
      </c>
      <c r="I49" s="72">
        <f t="shared" si="11"/>
        <v>9.3497662558436039E-3</v>
      </c>
      <c r="J49" s="5">
        <f t="shared" si="9"/>
        <v>2330.1999999999998</v>
      </c>
      <c r="K49" s="72">
        <f t="shared" si="5"/>
        <v>9.6897577560561762E-3</v>
      </c>
      <c r="L49" s="5">
        <f t="shared" si="0"/>
        <v>2367.2380894879948</v>
      </c>
      <c r="M49" s="72">
        <f t="shared" si="6"/>
        <v>6.0510367564788718E-3</v>
      </c>
      <c r="N49" s="73">
        <f t="shared" si="10"/>
        <v>2333.3159256564813</v>
      </c>
      <c r="O49" s="70">
        <f t="shared" si="12"/>
        <v>8.3655224579339826E-3</v>
      </c>
    </row>
    <row r="50" spans="1:15" x14ac:dyDescent="0.25">
      <c r="A50" s="67">
        <v>49</v>
      </c>
      <c r="B50" s="8">
        <v>42005</v>
      </c>
      <c r="C50" s="5">
        <v>2340</v>
      </c>
      <c r="D50" s="69">
        <f t="shared" si="1"/>
        <v>2353</v>
      </c>
      <c r="E50" s="70">
        <f t="shared" si="2"/>
        <v>5.5555555555555558E-3</v>
      </c>
      <c r="F50" s="71">
        <f>+AVERAGE($C$2:C49)</f>
        <v>2193.96875</v>
      </c>
      <c r="G50" s="72">
        <f t="shared" si="3"/>
        <v>6.2406517094017094E-2</v>
      </c>
      <c r="H50" s="54">
        <f t="shared" si="8"/>
        <v>2343.5</v>
      </c>
      <c r="I50" s="72">
        <f t="shared" si="11"/>
        <v>1.4957264957264958E-3</v>
      </c>
      <c r="J50" s="5">
        <f t="shared" si="9"/>
        <v>2342.9</v>
      </c>
      <c r="K50" s="72">
        <f t="shared" si="5"/>
        <v>1.2393162393162782E-3</v>
      </c>
      <c r="L50" s="5">
        <f t="shared" si="0"/>
        <v>2374.7093274846598</v>
      </c>
      <c r="M50" s="72">
        <f t="shared" si="6"/>
        <v>1.4833045933615278E-2</v>
      </c>
      <c r="N50" s="73">
        <f t="shared" si="10"/>
        <v>2351.0315925656482</v>
      </c>
      <c r="O50" s="70">
        <f t="shared" si="12"/>
        <v>4.7143557972855665E-3</v>
      </c>
    </row>
    <row r="51" spans="1:15" x14ac:dyDescent="0.25">
      <c r="A51" s="67">
        <v>50</v>
      </c>
      <c r="B51" s="8">
        <v>42036</v>
      </c>
      <c r="C51" s="5">
        <v>2341</v>
      </c>
      <c r="D51" s="69">
        <f t="shared" si="1"/>
        <v>2340</v>
      </c>
      <c r="E51" s="70">
        <f t="shared" si="2"/>
        <v>4.2716787697565144E-4</v>
      </c>
      <c r="F51" s="71">
        <f>+AVERAGE($C$2:C50)</f>
        <v>2196.9489795918366</v>
      </c>
      <c r="G51" s="72">
        <f t="shared" si="3"/>
        <v>6.1533968563931382E-2</v>
      </c>
      <c r="H51" s="54">
        <f t="shared" si="8"/>
        <v>2346.5</v>
      </c>
      <c r="I51" s="72">
        <f t="shared" si="11"/>
        <v>2.3494233233660828E-3</v>
      </c>
      <c r="J51" s="5">
        <f t="shared" si="9"/>
        <v>2344.6000000000004</v>
      </c>
      <c r="K51" s="72">
        <f t="shared" si="5"/>
        <v>1.5378043571125006E-3</v>
      </c>
      <c r="L51" s="5">
        <f>$M$161*A51+$M$162</f>
        <v>2382.1805654813247</v>
      </c>
      <c r="M51" s="72">
        <f t="shared" si="6"/>
        <v>1.7591014729314278E-2</v>
      </c>
      <c r="N51" s="73">
        <f t="shared" si="10"/>
        <v>2341.1031592565646</v>
      </c>
      <c r="O51" s="70">
        <f t="shared" si="12"/>
        <v>4.4066320617084634E-5</v>
      </c>
    </row>
    <row r="52" spans="1:15" x14ac:dyDescent="0.25">
      <c r="A52" s="67">
        <v>51</v>
      </c>
      <c r="B52" s="8">
        <v>42064</v>
      </c>
      <c r="C52" s="5">
        <v>2343</v>
      </c>
      <c r="D52" s="69">
        <f t="shared" si="1"/>
        <v>2341</v>
      </c>
      <c r="E52" s="70">
        <f t="shared" si="2"/>
        <v>8.5360648740930435E-4</v>
      </c>
      <c r="F52" s="71">
        <f>+AVERAGE($C$2:C51)</f>
        <v>2199.83</v>
      </c>
      <c r="G52" s="72">
        <f t="shared" si="3"/>
        <v>6.1105420401195078E-2</v>
      </c>
      <c r="H52" s="54">
        <f t="shared" si="8"/>
        <v>2340.5</v>
      </c>
      <c r="I52" s="72">
        <f t="shared" si="11"/>
        <v>1.0670081092616305E-3</v>
      </c>
      <c r="J52" s="5">
        <f t="shared" si="9"/>
        <v>2341.8000000000002</v>
      </c>
      <c r="K52" s="72">
        <f t="shared" si="5"/>
        <v>5.1216389244550492E-4</v>
      </c>
      <c r="L52" s="5">
        <f t="shared" si="0"/>
        <v>2389.6518034779897</v>
      </c>
      <c r="M52" s="72">
        <f t="shared" si="6"/>
        <v>1.9911141049077971E-2</v>
      </c>
      <c r="N52" s="73">
        <f t="shared" si="10"/>
        <v>2341.0103159256564</v>
      </c>
      <c r="O52" s="70">
        <f t="shared" si="12"/>
        <v>8.4920361687733077E-4</v>
      </c>
    </row>
    <row r="53" spans="1:15" x14ac:dyDescent="0.25">
      <c r="A53" s="67">
        <v>52</v>
      </c>
      <c r="B53" s="8">
        <v>42095</v>
      </c>
      <c r="C53" s="5">
        <v>2361</v>
      </c>
      <c r="D53" s="69">
        <f t="shared" si="1"/>
        <v>2343</v>
      </c>
      <c r="E53" s="70">
        <f t="shared" si="2"/>
        <v>7.6238881829733167E-3</v>
      </c>
      <c r="F53" s="71">
        <f>+AVERAGE($C$2:C52)</f>
        <v>2202.6372549019607</v>
      </c>
      <c r="G53" s="72">
        <f t="shared" si="3"/>
        <v>6.7074436720897648E-2</v>
      </c>
      <c r="H53" s="54">
        <f t="shared" si="8"/>
        <v>2342</v>
      </c>
      <c r="I53" s="72">
        <f t="shared" si="11"/>
        <v>8.0474375264718342E-3</v>
      </c>
      <c r="J53" s="5">
        <f t="shared" si="9"/>
        <v>2341.9</v>
      </c>
      <c r="K53" s="72">
        <f t="shared" si="5"/>
        <v>8.0897924608216466E-3</v>
      </c>
      <c r="L53" s="5">
        <f t="shared" si="0"/>
        <v>2397.1230414746547</v>
      </c>
      <c r="M53" s="72">
        <f t="shared" si="6"/>
        <v>1.5299890501759702E-2</v>
      </c>
      <c r="N53" s="73">
        <f t="shared" si="10"/>
        <v>2342.8010315925658</v>
      </c>
      <c r="O53" s="70">
        <f t="shared" si="12"/>
        <v>7.7081611213190267E-3</v>
      </c>
    </row>
    <row r="54" spans="1:15" x14ac:dyDescent="0.25">
      <c r="A54" s="67">
        <v>53</v>
      </c>
      <c r="B54" s="8">
        <v>42125</v>
      </c>
      <c r="C54" s="5">
        <v>2370</v>
      </c>
      <c r="D54" s="69">
        <f t="shared" si="1"/>
        <v>2361</v>
      </c>
      <c r="E54" s="70">
        <f t="shared" si="2"/>
        <v>3.7974683544303796E-3</v>
      </c>
      <c r="F54" s="71">
        <f>+AVERAGE($C$2:C53)</f>
        <v>2205.6826923076924</v>
      </c>
      <c r="G54" s="72">
        <f t="shared" si="3"/>
        <v>6.9332197338526427E-2</v>
      </c>
      <c r="H54" s="54">
        <f t="shared" si="8"/>
        <v>2352</v>
      </c>
      <c r="I54" s="72">
        <f t="shared" si="11"/>
        <v>7.5949367088607592E-3</v>
      </c>
      <c r="J54" s="5">
        <f t="shared" si="9"/>
        <v>2351.8000000000002</v>
      </c>
      <c r="K54" s="72">
        <f t="shared" si="5"/>
        <v>7.679324894514691E-3</v>
      </c>
      <c r="L54" s="5">
        <f t="shared" si="0"/>
        <v>2404.5942794713196</v>
      </c>
      <c r="M54" s="72">
        <f t="shared" si="6"/>
        <v>1.4596742392961867E-2</v>
      </c>
      <c r="N54" s="73">
        <f t="shared" si="10"/>
        <v>2359.1801031592568</v>
      </c>
      <c r="O54" s="70">
        <f t="shared" si="12"/>
        <v>4.5653573167692999E-3</v>
      </c>
    </row>
    <row r="55" spans="1:15" x14ac:dyDescent="0.25">
      <c r="A55" s="67">
        <v>54</v>
      </c>
      <c r="B55" s="8">
        <v>42156</v>
      </c>
      <c r="C55" s="5">
        <v>2373</v>
      </c>
      <c r="D55" s="69">
        <f t="shared" si="1"/>
        <v>2370</v>
      </c>
      <c r="E55" s="70">
        <f t="shared" si="2"/>
        <v>1.2642225031605564E-3</v>
      </c>
      <c r="F55" s="71">
        <f>+AVERAGE($C$2:C54)</f>
        <v>2208.7830188679245</v>
      </c>
      <c r="G55" s="72">
        <f t="shared" si="3"/>
        <v>6.9202267649420765E-2</v>
      </c>
      <c r="H55" s="54">
        <f t="shared" si="8"/>
        <v>2365.5</v>
      </c>
      <c r="I55" s="72">
        <f t="shared" si="11"/>
        <v>3.1605562579013905E-3</v>
      </c>
      <c r="J55" s="5">
        <f t="shared" si="9"/>
        <v>2363.6999999999998</v>
      </c>
      <c r="K55" s="72">
        <f t="shared" si="5"/>
        <v>3.9190897597978008E-3</v>
      </c>
      <c r="L55" s="5">
        <f t="shared" si="0"/>
        <v>2412.0655174679846</v>
      </c>
      <c r="M55" s="72">
        <f t="shared" si="6"/>
        <v>1.6462502093545973E-2</v>
      </c>
      <c r="N55" s="73">
        <f t="shared" si="10"/>
        <v>2368.9180103159256</v>
      </c>
      <c r="O55" s="70">
        <f t="shared" si="12"/>
        <v>1.7201810720920416E-3</v>
      </c>
    </row>
    <row r="56" spans="1:15" x14ac:dyDescent="0.25">
      <c r="A56" s="67">
        <v>55</v>
      </c>
      <c r="B56" s="8">
        <v>42186</v>
      </c>
      <c r="C56" s="5">
        <v>2373</v>
      </c>
      <c r="D56" s="69">
        <f t="shared" si="1"/>
        <v>2373</v>
      </c>
      <c r="E56" s="70">
        <f t="shared" si="2"/>
        <v>0</v>
      </c>
      <c r="F56" s="71">
        <f>+AVERAGE($C$2:C55)</f>
        <v>2211.8240740740739</v>
      </c>
      <c r="G56" s="72">
        <f t="shared" si="3"/>
        <v>6.7920744174431558E-2</v>
      </c>
      <c r="H56" s="54">
        <f t="shared" si="8"/>
        <v>2371.5</v>
      </c>
      <c r="I56" s="72">
        <f t="shared" si="11"/>
        <v>6.3211125158027818E-4</v>
      </c>
      <c r="J56" s="5">
        <f t="shared" si="9"/>
        <v>2370.6</v>
      </c>
      <c r="K56" s="72">
        <f t="shared" si="5"/>
        <v>1.0113780025284833E-3</v>
      </c>
      <c r="L56" s="5">
        <f t="shared" si="0"/>
        <v>2419.5367554646496</v>
      </c>
      <c r="M56" s="72">
        <f t="shared" si="6"/>
        <v>1.9610937827496653E-2</v>
      </c>
      <c r="N56" s="73">
        <f t="shared" si="10"/>
        <v>2372.5918010315927</v>
      </c>
      <c r="O56" s="70">
        <f t="shared" si="12"/>
        <v>1.7201810720914669E-4</v>
      </c>
    </row>
    <row r="57" spans="1:15" x14ac:dyDescent="0.25">
      <c r="A57" s="67">
        <v>56</v>
      </c>
      <c r="B57" s="8">
        <v>42217</v>
      </c>
      <c r="C57" s="5">
        <v>2378</v>
      </c>
      <c r="D57" s="69">
        <f t="shared" si="1"/>
        <v>2373</v>
      </c>
      <c r="E57" s="70">
        <f t="shared" si="2"/>
        <v>2.1026072329688814E-3</v>
      </c>
      <c r="F57" s="71">
        <f>+AVERAGE($C$2:C56)</f>
        <v>2214.7545454545457</v>
      </c>
      <c r="G57" s="72">
        <f t="shared" si="3"/>
        <v>6.8648214695313001E-2</v>
      </c>
      <c r="H57" s="54">
        <f t="shared" si="8"/>
        <v>2373</v>
      </c>
      <c r="I57" s="72">
        <f t="shared" si="11"/>
        <v>2.1026072329688814E-3</v>
      </c>
      <c r="J57" s="5">
        <f t="shared" si="9"/>
        <v>2372.6999999999998</v>
      </c>
      <c r="K57" s="72">
        <f t="shared" si="5"/>
        <v>2.2287636669470908E-3</v>
      </c>
      <c r="L57" s="5">
        <f t="shared" si="0"/>
        <v>2427.0079934613145</v>
      </c>
      <c r="M57" s="72">
        <f t="shared" si="6"/>
        <v>2.0608912305010316E-2</v>
      </c>
      <c r="N57" s="73">
        <f t="shared" si="10"/>
        <v>2372.9591801031593</v>
      </c>
      <c r="O57" s="70">
        <f t="shared" si="12"/>
        <v>2.1197728750381542E-3</v>
      </c>
    </row>
    <row r="58" spans="1:15" x14ac:dyDescent="0.25">
      <c r="A58" s="67">
        <v>57</v>
      </c>
      <c r="B58" s="8">
        <v>42248</v>
      </c>
      <c r="C58" s="5">
        <v>2439</v>
      </c>
      <c r="D58" s="69">
        <f t="shared" si="1"/>
        <v>2378</v>
      </c>
      <c r="E58" s="70">
        <f t="shared" si="2"/>
        <v>2.5010250102501026E-2</v>
      </c>
      <c r="F58" s="71">
        <f>+AVERAGE($C$2:C57)</f>
        <v>2217.6696428571427</v>
      </c>
      <c r="G58" s="72">
        <f t="shared" si="3"/>
        <v>9.0746353892110429E-2</v>
      </c>
      <c r="H58" s="54">
        <f t="shared" si="8"/>
        <v>2375.5</v>
      </c>
      <c r="I58" s="72">
        <f t="shared" si="11"/>
        <v>2.6035260352603527E-2</v>
      </c>
      <c r="J58" s="5">
        <f t="shared" si="9"/>
        <v>2375.5</v>
      </c>
      <c r="K58" s="72">
        <f t="shared" si="5"/>
        <v>2.6035260352603527E-2</v>
      </c>
      <c r="L58" s="5">
        <f t="shared" si="0"/>
        <v>2434.479231457979</v>
      </c>
      <c r="M58" s="72">
        <f t="shared" si="6"/>
        <v>1.8535336375649692E-3</v>
      </c>
      <c r="N58" s="73">
        <f t="shared" si="10"/>
        <v>2377.495918010316</v>
      </c>
      <c r="O58" s="70">
        <f t="shared" si="12"/>
        <v>2.5216925785028283E-2</v>
      </c>
    </row>
    <row r="59" spans="1:15" x14ac:dyDescent="0.25">
      <c r="A59" s="67">
        <v>58</v>
      </c>
      <c r="B59" s="8">
        <v>42278</v>
      </c>
      <c r="C59" s="5">
        <v>2447</v>
      </c>
      <c r="D59" s="69">
        <f t="shared" si="1"/>
        <v>2439</v>
      </c>
      <c r="E59" s="70">
        <f t="shared" si="2"/>
        <v>3.2693093583980384E-3</v>
      </c>
      <c r="F59" s="71">
        <f>+AVERAGE($C$2:C58)</f>
        <v>2221.5526315789475</v>
      </c>
      <c r="G59" s="72">
        <f t="shared" si="3"/>
        <v>9.2132148925644655E-2</v>
      </c>
      <c r="H59" s="54">
        <f t="shared" si="8"/>
        <v>2408.5</v>
      </c>
      <c r="I59" s="72">
        <f t="shared" si="11"/>
        <v>1.5733551287290561E-2</v>
      </c>
      <c r="J59" s="5">
        <f t="shared" si="9"/>
        <v>2408</v>
      </c>
      <c r="K59" s="72">
        <f t="shared" si="5"/>
        <v>1.5937883122190438E-2</v>
      </c>
      <c r="L59" s="5">
        <f t="shared" si="0"/>
        <v>2441.950469454644</v>
      </c>
      <c r="M59" s="72">
        <f t="shared" si="6"/>
        <v>2.0635596834311372E-3</v>
      </c>
      <c r="N59" s="73">
        <f t="shared" si="10"/>
        <v>2432.8495918010312</v>
      </c>
      <c r="O59" s="70">
        <f t="shared" si="12"/>
        <v>5.7827577437551134E-3</v>
      </c>
    </row>
    <row r="60" spans="1:15" x14ac:dyDescent="0.25">
      <c r="A60" s="67">
        <v>59</v>
      </c>
      <c r="B60" s="8">
        <v>42309</v>
      </c>
      <c r="C60" s="5">
        <v>2481</v>
      </c>
      <c r="D60" s="69">
        <f t="shared" si="1"/>
        <v>2447</v>
      </c>
      <c r="E60" s="70">
        <f t="shared" si="2"/>
        <v>1.3704151551793631E-2</v>
      </c>
      <c r="F60" s="71">
        <f>+AVERAGE($C$2:C59)</f>
        <v>2225.4396551724139</v>
      </c>
      <c r="G60" s="72">
        <f t="shared" si="3"/>
        <v>0.10300699106311409</v>
      </c>
      <c r="H60" s="54">
        <f t="shared" si="8"/>
        <v>2443</v>
      </c>
      <c r="I60" s="72">
        <f t="shared" si="11"/>
        <v>1.5316404675534058E-2</v>
      </c>
      <c r="J60" s="5">
        <f t="shared" si="9"/>
        <v>2436.9</v>
      </c>
      <c r="K60" s="72">
        <f t="shared" si="5"/>
        <v>1.7775090689238174E-2</v>
      </c>
      <c r="L60" s="5">
        <f t="shared" si="0"/>
        <v>2449.421707451309</v>
      </c>
      <c r="M60" s="72">
        <f t="shared" si="6"/>
        <v>1.2728050201004041E-2</v>
      </c>
      <c r="N60" s="73">
        <f t="shared" si="10"/>
        <v>2445.5849591801034</v>
      </c>
      <c r="O60" s="70">
        <f t="shared" si="12"/>
        <v>1.427450254731826E-2</v>
      </c>
    </row>
    <row r="61" spans="1:15" x14ac:dyDescent="0.25">
      <c r="A61" s="67">
        <v>60</v>
      </c>
      <c r="B61" s="8">
        <v>42339</v>
      </c>
      <c r="C61" s="5">
        <v>2486</v>
      </c>
      <c r="D61" s="69">
        <f t="shared" si="1"/>
        <v>2481</v>
      </c>
      <c r="E61" s="70">
        <f t="shared" si="2"/>
        <v>2.011263073209976E-3</v>
      </c>
      <c r="F61" s="71">
        <f>+AVERAGE($C$2:C60)</f>
        <v>2229.7711864406779</v>
      </c>
      <c r="G61" s="72">
        <f t="shared" si="3"/>
        <v>0.10306871020085363</v>
      </c>
      <c r="H61" s="54">
        <f t="shared" si="8"/>
        <v>2464</v>
      </c>
      <c r="I61" s="72">
        <f t="shared" si="11"/>
        <v>8.8495575221238937E-3</v>
      </c>
      <c r="J61" s="5">
        <f t="shared" si="9"/>
        <v>2463.1999999999998</v>
      </c>
      <c r="K61" s="72">
        <f t="shared" si="5"/>
        <v>9.1713596138375628E-3</v>
      </c>
      <c r="L61" s="5">
        <f t="shared" si="0"/>
        <v>2456.8929454479739</v>
      </c>
      <c r="M61" s="72">
        <f t="shared" si="6"/>
        <v>1.1708388798079668E-2</v>
      </c>
      <c r="N61" s="73">
        <f t="shared" si="10"/>
        <v>2477.4584959180102</v>
      </c>
      <c r="O61" s="70">
        <f t="shared" si="12"/>
        <v>3.4358423499556887E-3</v>
      </c>
    </row>
    <row r="62" spans="1:15" x14ac:dyDescent="0.25">
      <c r="A62" s="67">
        <v>61</v>
      </c>
      <c r="B62" s="8">
        <v>42370</v>
      </c>
      <c r="C62" s="5">
        <v>2380</v>
      </c>
      <c r="D62" s="69">
        <f t="shared" si="1"/>
        <v>2486</v>
      </c>
      <c r="E62" s="70">
        <f t="shared" si="2"/>
        <v>4.4537815126050422E-2</v>
      </c>
      <c r="F62" s="71">
        <f>+AVERAGE($C$2:C61)</f>
        <v>2234.0416666666665</v>
      </c>
      <c r="G62" s="72">
        <f t="shared" si="3"/>
        <v>6.1327030812324997E-2</v>
      </c>
      <c r="H62" s="54">
        <f t="shared" si="8"/>
        <v>2483.5</v>
      </c>
      <c r="I62" s="72">
        <f t="shared" si="11"/>
        <v>4.3487394957983191E-2</v>
      </c>
      <c r="J62" s="5">
        <f t="shared" si="9"/>
        <v>2480.1000000000004</v>
      </c>
      <c r="K62" s="72">
        <f t="shared" si="5"/>
        <v>4.2058823529411919E-2</v>
      </c>
      <c r="L62" s="5">
        <f t="shared" si="0"/>
        <v>2464.3641834446389</v>
      </c>
      <c r="M62" s="72">
        <f t="shared" si="6"/>
        <v>3.5447135901108789E-2</v>
      </c>
      <c r="N62" s="73">
        <f t="shared" si="10"/>
        <v>2485.1458495918009</v>
      </c>
      <c r="O62" s="70">
        <f t="shared" si="12"/>
        <v>4.4178928399916356E-2</v>
      </c>
    </row>
    <row r="63" spans="1:15" x14ac:dyDescent="0.25">
      <c r="A63" s="67">
        <v>62</v>
      </c>
      <c r="B63" s="8">
        <v>42401</v>
      </c>
      <c r="C63" s="5">
        <v>2405</v>
      </c>
      <c r="D63" s="69">
        <f t="shared" si="1"/>
        <v>2380</v>
      </c>
      <c r="E63" s="70">
        <f t="shared" si="2"/>
        <v>1.0395010395010396E-2</v>
      </c>
      <c r="F63" s="71">
        <f>+AVERAGE($C$2:C62)</f>
        <v>2236.4344262295081</v>
      </c>
      <c r="G63" s="72">
        <f t="shared" si="3"/>
        <v>7.0089635663406216E-2</v>
      </c>
      <c r="H63" s="54">
        <f t="shared" si="8"/>
        <v>2433</v>
      </c>
      <c r="I63" s="72">
        <f t="shared" si="11"/>
        <v>1.1642411642411643E-2</v>
      </c>
      <c r="J63" s="5">
        <f t="shared" si="9"/>
        <v>2432.5</v>
      </c>
      <c r="K63" s="72">
        <f t="shared" si="5"/>
        <v>1.1434511434511435E-2</v>
      </c>
      <c r="L63" s="5">
        <f t="shared" si="0"/>
        <v>2471.8354214413039</v>
      </c>
      <c r="M63" s="72">
        <f t="shared" si="6"/>
        <v>2.7790196025490179E-2</v>
      </c>
      <c r="N63" s="73">
        <f t="shared" si="10"/>
        <v>2390.51458495918</v>
      </c>
      <c r="O63" s="70">
        <f t="shared" si="12"/>
        <v>6.0230415970145713E-3</v>
      </c>
    </row>
    <row r="64" spans="1:15" x14ac:dyDescent="0.25">
      <c r="A64" s="67">
        <v>63</v>
      </c>
      <c r="B64" s="8">
        <v>42430</v>
      </c>
      <c r="C64" s="5">
        <v>2412</v>
      </c>
      <c r="D64" s="69">
        <f t="shared" si="1"/>
        <v>2405</v>
      </c>
      <c r="E64" s="70">
        <f t="shared" si="2"/>
        <v>2.9021558872305139E-3</v>
      </c>
      <c r="F64" s="71">
        <f>+AVERAGE($C$2:C63)</f>
        <v>2239.1532258064517</v>
      </c>
      <c r="G64" s="72">
        <f t="shared" si="3"/>
        <v>7.1661183330658504E-2</v>
      </c>
      <c r="H64" s="54">
        <f t="shared" si="8"/>
        <v>2392.5</v>
      </c>
      <c r="I64" s="72">
        <f t="shared" si="11"/>
        <v>8.0845771144278603E-3</v>
      </c>
      <c r="J64" s="5">
        <f t="shared" si="9"/>
        <v>2403.1</v>
      </c>
      <c r="K64" s="72">
        <f t="shared" si="5"/>
        <v>3.6898839137645485E-3</v>
      </c>
      <c r="L64" s="5">
        <f t="shared" si="0"/>
        <v>2479.3066594379688</v>
      </c>
      <c r="M64" s="72">
        <f t="shared" si="6"/>
        <v>2.7904916848245791E-2</v>
      </c>
      <c r="N64" s="73">
        <f t="shared" si="10"/>
        <v>2403.5514584959178</v>
      </c>
      <c r="O64" s="70">
        <f t="shared" si="12"/>
        <v>3.5027120663690655E-3</v>
      </c>
    </row>
    <row r="65" spans="1:15" x14ac:dyDescent="0.25">
      <c r="A65" s="67">
        <v>64</v>
      </c>
      <c r="B65" s="8">
        <v>42461</v>
      </c>
      <c r="C65" s="5">
        <v>2438</v>
      </c>
      <c r="D65" s="69">
        <f t="shared" si="1"/>
        <v>2412</v>
      </c>
      <c r="E65" s="70">
        <f t="shared" si="2"/>
        <v>1.0664479081214109E-2</v>
      </c>
      <c r="F65" s="71">
        <f>+AVERAGE($C$2:C64)</f>
        <v>2241.8968253968255</v>
      </c>
      <c r="G65" s="72">
        <f t="shared" si="3"/>
        <v>8.0436084742893543E-2</v>
      </c>
      <c r="H65" s="54">
        <f t="shared" si="8"/>
        <v>2408.5</v>
      </c>
      <c r="I65" s="72">
        <f t="shared" si="11"/>
        <v>1.210008203445447E-2</v>
      </c>
      <c r="J65" s="5">
        <f t="shared" si="9"/>
        <v>2406</v>
      </c>
      <c r="K65" s="72">
        <f t="shared" si="5"/>
        <v>1.3125512715340444E-2</v>
      </c>
      <c r="L65" s="5">
        <f t="shared" si="0"/>
        <v>2486.7778974346338</v>
      </c>
      <c r="M65" s="72">
        <f t="shared" si="6"/>
        <v>2.0007341031433066E-2</v>
      </c>
      <c r="N65" s="73">
        <f t="shared" si="10"/>
        <v>2411.1551458495919</v>
      </c>
      <c r="O65" s="70">
        <f t="shared" si="12"/>
        <v>1.101101482789503E-2</v>
      </c>
    </row>
    <row r="66" spans="1:15" x14ac:dyDescent="0.25">
      <c r="A66" s="67">
        <v>65</v>
      </c>
      <c r="B66" s="8">
        <v>42491</v>
      </c>
      <c r="C66" s="5">
        <v>2499</v>
      </c>
      <c r="D66" s="69">
        <f t="shared" si="1"/>
        <v>2438</v>
      </c>
      <c r="E66" s="70">
        <f t="shared" si="2"/>
        <v>2.4409763905562223E-2</v>
      </c>
      <c r="F66" s="71">
        <f>+AVERAGE($C$2:C65)</f>
        <v>2244.9609375</v>
      </c>
      <c r="G66" s="72">
        <f t="shared" si="3"/>
        <v>0.10165628751500601</v>
      </c>
      <c r="H66" s="54">
        <f t="shared" si="8"/>
        <v>2425</v>
      </c>
      <c r="I66" s="72">
        <f t="shared" si="11"/>
        <v>2.9611844737895156E-2</v>
      </c>
      <c r="J66" s="5">
        <f t="shared" si="9"/>
        <v>2424.3000000000002</v>
      </c>
      <c r="K66" s="72">
        <f t="shared" si="5"/>
        <v>2.9891956782713013E-2</v>
      </c>
      <c r="L66" s="5">
        <f t="shared" ref="L66:L129" si="13">$M$161*A66+$M$162</f>
        <v>2494.2491354312988</v>
      </c>
      <c r="M66" s="72">
        <f t="shared" si="6"/>
        <v>1.9011062699884824E-3</v>
      </c>
      <c r="N66" s="73">
        <f t="shared" si="10"/>
        <v>2435.3155145849596</v>
      </c>
      <c r="O66" s="70">
        <f t="shared" si="12"/>
        <v>2.5483987761120607E-2</v>
      </c>
    </row>
    <row r="67" spans="1:15" x14ac:dyDescent="0.25">
      <c r="A67" s="67">
        <v>66</v>
      </c>
      <c r="B67" s="8">
        <v>42522</v>
      </c>
      <c r="C67" s="5">
        <v>2501</v>
      </c>
      <c r="D67" s="69">
        <f t="shared" si="1"/>
        <v>2499</v>
      </c>
      <c r="E67" s="70">
        <f t="shared" si="2"/>
        <v>7.9968012794882047E-4</v>
      </c>
      <c r="F67" s="71">
        <f>+AVERAGE($C$2:C66)</f>
        <v>2248.8692307692309</v>
      </c>
      <c r="G67" s="72">
        <f t="shared" si="3"/>
        <v>0.100811982899148</v>
      </c>
      <c r="H67" s="54">
        <f t="shared" si="8"/>
        <v>2468.5</v>
      </c>
      <c r="I67" s="72">
        <f t="shared" si="11"/>
        <v>1.2994802079168333E-2</v>
      </c>
      <c r="J67" s="5">
        <f t="shared" si="9"/>
        <v>2465.9</v>
      </c>
      <c r="K67" s="72">
        <f t="shared" si="5"/>
        <v>1.4034386245501762E-2</v>
      </c>
      <c r="L67" s="5">
        <f t="shared" si="13"/>
        <v>2501.7203734279638</v>
      </c>
      <c r="M67" s="72">
        <f t="shared" si="6"/>
        <v>2.8803415752249104E-4</v>
      </c>
      <c r="N67" s="73">
        <f t="shared" si="10"/>
        <v>2492.6315514584958</v>
      </c>
      <c r="O67" s="70">
        <f t="shared" si="12"/>
        <v>3.3460410002016079E-3</v>
      </c>
    </row>
    <row r="68" spans="1:15" x14ac:dyDescent="0.25">
      <c r="A68" s="67">
        <v>67</v>
      </c>
      <c r="B68" s="8">
        <v>42552</v>
      </c>
      <c r="C68" s="5">
        <v>2508</v>
      </c>
      <c r="D68" s="69">
        <f t="shared" ref="D68:D131" si="14">C67</f>
        <v>2501</v>
      </c>
      <c r="E68" s="70">
        <f t="shared" ref="E68:E131" si="15">+ABS(C68-D68)/C68</f>
        <v>2.7910685805422647E-3</v>
      </c>
      <c r="F68" s="71">
        <f>+AVERAGE($C$2:C67)</f>
        <v>2252.689393939394</v>
      </c>
      <c r="G68" s="72">
        <f t="shared" ref="G68:G131" si="16">+ABS(C68-F68)/C68</f>
        <v>0.10179848726499442</v>
      </c>
      <c r="H68" s="54">
        <f t="shared" si="8"/>
        <v>2500</v>
      </c>
      <c r="I68" s="72">
        <f t="shared" si="11"/>
        <v>3.189792663476874E-3</v>
      </c>
      <c r="J68" s="5">
        <f t="shared" si="9"/>
        <v>2493.9</v>
      </c>
      <c r="K68" s="72">
        <f t="shared" ref="K68:K131" si="17">+ABS(C68-J68)/C68</f>
        <v>5.6220095693779544E-3</v>
      </c>
      <c r="L68" s="5">
        <f t="shared" si="13"/>
        <v>2509.1916114246287</v>
      </c>
      <c r="M68" s="72">
        <f t="shared" ref="M68:M131" si="18">+ABS(C68-L68)/C68</f>
        <v>4.7512417249948881E-4</v>
      </c>
      <c r="N68" s="73">
        <f t="shared" si="10"/>
        <v>2500.1631551458495</v>
      </c>
      <c r="O68" s="70">
        <f t="shared" si="12"/>
        <v>3.1247387775719749E-3</v>
      </c>
    </row>
    <row r="69" spans="1:15" x14ac:dyDescent="0.25">
      <c r="A69" s="67">
        <v>68</v>
      </c>
      <c r="B69" s="8">
        <v>42583</v>
      </c>
      <c r="C69" s="5">
        <v>2510</v>
      </c>
      <c r="D69" s="69">
        <f t="shared" si="14"/>
        <v>2508</v>
      </c>
      <c r="E69" s="70">
        <f t="shared" si="15"/>
        <v>7.9681274900398409E-4</v>
      </c>
      <c r="F69" s="71">
        <f>+AVERAGE($C$2:C68)</f>
        <v>2256.5</v>
      </c>
      <c r="G69" s="72">
        <f t="shared" si="16"/>
        <v>0.10099601593625498</v>
      </c>
      <c r="H69" s="54">
        <f t="shared" ref="H69:H132" si="19">+AVERAGE(C67:C68)</f>
        <v>2504.5</v>
      </c>
      <c r="I69" s="72">
        <f t="shared" si="11"/>
        <v>2.1912350597609563E-3</v>
      </c>
      <c r="J69" s="5">
        <f t="shared" ref="J69:J132" si="20">+SUMPRODUCT(C66:C68,$Q$2:$Q$4)</f>
        <v>2504.3000000000002</v>
      </c>
      <c r="K69" s="72">
        <f t="shared" si="17"/>
        <v>2.2709163346612822E-3</v>
      </c>
      <c r="L69" s="5">
        <f t="shared" si="13"/>
        <v>2516.6628494212937</v>
      </c>
      <c r="M69" s="72">
        <f t="shared" si="18"/>
        <v>2.654521681790313E-3</v>
      </c>
      <c r="N69" s="73">
        <f t="shared" ref="N69:N132" si="21">(1-$Q$8)*N68+$Q$8*C68</f>
        <v>2507.2163155145854</v>
      </c>
      <c r="O69" s="70">
        <f t="shared" si="12"/>
        <v>1.1090376435914727E-3</v>
      </c>
    </row>
    <row r="70" spans="1:15" x14ac:dyDescent="0.25">
      <c r="A70" s="67">
        <v>69</v>
      </c>
      <c r="B70" s="8">
        <v>42614</v>
      </c>
      <c r="C70" s="5">
        <v>2515</v>
      </c>
      <c r="D70" s="69">
        <f t="shared" si="14"/>
        <v>2510</v>
      </c>
      <c r="E70" s="70">
        <f t="shared" si="15"/>
        <v>1.9880715705765406E-3</v>
      </c>
      <c r="F70" s="71">
        <f>+AVERAGE($C$2:C69)</f>
        <v>2260.2279411764707</v>
      </c>
      <c r="G70" s="72">
        <f t="shared" si="16"/>
        <v>0.10130101742486254</v>
      </c>
      <c r="H70" s="54">
        <f t="shared" si="19"/>
        <v>2509</v>
      </c>
      <c r="I70" s="72">
        <f t="shared" si="11"/>
        <v>2.3856858846918491E-3</v>
      </c>
      <c r="J70" s="5">
        <f t="shared" si="20"/>
        <v>2508.3000000000002</v>
      </c>
      <c r="K70" s="72">
        <f t="shared" si="17"/>
        <v>2.6640159045724925E-3</v>
      </c>
      <c r="L70" s="5">
        <f t="shared" si="13"/>
        <v>2524.1340874179587</v>
      </c>
      <c r="M70" s="72">
        <f t="shared" si="18"/>
        <v>3.631843903760896E-3</v>
      </c>
      <c r="N70" s="73">
        <f t="shared" si="21"/>
        <v>2509.7216315514584</v>
      </c>
      <c r="O70" s="70">
        <f t="shared" si="12"/>
        <v>2.0987548503147678E-3</v>
      </c>
    </row>
    <row r="71" spans="1:15" x14ac:dyDescent="0.25">
      <c r="A71" s="67">
        <v>70</v>
      </c>
      <c r="B71" s="8">
        <v>42644</v>
      </c>
      <c r="C71" s="5">
        <v>2596</v>
      </c>
      <c r="D71" s="69">
        <f t="shared" si="14"/>
        <v>2515</v>
      </c>
      <c r="E71" s="70">
        <f t="shared" si="15"/>
        <v>3.1201848998459167E-2</v>
      </c>
      <c r="F71" s="71">
        <f>+AVERAGE($C$2:C70)</f>
        <v>2263.9202898550725</v>
      </c>
      <c r="G71" s="72">
        <f t="shared" si="16"/>
        <v>0.12791976507893971</v>
      </c>
      <c r="H71" s="54">
        <f t="shared" si="19"/>
        <v>2512.5</v>
      </c>
      <c r="I71" s="72">
        <f t="shared" si="11"/>
        <v>3.216486902927581E-2</v>
      </c>
      <c r="J71" s="5">
        <f t="shared" si="20"/>
        <v>2512.3000000000002</v>
      </c>
      <c r="K71" s="72">
        <f t="shared" si="17"/>
        <v>3.2241910631741068E-2</v>
      </c>
      <c r="L71" s="5">
        <f t="shared" si="13"/>
        <v>2531.6053254146236</v>
      </c>
      <c r="M71" s="72">
        <f t="shared" si="18"/>
        <v>2.4805344601454692E-2</v>
      </c>
      <c r="N71" s="73">
        <f t="shared" si="21"/>
        <v>2514.4721631551456</v>
      </c>
      <c r="O71" s="70">
        <f t="shared" si="12"/>
        <v>3.1405175980298301E-2</v>
      </c>
    </row>
    <row r="72" spans="1:15" x14ac:dyDescent="0.25">
      <c r="A72" s="67">
        <v>71</v>
      </c>
      <c r="B72" s="8">
        <v>42675</v>
      </c>
      <c r="C72" s="5">
        <v>2601</v>
      </c>
      <c r="D72" s="69">
        <f t="shared" si="14"/>
        <v>2596</v>
      </c>
      <c r="E72" s="70">
        <f t="shared" si="15"/>
        <v>1.9223375624759708E-3</v>
      </c>
      <c r="F72" s="71">
        <f>+AVERAGE($C$2:C71)</f>
        <v>2268.6642857142856</v>
      </c>
      <c r="G72" s="72">
        <f t="shared" si="16"/>
        <v>0.12777228538474217</v>
      </c>
      <c r="H72" s="54">
        <f t="shared" si="19"/>
        <v>2555.5</v>
      </c>
      <c r="I72" s="72">
        <f t="shared" si="11"/>
        <v>1.7493271818531334E-2</v>
      </c>
      <c r="J72" s="5">
        <f t="shared" si="20"/>
        <v>2555</v>
      </c>
      <c r="K72" s="72">
        <f t="shared" si="17"/>
        <v>1.768550557477893E-2</v>
      </c>
      <c r="L72" s="5">
        <f t="shared" si="13"/>
        <v>2539.0765634112886</v>
      </c>
      <c r="M72" s="72">
        <f t="shared" si="18"/>
        <v>2.3807549630415769E-2</v>
      </c>
      <c r="N72" s="73">
        <f t="shared" si="21"/>
        <v>2587.8472163155147</v>
      </c>
      <c r="O72" s="70">
        <f t="shared" si="12"/>
        <v>5.0568180255614213E-3</v>
      </c>
    </row>
    <row r="73" spans="1:15" x14ac:dyDescent="0.25">
      <c r="A73" s="67">
        <v>72</v>
      </c>
      <c r="B73" s="8">
        <v>42705</v>
      </c>
      <c r="C73" s="5">
        <v>2611</v>
      </c>
      <c r="D73" s="69">
        <f t="shared" si="14"/>
        <v>2601</v>
      </c>
      <c r="E73" s="70">
        <f t="shared" si="15"/>
        <v>3.8299502106472617E-3</v>
      </c>
      <c r="F73" s="71">
        <f>+AVERAGE($C$2:C72)</f>
        <v>2273.3450704225352</v>
      </c>
      <c r="G73" s="72">
        <f t="shared" si="16"/>
        <v>0.12932015686612977</v>
      </c>
      <c r="H73" s="54">
        <f t="shared" si="19"/>
        <v>2598.5</v>
      </c>
      <c r="I73" s="72">
        <f t="shared" si="11"/>
        <v>4.7874377633090768E-3</v>
      </c>
      <c r="J73" s="5">
        <f t="shared" si="20"/>
        <v>2590.4</v>
      </c>
      <c r="K73" s="72">
        <f t="shared" si="17"/>
        <v>7.8896974339333244E-3</v>
      </c>
      <c r="L73" s="5">
        <f t="shared" si="13"/>
        <v>2546.5478014079536</v>
      </c>
      <c r="M73" s="72">
        <f t="shared" si="18"/>
        <v>2.4684871157428741E-2</v>
      </c>
      <c r="N73" s="73">
        <f t="shared" si="21"/>
        <v>2599.6847216315514</v>
      </c>
      <c r="O73" s="70">
        <f t="shared" si="12"/>
        <v>4.3336952770772182E-3</v>
      </c>
    </row>
    <row r="74" spans="1:15" x14ac:dyDescent="0.25">
      <c r="A74" s="67">
        <v>73</v>
      </c>
      <c r="B74" s="8">
        <v>42736</v>
      </c>
      <c r="C74" s="5">
        <v>2518</v>
      </c>
      <c r="D74" s="69">
        <f t="shared" si="14"/>
        <v>2611</v>
      </c>
      <c r="E74" s="70">
        <f t="shared" si="15"/>
        <v>3.6934074662430504E-2</v>
      </c>
      <c r="F74" s="71">
        <f>+AVERAGE($C$2:C73)</f>
        <v>2278.0347222222222</v>
      </c>
      <c r="G74" s="72">
        <f t="shared" si="16"/>
        <v>9.5299951460594848E-2</v>
      </c>
      <c r="H74" s="54">
        <f t="shared" si="19"/>
        <v>2606</v>
      </c>
      <c r="I74" s="72">
        <f t="shared" si="11"/>
        <v>3.4948371723590152E-2</v>
      </c>
      <c r="J74" s="5">
        <f t="shared" si="20"/>
        <v>2605.5</v>
      </c>
      <c r="K74" s="72">
        <f t="shared" si="17"/>
        <v>3.4749801429706115E-2</v>
      </c>
      <c r="L74" s="5">
        <f t="shared" si="13"/>
        <v>2554.0190394046185</v>
      </c>
      <c r="M74" s="72">
        <f t="shared" si="18"/>
        <v>1.4304622479991471E-2</v>
      </c>
      <c r="N74" s="73">
        <f t="shared" si="21"/>
        <v>2609.8684721631553</v>
      </c>
      <c r="O74" s="70">
        <f t="shared" si="12"/>
        <v>3.6484699032230054E-2</v>
      </c>
    </row>
    <row r="75" spans="1:15" x14ac:dyDescent="0.25">
      <c r="A75" s="67">
        <v>74</v>
      </c>
      <c r="B75" s="8">
        <v>42767</v>
      </c>
      <c r="C75" s="5">
        <v>2549</v>
      </c>
      <c r="D75" s="69">
        <f t="shared" si="14"/>
        <v>2518</v>
      </c>
      <c r="E75" s="70">
        <f t="shared" si="15"/>
        <v>1.2161632012553943E-2</v>
      </c>
      <c r="F75" s="71">
        <f>+AVERAGE($C$2:C74)</f>
        <v>2281.321917808219</v>
      </c>
      <c r="G75" s="72">
        <f t="shared" si="16"/>
        <v>0.10501297849814867</v>
      </c>
      <c r="H75" s="54">
        <f t="shared" si="19"/>
        <v>2564.5</v>
      </c>
      <c r="I75" s="72">
        <f t="shared" si="11"/>
        <v>6.0808160062769713E-3</v>
      </c>
      <c r="J75" s="5">
        <f t="shared" si="20"/>
        <v>2563.5</v>
      </c>
      <c r="K75" s="72">
        <f t="shared" si="17"/>
        <v>5.6885052961945862E-3</v>
      </c>
      <c r="L75" s="5">
        <f t="shared" si="13"/>
        <v>2561.4902774012835</v>
      </c>
      <c r="M75" s="72">
        <f t="shared" si="18"/>
        <v>4.9000695964234965E-3</v>
      </c>
      <c r="N75" s="73">
        <f t="shared" si="21"/>
        <v>2527.186847216316</v>
      </c>
      <c r="O75" s="70">
        <f t="shared" si="12"/>
        <v>8.5575334577026353E-3</v>
      </c>
    </row>
    <row r="76" spans="1:15" x14ac:dyDescent="0.25">
      <c r="A76" s="67">
        <v>75</v>
      </c>
      <c r="B76" s="8">
        <v>42795</v>
      </c>
      <c r="C76" s="5">
        <v>2586</v>
      </c>
      <c r="D76" s="69">
        <f t="shared" si="14"/>
        <v>2549</v>
      </c>
      <c r="E76" s="70">
        <f t="shared" si="15"/>
        <v>1.4307811291569992E-2</v>
      </c>
      <c r="F76" s="71">
        <f>+AVERAGE($C$2:C75)</f>
        <v>2284.9391891891892</v>
      </c>
      <c r="G76" s="72">
        <f t="shared" si="16"/>
        <v>0.11641949373967936</v>
      </c>
      <c r="H76" s="54">
        <f t="shared" si="19"/>
        <v>2533.5</v>
      </c>
      <c r="I76" s="72">
        <f t="shared" si="11"/>
        <v>2.0301624129930394E-2</v>
      </c>
      <c r="J76" s="5">
        <f t="shared" si="20"/>
        <v>2542.8000000000002</v>
      </c>
      <c r="K76" s="72">
        <f t="shared" si="17"/>
        <v>1.6705336426914082E-2</v>
      </c>
      <c r="L76" s="5">
        <f t="shared" si="13"/>
        <v>2568.9615153979485</v>
      </c>
      <c r="M76" s="72">
        <f t="shared" si="18"/>
        <v>6.5887411454182291E-3</v>
      </c>
      <c r="N76" s="73">
        <f t="shared" si="21"/>
        <v>2546.8186847216316</v>
      </c>
      <c r="O76" s="70">
        <f t="shared" si="12"/>
        <v>1.5151320679956845E-2</v>
      </c>
    </row>
    <row r="77" spans="1:15" x14ac:dyDescent="0.25">
      <c r="A77" s="67">
        <v>76</v>
      </c>
      <c r="B77" s="8">
        <v>42826</v>
      </c>
      <c r="C77" s="5">
        <v>2613</v>
      </c>
      <c r="D77" s="69">
        <f t="shared" si="14"/>
        <v>2586</v>
      </c>
      <c r="E77" s="70">
        <f t="shared" si="15"/>
        <v>1.0332950631458095E-2</v>
      </c>
      <c r="F77" s="71">
        <f>+AVERAGE($C$2:C76)</f>
        <v>2288.9533333333334</v>
      </c>
      <c r="G77" s="72">
        <f t="shared" si="16"/>
        <v>0.12401326699834161</v>
      </c>
      <c r="H77" s="54">
        <f t="shared" si="19"/>
        <v>2567.5</v>
      </c>
      <c r="I77" s="72">
        <f t="shared" si="11"/>
        <v>1.7412935323383085E-2</v>
      </c>
      <c r="J77" s="5">
        <f t="shared" si="20"/>
        <v>2564.4</v>
      </c>
      <c r="K77" s="72">
        <f t="shared" si="17"/>
        <v>1.8599311136624535E-2</v>
      </c>
      <c r="L77" s="5">
        <f t="shared" si="13"/>
        <v>2576.4327533946134</v>
      </c>
      <c r="M77" s="72">
        <f t="shared" si="18"/>
        <v>1.3994353848215298E-2</v>
      </c>
      <c r="N77" s="73">
        <f t="shared" si="21"/>
        <v>2582.081868472163</v>
      </c>
      <c r="O77" s="70">
        <f t="shared" si="12"/>
        <v>1.1832426914595092E-2</v>
      </c>
    </row>
    <row r="78" spans="1:15" x14ac:dyDescent="0.25">
      <c r="A78" s="67">
        <v>77</v>
      </c>
      <c r="B78" s="8">
        <v>42856</v>
      </c>
      <c r="C78" s="5">
        <v>2615</v>
      </c>
      <c r="D78" s="69">
        <f t="shared" si="14"/>
        <v>2613</v>
      </c>
      <c r="E78" s="70">
        <f t="shared" si="15"/>
        <v>7.6481835564053537E-4</v>
      </c>
      <c r="F78" s="71">
        <f>+AVERAGE($C$2:C77)</f>
        <v>2293.2171052631579</v>
      </c>
      <c r="G78" s="72">
        <f t="shared" si="16"/>
        <v>0.12305273221294152</v>
      </c>
      <c r="H78" s="54">
        <f t="shared" si="19"/>
        <v>2599.5</v>
      </c>
      <c r="I78" s="72">
        <f t="shared" si="11"/>
        <v>5.9273422562141492E-3</v>
      </c>
      <c r="J78" s="5">
        <f t="shared" si="20"/>
        <v>2595.8000000000002</v>
      </c>
      <c r="K78" s="72">
        <f t="shared" si="17"/>
        <v>7.3422562141490701E-3</v>
      </c>
      <c r="L78" s="5">
        <f t="shared" si="13"/>
        <v>2583.9039913912779</v>
      </c>
      <c r="M78" s="72">
        <f t="shared" si="18"/>
        <v>1.1891399085553369E-2</v>
      </c>
      <c r="N78" s="73">
        <f t="shared" si="21"/>
        <v>2609.9081868472167</v>
      </c>
      <c r="O78" s="70">
        <f t="shared" si="12"/>
        <v>1.9471560813702823E-3</v>
      </c>
    </row>
    <row r="79" spans="1:15" x14ac:dyDescent="0.25">
      <c r="A79" s="67">
        <v>78</v>
      </c>
      <c r="B79" s="8">
        <v>42887</v>
      </c>
      <c r="C79" s="5">
        <v>2626</v>
      </c>
      <c r="D79" s="69">
        <f t="shared" si="14"/>
        <v>2615</v>
      </c>
      <c r="E79" s="70">
        <f t="shared" si="15"/>
        <v>4.1888804265041886E-3</v>
      </c>
      <c r="F79" s="71">
        <f>+AVERAGE($C$2:C78)</f>
        <v>2297.3961038961038</v>
      </c>
      <c r="G79" s="72">
        <f t="shared" si="16"/>
        <v>0.12513476622387518</v>
      </c>
      <c r="H79" s="54">
        <f t="shared" si="19"/>
        <v>2614</v>
      </c>
      <c r="I79" s="72">
        <f t="shared" si="11"/>
        <v>4.56968773800457E-3</v>
      </c>
      <c r="J79" s="5">
        <f t="shared" si="20"/>
        <v>2611.3000000000002</v>
      </c>
      <c r="K79" s="72">
        <f t="shared" si="17"/>
        <v>5.5978674790555282E-3</v>
      </c>
      <c r="L79" s="5">
        <f t="shared" si="13"/>
        <v>2591.3752293879429</v>
      </c>
      <c r="M79" s="72">
        <f t="shared" si="18"/>
        <v>1.3185365808094856E-2</v>
      </c>
      <c r="N79" s="73">
        <f t="shared" si="21"/>
        <v>2614.4908186847215</v>
      </c>
      <c r="O79" s="70">
        <f t="shared" si="12"/>
        <v>4.3827803942416265E-3</v>
      </c>
    </row>
    <row r="80" spans="1:15" x14ac:dyDescent="0.25">
      <c r="A80" s="67">
        <v>79</v>
      </c>
      <c r="B80" s="8">
        <v>42917</v>
      </c>
      <c r="C80" s="5">
        <v>2641</v>
      </c>
      <c r="D80" s="69">
        <f t="shared" si="14"/>
        <v>2626</v>
      </c>
      <c r="E80" s="70">
        <f t="shared" si="15"/>
        <v>5.6796667928814843E-3</v>
      </c>
      <c r="F80" s="71">
        <f>+AVERAGE($C$2:C79)</f>
        <v>2301.6089743589741</v>
      </c>
      <c r="G80" s="72">
        <f t="shared" si="16"/>
        <v>0.12850852920902153</v>
      </c>
      <c r="H80" s="54">
        <f t="shared" si="19"/>
        <v>2620.5</v>
      </c>
      <c r="I80" s="72">
        <f t="shared" ref="I80:I143" si="22">+ABS(C80-H80)/C80</f>
        <v>7.762211283604695E-3</v>
      </c>
      <c r="J80" s="5">
        <f t="shared" si="20"/>
        <v>2620.3000000000002</v>
      </c>
      <c r="K80" s="72">
        <f t="shared" si="17"/>
        <v>7.8379401741763798E-3</v>
      </c>
      <c r="L80" s="5">
        <f t="shared" si="13"/>
        <v>2598.8464673846079</v>
      </c>
      <c r="M80" s="72">
        <f t="shared" si="18"/>
        <v>1.5961201293219283E-2</v>
      </c>
      <c r="N80" s="73">
        <f t="shared" si="21"/>
        <v>2624.8490818684722</v>
      </c>
      <c r="O80" s="70">
        <f t="shared" ref="O80:O143" si="23">+ABS(C80-N80)/C80</f>
        <v>6.1154555590790458E-3</v>
      </c>
    </row>
    <row r="81" spans="1:15" x14ac:dyDescent="0.25">
      <c r="A81" s="67">
        <v>80</v>
      </c>
      <c r="B81" s="8">
        <v>42948</v>
      </c>
      <c r="C81" s="5">
        <v>2647</v>
      </c>
      <c r="D81" s="69">
        <f t="shared" si="14"/>
        <v>2641</v>
      </c>
      <c r="E81" s="70">
        <f t="shared" si="15"/>
        <v>2.2667170381564035E-3</v>
      </c>
      <c r="F81" s="71">
        <f>+AVERAGE($C$2:C80)</f>
        <v>2305.9050632911394</v>
      </c>
      <c r="G81" s="72">
        <f t="shared" si="16"/>
        <v>0.12886095077780907</v>
      </c>
      <c r="H81" s="54">
        <f t="shared" si="19"/>
        <v>2633.5</v>
      </c>
      <c r="I81" s="72">
        <f t="shared" si="22"/>
        <v>5.1001133358519078E-3</v>
      </c>
      <c r="J81" s="5">
        <f t="shared" si="20"/>
        <v>2632.4</v>
      </c>
      <c r="K81" s="72">
        <f t="shared" si="17"/>
        <v>5.5156781261805473E-3</v>
      </c>
      <c r="L81" s="5">
        <f t="shared" si="13"/>
        <v>2606.3177053812728</v>
      </c>
      <c r="M81" s="72">
        <f t="shared" si="18"/>
        <v>1.5369208393927901E-2</v>
      </c>
      <c r="N81" s="73">
        <f t="shared" si="21"/>
        <v>2639.3849081868475</v>
      </c>
      <c r="O81" s="70">
        <f t="shared" si="23"/>
        <v>2.8768763933330198E-3</v>
      </c>
    </row>
    <row r="82" spans="1:15" x14ac:dyDescent="0.25">
      <c r="A82" s="67">
        <v>81</v>
      </c>
      <c r="B82" s="8">
        <v>42979</v>
      </c>
      <c r="C82" s="5">
        <v>2648</v>
      </c>
      <c r="D82" s="69">
        <f t="shared" si="14"/>
        <v>2647</v>
      </c>
      <c r="E82" s="70">
        <f t="shared" si="15"/>
        <v>3.7764350453172205E-4</v>
      </c>
      <c r="F82" s="71">
        <f>+AVERAGE($C$2:C81)</f>
        <v>2310.1687499999998</v>
      </c>
      <c r="G82" s="72">
        <f t="shared" si="16"/>
        <v>0.12757977719033239</v>
      </c>
      <c r="H82" s="54">
        <f t="shared" si="19"/>
        <v>2644</v>
      </c>
      <c r="I82" s="72">
        <f t="shared" si="22"/>
        <v>1.5105740181268882E-3</v>
      </c>
      <c r="J82" s="5">
        <f t="shared" si="20"/>
        <v>2642.5</v>
      </c>
      <c r="K82" s="72">
        <f t="shared" si="17"/>
        <v>2.0770392749244714E-3</v>
      </c>
      <c r="L82" s="5">
        <f t="shared" si="13"/>
        <v>2613.7889433779378</v>
      </c>
      <c r="M82" s="72">
        <f t="shared" si="18"/>
        <v>1.2919583316488742E-2</v>
      </c>
      <c r="N82" s="73">
        <f t="shared" si="21"/>
        <v>2646.238490818685</v>
      </c>
      <c r="O82" s="70">
        <f t="shared" si="23"/>
        <v>6.6522250049659266E-4</v>
      </c>
    </row>
    <row r="83" spans="1:15" x14ac:dyDescent="0.25">
      <c r="A83" s="67">
        <v>82</v>
      </c>
      <c r="B83" s="8">
        <v>43009</v>
      </c>
      <c r="C83" s="5">
        <v>2665</v>
      </c>
      <c r="D83" s="69">
        <f t="shared" si="14"/>
        <v>2648</v>
      </c>
      <c r="E83" s="70">
        <f t="shared" si="15"/>
        <v>6.3789868667917448E-3</v>
      </c>
      <c r="F83" s="71">
        <f>+AVERAGE($C$2:C82)</f>
        <v>2314.3395061728397</v>
      </c>
      <c r="G83" s="72">
        <f t="shared" si="16"/>
        <v>0.13157992263683313</v>
      </c>
      <c r="H83" s="54">
        <f t="shared" si="19"/>
        <v>2647.5</v>
      </c>
      <c r="I83" s="72">
        <f t="shared" si="22"/>
        <v>6.5666041275797378E-3</v>
      </c>
      <c r="J83" s="5">
        <f t="shared" si="20"/>
        <v>2646.9</v>
      </c>
      <c r="K83" s="72">
        <f t="shared" si="17"/>
        <v>6.7917448405252941E-3</v>
      </c>
      <c r="L83" s="5">
        <f t="shared" si="13"/>
        <v>2621.2601813746028</v>
      </c>
      <c r="M83" s="72">
        <f t="shared" si="18"/>
        <v>1.6412689915721285E-2</v>
      </c>
      <c r="N83" s="73">
        <f t="shared" si="21"/>
        <v>2647.8238490818685</v>
      </c>
      <c r="O83" s="70">
        <f t="shared" si="23"/>
        <v>6.4450847722819877E-3</v>
      </c>
    </row>
    <row r="84" spans="1:15" x14ac:dyDescent="0.25">
      <c r="A84" s="67">
        <v>83</v>
      </c>
      <c r="B84" s="8">
        <v>43040</v>
      </c>
      <c r="C84" s="5">
        <v>2692</v>
      </c>
      <c r="D84" s="69">
        <f t="shared" si="14"/>
        <v>2665</v>
      </c>
      <c r="E84" s="70">
        <f t="shared" si="15"/>
        <v>1.0029717682020803E-2</v>
      </c>
      <c r="F84" s="71">
        <f>+AVERAGE($C$2:C83)</f>
        <v>2318.6158536585367</v>
      </c>
      <c r="G84" s="72">
        <f t="shared" si="16"/>
        <v>0.13870139165730436</v>
      </c>
      <c r="H84" s="54">
        <f t="shared" si="19"/>
        <v>2656.5</v>
      </c>
      <c r="I84" s="72">
        <f t="shared" si="22"/>
        <v>1.3187221396731055E-2</v>
      </c>
      <c r="J84" s="5">
        <f t="shared" si="20"/>
        <v>2656.4</v>
      </c>
      <c r="K84" s="72">
        <f t="shared" si="17"/>
        <v>1.3224368499257025E-2</v>
      </c>
      <c r="L84" s="5">
        <f t="shared" si="13"/>
        <v>2628.7314193712677</v>
      </c>
      <c r="M84" s="72">
        <f t="shared" si="18"/>
        <v>2.3502444512902024E-2</v>
      </c>
      <c r="N84" s="73">
        <f t="shared" si="21"/>
        <v>2663.2823849081869</v>
      </c>
      <c r="O84" s="70">
        <f t="shared" si="23"/>
        <v>1.0667761921178699E-2</v>
      </c>
    </row>
    <row r="85" spans="1:15" x14ac:dyDescent="0.25">
      <c r="A85" s="67">
        <v>84</v>
      </c>
      <c r="B85" s="8">
        <v>43070</v>
      </c>
      <c r="C85" s="5">
        <v>2695</v>
      </c>
      <c r="D85" s="69">
        <f t="shared" si="14"/>
        <v>2692</v>
      </c>
      <c r="E85" s="70">
        <f t="shared" si="15"/>
        <v>1.1131725417439704E-3</v>
      </c>
      <c r="F85" s="71">
        <f>+AVERAGE($C$2:C84)</f>
        <v>2323.1144578313251</v>
      </c>
      <c r="G85" s="72">
        <f t="shared" si="16"/>
        <v>0.13799092473791275</v>
      </c>
      <c r="H85" s="54">
        <f t="shared" si="19"/>
        <v>2678.5</v>
      </c>
      <c r="I85" s="72">
        <f t="shared" si="22"/>
        <v>6.1224489795918364E-3</v>
      </c>
      <c r="J85" s="5">
        <f t="shared" si="20"/>
        <v>2676.8</v>
      </c>
      <c r="K85" s="72">
        <f t="shared" si="17"/>
        <v>6.7532467532466856E-3</v>
      </c>
      <c r="L85" s="5">
        <f t="shared" si="13"/>
        <v>2636.2026573679327</v>
      </c>
      <c r="M85" s="72">
        <f t="shared" si="18"/>
        <v>2.1817195781843147E-2</v>
      </c>
      <c r="N85" s="73">
        <f t="shared" si="21"/>
        <v>2689.1282384908191</v>
      </c>
      <c r="O85" s="70">
        <f t="shared" si="23"/>
        <v>2.1787612278964534E-3</v>
      </c>
    </row>
    <row r="86" spans="1:15" x14ac:dyDescent="0.25">
      <c r="A86" s="67">
        <v>85</v>
      </c>
      <c r="B86" s="8">
        <v>43101</v>
      </c>
      <c r="C86" s="5">
        <v>2653</v>
      </c>
      <c r="D86" s="69">
        <f t="shared" si="14"/>
        <v>2695</v>
      </c>
      <c r="E86" s="70">
        <f t="shared" si="15"/>
        <v>1.5831134564643801E-2</v>
      </c>
      <c r="F86" s="71">
        <f>+AVERAGE($C$2:C85)</f>
        <v>2327.5416666666665</v>
      </c>
      <c r="G86" s="72">
        <f t="shared" si="16"/>
        <v>0.12267558738534998</v>
      </c>
      <c r="H86" s="54">
        <f t="shared" si="19"/>
        <v>2693.5</v>
      </c>
      <c r="I86" s="72">
        <f t="shared" si="22"/>
        <v>1.5265736901620806E-2</v>
      </c>
      <c r="J86" s="5">
        <f t="shared" si="20"/>
        <v>2690.8</v>
      </c>
      <c r="K86" s="72">
        <f t="shared" si="17"/>
        <v>1.4248021108179488E-2</v>
      </c>
      <c r="L86" s="5">
        <f t="shared" si="13"/>
        <v>2643.6738953645977</v>
      </c>
      <c r="M86" s="72">
        <f t="shared" si="18"/>
        <v>3.5153051773095805E-3</v>
      </c>
      <c r="N86" s="73">
        <f t="shared" si="21"/>
        <v>2694.4128238490821</v>
      </c>
      <c r="O86" s="70">
        <f t="shared" si="23"/>
        <v>1.5609809215635918E-2</v>
      </c>
    </row>
    <row r="87" spans="1:15" x14ac:dyDescent="0.25">
      <c r="A87" s="67">
        <v>86</v>
      </c>
      <c r="B87" s="8">
        <v>43132</v>
      </c>
      <c r="C87" s="5">
        <v>2663</v>
      </c>
      <c r="D87" s="69">
        <f t="shared" si="14"/>
        <v>2653</v>
      </c>
      <c r="E87" s="70">
        <f t="shared" si="15"/>
        <v>3.7551633496057078E-3</v>
      </c>
      <c r="F87" s="71">
        <f>+AVERAGE($C$2:C86)</f>
        <v>2331.3705882352942</v>
      </c>
      <c r="G87" s="72">
        <f t="shared" si="16"/>
        <v>0.1245322612710123</v>
      </c>
      <c r="H87" s="54">
        <f t="shared" si="19"/>
        <v>2674</v>
      </c>
      <c r="I87" s="72">
        <f t="shared" si="22"/>
        <v>4.1306796845662786E-3</v>
      </c>
      <c r="J87" s="5">
        <f t="shared" si="20"/>
        <v>2673.7</v>
      </c>
      <c r="K87" s="72">
        <f t="shared" si="17"/>
        <v>4.0180247840780389E-3</v>
      </c>
      <c r="L87" s="5">
        <f t="shared" si="13"/>
        <v>2651.1451333612627</v>
      </c>
      <c r="M87" s="72">
        <f t="shared" si="18"/>
        <v>4.4516960716249904E-3</v>
      </c>
      <c r="N87" s="73">
        <f t="shared" si="21"/>
        <v>2657.1412823849087</v>
      </c>
      <c r="O87" s="70">
        <f t="shared" si="23"/>
        <v>2.2000441663880348E-3</v>
      </c>
    </row>
    <row r="88" spans="1:15" x14ac:dyDescent="0.25">
      <c r="A88" s="67">
        <v>87</v>
      </c>
      <c r="B88" s="8">
        <v>43160</v>
      </c>
      <c r="C88" s="5">
        <v>2664</v>
      </c>
      <c r="D88" s="69">
        <f t="shared" si="14"/>
        <v>2663</v>
      </c>
      <c r="E88" s="70">
        <f t="shared" si="15"/>
        <v>3.7537537537537537E-4</v>
      </c>
      <c r="F88" s="71">
        <f>+AVERAGE($C$2:C87)</f>
        <v>2335.2267441860463</v>
      </c>
      <c r="G88" s="72">
        <f t="shared" si="16"/>
        <v>0.12341338431454719</v>
      </c>
      <c r="H88" s="54">
        <f t="shared" si="19"/>
        <v>2658</v>
      </c>
      <c r="I88" s="72">
        <f t="shared" si="22"/>
        <v>2.2522522522522522E-3</v>
      </c>
      <c r="J88" s="5">
        <f t="shared" si="20"/>
        <v>2662.2</v>
      </c>
      <c r="K88" s="72">
        <f t="shared" si="17"/>
        <v>6.7567567567574391E-4</v>
      </c>
      <c r="L88" s="5">
        <f t="shared" si="13"/>
        <v>2658.6163713579276</v>
      </c>
      <c r="M88" s="72">
        <f t="shared" si="18"/>
        <v>2.0208816223995425E-3</v>
      </c>
      <c r="N88" s="73">
        <f t="shared" si="21"/>
        <v>2662.4141282384912</v>
      </c>
      <c r="O88" s="70">
        <f t="shared" si="23"/>
        <v>5.952972077735623E-4</v>
      </c>
    </row>
    <row r="89" spans="1:15" x14ac:dyDescent="0.25">
      <c r="A89" s="67">
        <v>88</v>
      </c>
      <c r="B89" s="8">
        <v>43191</v>
      </c>
      <c r="C89" s="5">
        <v>2702</v>
      </c>
      <c r="D89" s="69">
        <f t="shared" si="14"/>
        <v>2664</v>
      </c>
      <c r="E89" s="70">
        <f t="shared" si="15"/>
        <v>1.4063656550703183E-2</v>
      </c>
      <c r="F89" s="71">
        <f>+AVERAGE($C$2:C88)</f>
        <v>2339.0057471264367</v>
      </c>
      <c r="G89" s="72">
        <f t="shared" si="16"/>
        <v>0.13434280269191831</v>
      </c>
      <c r="H89" s="54">
        <f t="shared" si="19"/>
        <v>2663.5</v>
      </c>
      <c r="I89" s="72">
        <f t="shared" si="22"/>
        <v>1.4248704663212436E-2</v>
      </c>
      <c r="J89" s="5">
        <f t="shared" si="20"/>
        <v>2662.5</v>
      </c>
      <c r="K89" s="72">
        <f t="shared" si="17"/>
        <v>1.461880088823094E-2</v>
      </c>
      <c r="L89" s="5">
        <f t="shared" si="13"/>
        <v>2666.0876093545926</v>
      </c>
      <c r="M89" s="72">
        <f t="shared" si="18"/>
        <v>1.3291040209255148E-2</v>
      </c>
      <c r="N89" s="73">
        <f t="shared" si="21"/>
        <v>2663.8414128238492</v>
      </c>
      <c r="O89" s="70">
        <f t="shared" si="23"/>
        <v>1.4122349065932949E-2</v>
      </c>
    </row>
    <row r="90" spans="1:15" x14ac:dyDescent="0.25">
      <c r="A90" s="67">
        <v>89</v>
      </c>
      <c r="B90" s="8">
        <v>43221</v>
      </c>
      <c r="C90" s="5">
        <v>2707</v>
      </c>
      <c r="D90" s="69">
        <f t="shared" si="14"/>
        <v>2702</v>
      </c>
      <c r="E90" s="70">
        <f t="shared" si="15"/>
        <v>1.8470631695603991E-3</v>
      </c>
      <c r="F90" s="71">
        <f>+AVERAGE($C$2:C89)</f>
        <v>2343.130681818182</v>
      </c>
      <c r="G90" s="72">
        <f t="shared" si="16"/>
        <v>0.13441792322933802</v>
      </c>
      <c r="H90" s="54">
        <f t="shared" si="19"/>
        <v>2683</v>
      </c>
      <c r="I90" s="72">
        <f t="shared" si="22"/>
        <v>8.8659032138899158E-3</v>
      </c>
      <c r="J90" s="5">
        <f t="shared" si="20"/>
        <v>2682.9</v>
      </c>
      <c r="K90" s="72">
        <f t="shared" si="17"/>
        <v>8.9028444772810897E-3</v>
      </c>
      <c r="L90" s="5">
        <f t="shared" si="13"/>
        <v>2673.5588473512571</v>
      </c>
      <c r="M90" s="72">
        <f t="shared" si="18"/>
        <v>1.2353584281028038E-2</v>
      </c>
      <c r="N90" s="73">
        <f t="shared" si="21"/>
        <v>2698.1841412823851</v>
      </c>
      <c r="O90" s="70">
        <f t="shared" si="23"/>
        <v>3.2566895890708907E-3</v>
      </c>
    </row>
    <row r="91" spans="1:15" x14ac:dyDescent="0.25">
      <c r="A91" s="67">
        <v>90</v>
      </c>
      <c r="B91" s="8">
        <v>43252</v>
      </c>
      <c r="C91" s="5">
        <v>2713</v>
      </c>
      <c r="D91" s="69">
        <f t="shared" si="14"/>
        <v>2707</v>
      </c>
      <c r="E91" s="70">
        <f t="shared" si="15"/>
        <v>2.2115739034279398E-3</v>
      </c>
      <c r="F91" s="71">
        <f>+AVERAGE($C$2:C90)</f>
        <v>2347.2191011235955</v>
      </c>
      <c r="G91" s="72">
        <f t="shared" si="16"/>
        <v>0.13482524838791174</v>
      </c>
      <c r="H91" s="54">
        <f t="shared" si="19"/>
        <v>2704.5</v>
      </c>
      <c r="I91" s="72">
        <f t="shared" si="22"/>
        <v>3.1330630298562478E-3</v>
      </c>
      <c r="J91" s="5">
        <f t="shared" si="20"/>
        <v>2700.7</v>
      </c>
      <c r="K91" s="72">
        <f t="shared" si="17"/>
        <v>4.5337265020273434E-3</v>
      </c>
      <c r="L91" s="5">
        <f t="shared" si="13"/>
        <v>2681.0300853479221</v>
      </c>
      <c r="M91" s="72">
        <f t="shared" si="18"/>
        <v>1.1783971489892344E-2</v>
      </c>
      <c r="N91" s="73">
        <f t="shared" si="21"/>
        <v>2706.1184141282388</v>
      </c>
      <c r="O91" s="70">
        <f t="shared" si="23"/>
        <v>2.5365226213642524E-3</v>
      </c>
    </row>
    <row r="92" spans="1:15" x14ac:dyDescent="0.25">
      <c r="A92" s="67">
        <v>91</v>
      </c>
      <c r="B92" s="8">
        <v>43282</v>
      </c>
      <c r="C92" s="5">
        <v>2715</v>
      </c>
      <c r="D92" s="69">
        <f t="shared" si="14"/>
        <v>2713</v>
      </c>
      <c r="E92" s="70">
        <f t="shared" si="15"/>
        <v>7.3664825046040514E-4</v>
      </c>
      <c r="F92" s="71">
        <f>+AVERAGE($C$2:C91)</f>
        <v>2351.2833333333333</v>
      </c>
      <c r="G92" s="72">
        <f t="shared" si="16"/>
        <v>0.1339656230816452</v>
      </c>
      <c r="H92" s="54">
        <f t="shared" si="19"/>
        <v>2710</v>
      </c>
      <c r="I92" s="72">
        <f t="shared" si="22"/>
        <v>1.841620626151013E-3</v>
      </c>
      <c r="J92" s="5">
        <f t="shared" si="20"/>
        <v>2709.5</v>
      </c>
      <c r="K92" s="72">
        <f t="shared" si="17"/>
        <v>2.0257826887661143E-3</v>
      </c>
      <c r="L92" s="5">
        <f t="shared" si="13"/>
        <v>2688.501323344587</v>
      </c>
      <c r="M92" s="72">
        <f t="shared" si="18"/>
        <v>9.7601018988629704E-3</v>
      </c>
      <c r="N92" s="73">
        <f t="shared" si="21"/>
        <v>2712.3118414128239</v>
      </c>
      <c r="O92" s="70">
        <f t="shared" si="23"/>
        <v>9.9011366010168548E-4</v>
      </c>
    </row>
    <row r="93" spans="1:15" x14ac:dyDescent="0.25">
      <c r="A93" s="67">
        <v>92</v>
      </c>
      <c r="B93" s="8">
        <v>43313</v>
      </c>
      <c r="C93" s="5">
        <v>2717</v>
      </c>
      <c r="D93" s="69">
        <f t="shared" si="14"/>
        <v>2715</v>
      </c>
      <c r="E93" s="70">
        <f t="shared" si="15"/>
        <v>7.3610599926389399E-4</v>
      </c>
      <c r="F93" s="71">
        <f>+AVERAGE($C$2:C92)</f>
        <v>2355.2802197802198</v>
      </c>
      <c r="G93" s="72">
        <f t="shared" si="16"/>
        <v>0.13313205013609872</v>
      </c>
      <c r="H93" s="54">
        <f t="shared" si="19"/>
        <v>2714</v>
      </c>
      <c r="I93" s="72">
        <f t="shared" si="22"/>
        <v>1.1041589988958411E-3</v>
      </c>
      <c r="J93" s="5">
        <f t="shared" si="20"/>
        <v>2713.4</v>
      </c>
      <c r="K93" s="72">
        <f t="shared" si="17"/>
        <v>1.3249907986749758E-3</v>
      </c>
      <c r="L93" s="5">
        <f t="shared" si="13"/>
        <v>2695.972561341252</v>
      </c>
      <c r="M93" s="72">
        <f t="shared" si="18"/>
        <v>7.7392118729289645E-3</v>
      </c>
      <c r="N93" s="73">
        <f t="shared" si="21"/>
        <v>2714.7311841412825</v>
      </c>
      <c r="O93" s="70">
        <f t="shared" si="23"/>
        <v>8.3504448241351371E-4</v>
      </c>
    </row>
    <row r="94" spans="1:15" x14ac:dyDescent="0.25">
      <c r="A94" s="67">
        <v>93</v>
      </c>
      <c r="B94" s="8">
        <v>43344</v>
      </c>
      <c r="C94" s="5">
        <v>2719</v>
      </c>
      <c r="D94" s="69">
        <f t="shared" si="14"/>
        <v>2717</v>
      </c>
      <c r="E94" s="70">
        <f t="shared" si="15"/>
        <v>7.35564545788893E-4</v>
      </c>
      <c r="F94" s="71">
        <f>+AVERAGE($C$2:C93)</f>
        <v>2359.211956521739</v>
      </c>
      <c r="G94" s="72">
        <f t="shared" si="16"/>
        <v>0.13232366439068077</v>
      </c>
      <c r="H94" s="54">
        <f t="shared" si="19"/>
        <v>2716</v>
      </c>
      <c r="I94" s="72">
        <f t="shared" si="22"/>
        <v>1.1033468186833395E-3</v>
      </c>
      <c r="J94" s="5">
        <f t="shared" si="20"/>
        <v>2715.8</v>
      </c>
      <c r="K94" s="72">
        <f t="shared" si="17"/>
        <v>1.1769032732621618E-3</v>
      </c>
      <c r="L94" s="5">
        <f t="shared" si="13"/>
        <v>2703.443799337917</v>
      </c>
      <c r="M94" s="72">
        <f t="shared" si="18"/>
        <v>5.7212948371029894E-3</v>
      </c>
      <c r="N94" s="73">
        <f t="shared" si="21"/>
        <v>2716.7731184141285</v>
      </c>
      <c r="O94" s="70">
        <f t="shared" si="23"/>
        <v>8.1900757111861872E-4</v>
      </c>
    </row>
    <row r="95" spans="1:15" x14ac:dyDescent="0.25">
      <c r="A95" s="67">
        <v>94</v>
      </c>
      <c r="B95" s="8">
        <v>43374</v>
      </c>
      <c r="C95" s="5">
        <v>2736</v>
      </c>
      <c r="D95" s="69">
        <f t="shared" si="14"/>
        <v>2719</v>
      </c>
      <c r="E95" s="70">
        <f t="shared" si="15"/>
        <v>6.2134502923976605E-3</v>
      </c>
      <c r="F95" s="71">
        <f>+AVERAGE($C$2:C94)</f>
        <v>2363.0806451612902</v>
      </c>
      <c r="G95" s="72">
        <f t="shared" si="16"/>
        <v>0.13630093378607813</v>
      </c>
      <c r="H95" s="54">
        <f t="shared" si="19"/>
        <v>2718</v>
      </c>
      <c r="I95" s="72">
        <f t="shared" si="22"/>
        <v>6.5789473684210523E-3</v>
      </c>
      <c r="J95" s="5">
        <f t="shared" si="20"/>
        <v>2717.8</v>
      </c>
      <c r="K95" s="72">
        <f t="shared" si="17"/>
        <v>6.6520467836256644E-3</v>
      </c>
      <c r="L95" s="5">
        <f t="shared" si="13"/>
        <v>2710.9150373345819</v>
      </c>
      <c r="M95" s="72">
        <f t="shared" si="18"/>
        <v>9.1684805063662507E-3</v>
      </c>
      <c r="N95" s="73">
        <f t="shared" si="21"/>
        <v>2718.7773118414125</v>
      </c>
      <c r="O95" s="70">
        <f t="shared" si="23"/>
        <v>6.2948421632264316E-3</v>
      </c>
    </row>
    <row r="96" spans="1:15" x14ac:dyDescent="0.25">
      <c r="A96" s="67">
        <v>95</v>
      </c>
      <c r="B96" s="8">
        <v>43405</v>
      </c>
      <c r="C96" s="5">
        <v>2739</v>
      </c>
      <c r="D96" s="69">
        <f t="shared" si="14"/>
        <v>2736</v>
      </c>
      <c r="E96" s="70">
        <f t="shared" si="15"/>
        <v>1.0952902519167579E-3</v>
      </c>
      <c r="F96" s="71">
        <f>+AVERAGE($C$2:C95)</f>
        <v>2367.0478723404253</v>
      </c>
      <c r="G96" s="72">
        <f t="shared" si="16"/>
        <v>0.13579851320174322</v>
      </c>
      <c r="H96" s="54">
        <f t="shared" si="19"/>
        <v>2727.5</v>
      </c>
      <c r="I96" s="72">
        <f t="shared" si="22"/>
        <v>4.1986126323475719E-3</v>
      </c>
      <c r="J96" s="5">
        <f t="shared" si="20"/>
        <v>2727.3</v>
      </c>
      <c r="K96" s="72">
        <f t="shared" si="17"/>
        <v>4.2716319824752892E-3</v>
      </c>
      <c r="L96" s="5">
        <f t="shared" si="13"/>
        <v>2718.3862753312469</v>
      </c>
      <c r="M96" s="72">
        <f t="shared" si="18"/>
        <v>7.5260038951270878E-3</v>
      </c>
      <c r="N96" s="73">
        <f t="shared" si="21"/>
        <v>2734.2777311841414</v>
      </c>
      <c r="O96" s="70">
        <f t="shared" si="23"/>
        <v>1.724085000313461E-3</v>
      </c>
    </row>
    <row r="97" spans="1:15" x14ac:dyDescent="0.25">
      <c r="A97" s="67">
        <v>96</v>
      </c>
      <c r="B97" s="8">
        <v>43435</v>
      </c>
      <c r="C97" s="5">
        <v>2741</v>
      </c>
      <c r="D97" s="69">
        <f t="shared" si="14"/>
        <v>2739</v>
      </c>
      <c r="E97" s="70">
        <f t="shared" si="15"/>
        <v>7.2966070777088653E-4</v>
      </c>
      <c r="F97" s="71">
        <f>+AVERAGE($C$2:C96)</f>
        <v>2370.9631578947369</v>
      </c>
      <c r="G97" s="72">
        <f t="shared" si="16"/>
        <v>0.13500067205591501</v>
      </c>
      <c r="H97" s="54">
        <f t="shared" si="19"/>
        <v>2737.5</v>
      </c>
      <c r="I97" s="72">
        <f t="shared" si="22"/>
        <v>1.2769062385990515E-3</v>
      </c>
      <c r="J97" s="5">
        <f t="shared" si="20"/>
        <v>2735.8</v>
      </c>
      <c r="K97" s="72">
        <f t="shared" si="17"/>
        <v>1.8971178402042387E-3</v>
      </c>
      <c r="L97" s="5">
        <f t="shared" si="13"/>
        <v>2725.8575133279119</v>
      </c>
      <c r="M97" s="72">
        <f t="shared" si="18"/>
        <v>5.5244387712835193E-3</v>
      </c>
      <c r="N97" s="73">
        <f t="shared" si="21"/>
        <v>2738.5277731184142</v>
      </c>
      <c r="O97" s="70">
        <f t="shared" si="23"/>
        <v>9.0194340809405746E-4</v>
      </c>
    </row>
    <row r="98" spans="1:15" x14ac:dyDescent="0.25">
      <c r="A98" s="67">
        <v>97</v>
      </c>
      <c r="B98" s="8">
        <v>43466</v>
      </c>
      <c r="C98" s="5">
        <v>2721</v>
      </c>
      <c r="D98" s="69">
        <f t="shared" si="14"/>
        <v>2741</v>
      </c>
      <c r="E98" s="70">
        <f t="shared" si="15"/>
        <v>7.3502388827636897E-3</v>
      </c>
      <c r="F98" s="71">
        <f>+AVERAGE($C$2:C97)</f>
        <v>2374.8177083333335</v>
      </c>
      <c r="G98" s="72">
        <f t="shared" si="16"/>
        <v>0.12722612703662864</v>
      </c>
      <c r="H98" s="54">
        <f t="shared" si="19"/>
        <v>2740</v>
      </c>
      <c r="I98" s="72">
        <f t="shared" si="22"/>
        <v>6.9827269386255053E-3</v>
      </c>
      <c r="J98" s="5">
        <f t="shared" si="20"/>
        <v>2739.7000000000003</v>
      </c>
      <c r="K98" s="72">
        <f t="shared" si="17"/>
        <v>6.8724733553841505E-3</v>
      </c>
      <c r="L98" s="5">
        <f t="shared" si="13"/>
        <v>2733.3287513245768</v>
      </c>
      <c r="M98" s="72">
        <f t="shared" si="18"/>
        <v>4.5309633680914521E-3</v>
      </c>
      <c r="N98" s="73">
        <f t="shared" si="21"/>
        <v>2740.7527773118413</v>
      </c>
      <c r="O98" s="70">
        <f t="shared" si="23"/>
        <v>7.2593815920034277E-3</v>
      </c>
    </row>
    <row r="99" spans="1:15" x14ac:dyDescent="0.25">
      <c r="A99" s="67">
        <v>98</v>
      </c>
      <c r="B99" s="8">
        <v>43497</v>
      </c>
      <c r="C99" s="5">
        <v>2730</v>
      </c>
      <c r="D99" s="69">
        <f t="shared" si="14"/>
        <v>2721</v>
      </c>
      <c r="E99" s="70">
        <f t="shared" si="15"/>
        <v>3.2967032967032967E-3</v>
      </c>
      <c r="F99" s="71">
        <f>+AVERAGE($C$2:C98)</f>
        <v>2378.3865979381444</v>
      </c>
      <c r="G99" s="72">
        <f t="shared" si="16"/>
        <v>0.12879611797137566</v>
      </c>
      <c r="H99" s="54">
        <f t="shared" si="19"/>
        <v>2731</v>
      </c>
      <c r="I99" s="72">
        <f t="shared" si="22"/>
        <v>3.663003663003663E-4</v>
      </c>
      <c r="J99" s="5">
        <f t="shared" si="20"/>
        <v>2730.8</v>
      </c>
      <c r="K99" s="72">
        <f t="shared" si="17"/>
        <v>2.9304029304035966E-4</v>
      </c>
      <c r="L99" s="5">
        <f t="shared" si="13"/>
        <v>2740.7999893212418</v>
      </c>
      <c r="M99" s="72">
        <f t="shared" si="18"/>
        <v>3.9560400444109195E-3</v>
      </c>
      <c r="N99" s="73">
        <f t="shared" si="21"/>
        <v>2722.9752777311842</v>
      </c>
      <c r="O99" s="70">
        <f t="shared" si="23"/>
        <v>2.5731583402255759E-3</v>
      </c>
    </row>
    <row r="100" spans="1:15" x14ac:dyDescent="0.25">
      <c r="A100" s="67">
        <v>99</v>
      </c>
      <c r="B100" s="8">
        <v>43525</v>
      </c>
      <c r="C100" s="5">
        <v>2735</v>
      </c>
      <c r="D100" s="69">
        <f t="shared" si="14"/>
        <v>2730</v>
      </c>
      <c r="E100" s="70">
        <f t="shared" si="15"/>
        <v>1.8281535648994515E-3</v>
      </c>
      <c r="F100" s="71">
        <f>+AVERAGE($C$2:C99)</f>
        <v>2381.9744897959185</v>
      </c>
      <c r="G100" s="72">
        <f t="shared" si="16"/>
        <v>0.12907696899600785</v>
      </c>
      <c r="H100" s="54">
        <f t="shared" si="19"/>
        <v>2725.5</v>
      </c>
      <c r="I100" s="72">
        <f t="shared" si="22"/>
        <v>3.4734917733089581E-3</v>
      </c>
      <c r="J100" s="5">
        <f t="shared" si="20"/>
        <v>2727.5</v>
      </c>
      <c r="K100" s="72">
        <f t="shared" si="17"/>
        <v>2.7422303473491772E-3</v>
      </c>
      <c r="L100" s="5">
        <f t="shared" si="13"/>
        <v>2748.2712273179068</v>
      </c>
      <c r="M100" s="72">
        <f t="shared" si="18"/>
        <v>4.852368306364453E-3</v>
      </c>
      <c r="N100" s="73">
        <f t="shared" si="21"/>
        <v>2729.2975277731184</v>
      </c>
      <c r="O100" s="70">
        <f t="shared" si="23"/>
        <v>2.0849989860627356E-3</v>
      </c>
    </row>
    <row r="101" spans="1:15" x14ac:dyDescent="0.25">
      <c r="A101" s="67">
        <v>100</v>
      </c>
      <c r="B101" s="8">
        <v>43556</v>
      </c>
      <c r="C101" s="5">
        <v>2744</v>
      </c>
      <c r="D101" s="69">
        <f t="shared" si="14"/>
        <v>2735</v>
      </c>
      <c r="E101" s="70">
        <f t="shared" si="15"/>
        <v>3.2798833819241984E-3</v>
      </c>
      <c r="F101" s="71">
        <f>+AVERAGE($C$2:C100)</f>
        <v>2385.5404040404042</v>
      </c>
      <c r="G101" s="72">
        <f t="shared" si="16"/>
        <v>0.13063396354212675</v>
      </c>
      <c r="H101" s="54">
        <f t="shared" si="19"/>
        <v>2732.5</v>
      </c>
      <c r="I101" s="72">
        <f t="shared" si="22"/>
        <v>4.1909620991253645E-3</v>
      </c>
      <c r="J101" s="5">
        <f t="shared" si="20"/>
        <v>2731.6</v>
      </c>
      <c r="K101" s="72">
        <f t="shared" si="17"/>
        <v>4.5189504373178173E-3</v>
      </c>
      <c r="L101" s="5">
        <f t="shared" si="13"/>
        <v>2755.7424653145717</v>
      </c>
      <c r="M101" s="72">
        <f t="shared" si="18"/>
        <v>4.279324094231686E-3</v>
      </c>
      <c r="N101" s="73">
        <f t="shared" si="21"/>
        <v>2734.4297527773119</v>
      </c>
      <c r="O101" s="70">
        <f t="shared" si="23"/>
        <v>3.4876994251778672E-3</v>
      </c>
    </row>
    <row r="102" spans="1:15" x14ac:dyDescent="0.25">
      <c r="A102" s="67">
        <v>101</v>
      </c>
      <c r="B102" s="8">
        <v>43586</v>
      </c>
      <c r="C102" s="5">
        <v>2748</v>
      </c>
      <c r="D102" s="69">
        <f t="shared" si="14"/>
        <v>2744</v>
      </c>
      <c r="E102" s="70">
        <f t="shared" si="15"/>
        <v>1.455604075691412E-3</v>
      </c>
      <c r="F102" s="71">
        <f>+AVERAGE($C$2:C101)</f>
        <v>2389.125</v>
      </c>
      <c r="G102" s="72">
        <f t="shared" si="16"/>
        <v>0.13059497816593887</v>
      </c>
      <c r="H102" s="54">
        <f t="shared" si="19"/>
        <v>2739.5</v>
      </c>
      <c r="I102" s="72">
        <f t="shared" si="22"/>
        <v>3.0931586608442503E-3</v>
      </c>
      <c r="J102" s="5">
        <f t="shared" si="20"/>
        <v>2739</v>
      </c>
      <c r="K102" s="72">
        <f t="shared" si="17"/>
        <v>3.2751091703056767E-3</v>
      </c>
      <c r="L102" s="5">
        <f t="shared" si="13"/>
        <v>2763.2137033112367</v>
      </c>
      <c r="M102" s="72">
        <f t="shared" si="18"/>
        <v>5.5362821365490221E-3</v>
      </c>
      <c r="N102" s="73">
        <f t="shared" si="21"/>
        <v>2743.0429752777309</v>
      </c>
      <c r="O102" s="70">
        <f t="shared" si="23"/>
        <v>1.8038663472595068E-3</v>
      </c>
    </row>
    <row r="103" spans="1:15" x14ac:dyDescent="0.25">
      <c r="A103" s="67">
        <v>102</v>
      </c>
      <c r="B103" s="8">
        <v>43617</v>
      </c>
      <c r="C103" s="5">
        <v>2749</v>
      </c>
      <c r="D103" s="69">
        <f t="shared" si="14"/>
        <v>2748</v>
      </c>
      <c r="E103" s="70">
        <f t="shared" si="15"/>
        <v>3.6376864314296108E-4</v>
      </c>
      <c r="F103" s="71">
        <f>+AVERAGE($C$2:C102)</f>
        <v>2392.6782178217823</v>
      </c>
      <c r="G103" s="72">
        <f t="shared" si="16"/>
        <v>0.12961869122525199</v>
      </c>
      <c r="H103" s="54">
        <f t="shared" si="19"/>
        <v>2746</v>
      </c>
      <c r="I103" s="72">
        <f t="shared" si="22"/>
        <v>1.0913059294288831E-3</v>
      </c>
      <c r="J103" s="5">
        <f t="shared" si="20"/>
        <v>2745.1000000000004</v>
      </c>
      <c r="K103" s="72">
        <f t="shared" si="17"/>
        <v>1.4186977082574158E-3</v>
      </c>
      <c r="L103" s="5">
        <f t="shared" si="13"/>
        <v>2770.6849413079017</v>
      </c>
      <c r="M103" s="72">
        <f t="shared" si="18"/>
        <v>7.888301676210142E-3</v>
      </c>
      <c r="N103" s="73">
        <f t="shared" si="21"/>
        <v>2747.5042975277734</v>
      </c>
      <c r="O103" s="70">
        <f t="shared" si="23"/>
        <v>5.4408965886745711E-4</v>
      </c>
    </row>
    <row r="104" spans="1:15" x14ac:dyDescent="0.25">
      <c r="A104" s="67">
        <v>103</v>
      </c>
      <c r="B104" s="8">
        <v>43647</v>
      </c>
      <c r="C104" s="5">
        <v>2753</v>
      </c>
      <c r="D104" s="69">
        <f t="shared" si="14"/>
        <v>2749</v>
      </c>
      <c r="E104" s="70">
        <f t="shared" si="15"/>
        <v>1.452960406828914E-3</v>
      </c>
      <c r="F104" s="71">
        <f>+AVERAGE($C$2:C103)</f>
        <v>2396.1715686274511</v>
      </c>
      <c r="G104" s="72">
        <f t="shared" si="16"/>
        <v>0.12961439570379549</v>
      </c>
      <c r="H104" s="54">
        <f t="shared" si="19"/>
        <v>2748.5</v>
      </c>
      <c r="I104" s="72">
        <f t="shared" si="22"/>
        <v>1.6345804576825282E-3</v>
      </c>
      <c r="J104" s="5">
        <f t="shared" si="20"/>
        <v>2748.1000000000004</v>
      </c>
      <c r="K104" s="72">
        <f t="shared" si="17"/>
        <v>1.7798764983652873E-3</v>
      </c>
      <c r="L104" s="5">
        <f t="shared" si="13"/>
        <v>2778.1561793045666</v>
      </c>
      <c r="M104" s="72">
        <f t="shared" si="18"/>
        <v>9.1377331291560664E-3</v>
      </c>
      <c r="N104" s="73">
        <f t="shared" si="21"/>
        <v>2748.850429752777</v>
      </c>
      <c r="O104" s="70">
        <f t="shared" si="23"/>
        <v>1.5072903186425653E-3</v>
      </c>
    </row>
    <row r="105" spans="1:15" x14ac:dyDescent="0.25">
      <c r="A105" s="67">
        <v>104</v>
      </c>
      <c r="B105" s="8">
        <v>43678</v>
      </c>
      <c r="C105" s="5">
        <v>2754</v>
      </c>
      <c r="D105" s="69">
        <f t="shared" si="14"/>
        <v>2753</v>
      </c>
      <c r="E105" s="70">
        <f t="shared" si="15"/>
        <v>3.6310820624546115E-4</v>
      </c>
      <c r="F105" s="71">
        <f>+AVERAGE($C$2:C104)</f>
        <v>2399.6359223300969</v>
      </c>
      <c r="G105" s="72">
        <f t="shared" si="16"/>
        <v>0.12867250460054577</v>
      </c>
      <c r="H105" s="54">
        <f t="shared" si="19"/>
        <v>2751</v>
      </c>
      <c r="I105" s="72">
        <f t="shared" si="22"/>
        <v>1.0893246187363835E-3</v>
      </c>
      <c r="J105" s="5">
        <f t="shared" si="20"/>
        <v>2750.9</v>
      </c>
      <c r="K105" s="72">
        <f t="shared" si="17"/>
        <v>1.1256354393608965E-3</v>
      </c>
      <c r="L105" s="5">
        <f t="shared" si="13"/>
        <v>2785.6274173012316</v>
      </c>
      <c r="M105" s="72">
        <f t="shared" si="18"/>
        <v>1.1484174764426876E-2</v>
      </c>
      <c r="N105" s="73">
        <f t="shared" si="21"/>
        <v>2752.5850429752782</v>
      </c>
      <c r="O105" s="70">
        <f t="shared" si="23"/>
        <v>5.1378250716116317E-4</v>
      </c>
    </row>
    <row r="106" spans="1:15" x14ac:dyDescent="0.25">
      <c r="A106" s="67">
        <v>105</v>
      </c>
      <c r="B106" s="8">
        <v>43709</v>
      </c>
      <c r="C106" s="5">
        <v>2798</v>
      </c>
      <c r="D106" s="69">
        <f t="shared" si="14"/>
        <v>2754</v>
      </c>
      <c r="E106" s="70">
        <f t="shared" si="15"/>
        <v>1.5725518227305217E-2</v>
      </c>
      <c r="F106" s="71">
        <f>+AVERAGE($C$2:C105)</f>
        <v>2403.0432692307691</v>
      </c>
      <c r="G106" s="72">
        <f t="shared" si="16"/>
        <v>0.14115680156155502</v>
      </c>
      <c r="H106" s="54">
        <f t="shared" si="19"/>
        <v>2753.5</v>
      </c>
      <c r="I106" s="72">
        <f t="shared" si="22"/>
        <v>1.590421729807005E-2</v>
      </c>
      <c r="J106" s="5">
        <f t="shared" si="20"/>
        <v>2753.1000000000004</v>
      </c>
      <c r="K106" s="72">
        <f t="shared" si="17"/>
        <v>1.6047176554681786E-2</v>
      </c>
      <c r="L106" s="5">
        <f t="shared" si="13"/>
        <v>2793.0986552978966</v>
      </c>
      <c r="M106" s="72">
        <f t="shared" si="18"/>
        <v>1.7517314875280254E-3</v>
      </c>
      <c r="N106" s="73">
        <f t="shared" si="21"/>
        <v>2753.8585042975278</v>
      </c>
      <c r="O106" s="70">
        <f t="shared" si="23"/>
        <v>1.5776088528403211E-2</v>
      </c>
    </row>
    <row r="107" spans="1:15" x14ac:dyDescent="0.25">
      <c r="A107" s="67">
        <v>106</v>
      </c>
      <c r="B107" s="8">
        <v>43739</v>
      </c>
      <c r="C107" s="61">
        <v>2623.5</v>
      </c>
      <c r="D107" s="69">
        <f t="shared" si="14"/>
        <v>2798</v>
      </c>
      <c r="E107" s="70">
        <f t="shared" si="15"/>
        <v>6.6514198589670281E-2</v>
      </c>
      <c r="F107" s="71">
        <f>+AVERAGE($C$2:C106)</f>
        <v>2406.804761904762</v>
      </c>
      <c r="G107" s="72">
        <f t="shared" si="16"/>
        <v>8.2597765616633498E-2</v>
      </c>
      <c r="H107" s="54">
        <f t="shared" si="19"/>
        <v>2776</v>
      </c>
      <c r="I107" s="72">
        <f t="shared" si="22"/>
        <v>5.8128454354869449E-2</v>
      </c>
      <c r="J107" s="5">
        <f t="shared" si="20"/>
        <v>2775.9</v>
      </c>
      <c r="K107" s="72">
        <f t="shared" si="17"/>
        <v>5.8090337335620391E-2</v>
      </c>
      <c r="L107" s="5">
        <f t="shared" si="13"/>
        <v>2800.5698932945616</v>
      </c>
      <c r="M107" s="72">
        <f t="shared" si="18"/>
        <v>6.749376531143951E-2</v>
      </c>
      <c r="N107" s="73">
        <f t="shared" si="21"/>
        <v>2793.585850429753</v>
      </c>
      <c r="O107" s="70">
        <f t="shared" si="23"/>
        <v>6.4831656348295408E-2</v>
      </c>
    </row>
    <row r="108" spans="1:15" x14ac:dyDescent="0.25">
      <c r="A108" s="67">
        <v>107</v>
      </c>
      <c r="B108" s="8">
        <v>43770</v>
      </c>
      <c r="C108" s="5">
        <v>2821</v>
      </c>
      <c r="D108" s="69">
        <f t="shared" si="14"/>
        <v>2623.5</v>
      </c>
      <c r="E108" s="70">
        <f t="shared" si="15"/>
        <v>7.0010634526763565E-2</v>
      </c>
      <c r="F108" s="71">
        <f>+AVERAGE($C$2:C107)</f>
        <v>2408.8490566037735</v>
      </c>
      <c r="G108" s="72">
        <f t="shared" si="16"/>
        <v>0.14610100793910899</v>
      </c>
      <c r="H108" s="54">
        <f t="shared" si="19"/>
        <v>2710.75</v>
      </c>
      <c r="I108" s="72">
        <f t="shared" si="22"/>
        <v>3.9081885856079406E-2</v>
      </c>
      <c r="J108" s="5">
        <f t="shared" si="20"/>
        <v>2706.3500000000004</v>
      </c>
      <c r="K108" s="72">
        <f t="shared" si="17"/>
        <v>4.0641616448067935E-2</v>
      </c>
      <c r="L108" s="5">
        <f t="shared" si="13"/>
        <v>2808.0411312912265</v>
      </c>
      <c r="M108" s="72">
        <f t="shared" si="18"/>
        <v>4.5937145369633033E-3</v>
      </c>
      <c r="N108" s="73">
        <f t="shared" si="21"/>
        <v>2640.5085850429755</v>
      </c>
      <c r="O108" s="70">
        <f t="shared" si="23"/>
        <v>6.3981359431770482E-2</v>
      </c>
    </row>
    <row r="109" spans="1:15" x14ac:dyDescent="0.25">
      <c r="A109" s="67">
        <v>108</v>
      </c>
      <c r="B109" s="8">
        <v>43800</v>
      </c>
      <c r="C109" s="5">
        <v>2827</v>
      </c>
      <c r="D109" s="69">
        <f t="shared" si="14"/>
        <v>2821</v>
      </c>
      <c r="E109" s="70">
        <f t="shared" si="15"/>
        <v>2.1223912274495934E-3</v>
      </c>
      <c r="F109" s="71">
        <f>+AVERAGE($C$2:C108)</f>
        <v>2412.700934579439</v>
      </c>
      <c r="G109" s="72">
        <f t="shared" si="16"/>
        <v>0.14655078366486063</v>
      </c>
      <c r="H109" s="54">
        <f t="shared" si="19"/>
        <v>2722.25</v>
      </c>
      <c r="I109" s="72">
        <f t="shared" si="22"/>
        <v>3.7053413512557483E-2</v>
      </c>
      <c r="J109" s="5">
        <f t="shared" si="20"/>
        <v>2739.7</v>
      </c>
      <c r="K109" s="72">
        <f t="shared" si="17"/>
        <v>3.0880792359391646E-2</v>
      </c>
      <c r="L109" s="5">
        <f t="shared" si="13"/>
        <v>2815.5123692878915</v>
      </c>
      <c r="M109" s="72">
        <f t="shared" si="18"/>
        <v>4.0635411079266047E-3</v>
      </c>
      <c r="N109" s="73">
        <f t="shared" si="21"/>
        <v>2802.9508585042977</v>
      </c>
      <c r="O109" s="70">
        <f t="shared" si="23"/>
        <v>8.506947823028764E-3</v>
      </c>
    </row>
    <row r="110" spans="1:15" x14ac:dyDescent="0.25">
      <c r="A110" s="67">
        <v>109</v>
      </c>
      <c r="B110" s="8">
        <v>43831</v>
      </c>
      <c r="C110" s="5">
        <v>2817</v>
      </c>
      <c r="D110" s="69">
        <f t="shared" si="14"/>
        <v>2827</v>
      </c>
      <c r="E110" s="70">
        <f t="shared" si="15"/>
        <v>3.549875754348598E-3</v>
      </c>
      <c r="F110" s="71">
        <f>+AVERAGE($C$2:C109)</f>
        <v>2416.537037037037</v>
      </c>
      <c r="G110" s="72">
        <f t="shared" si="16"/>
        <v>0.1421593762736823</v>
      </c>
      <c r="H110" s="54">
        <f t="shared" si="19"/>
        <v>2824</v>
      </c>
      <c r="I110" s="72">
        <f t="shared" si="22"/>
        <v>2.4849130280440185E-3</v>
      </c>
      <c r="J110" s="5">
        <f t="shared" si="20"/>
        <v>2804.25</v>
      </c>
      <c r="K110" s="72">
        <f t="shared" si="17"/>
        <v>4.5260915867944623E-3</v>
      </c>
      <c r="L110" s="5">
        <f t="shared" si="13"/>
        <v>2822.9836072845565</v>
      </c>
      <c r="M110" s="72">
        <f t="shared" si="18"/>
        <v>2.1241062422990612E-3</v>
      </c>
      <c r="N110" s="73">
        <f t="shared" si="21"/>
        <v>2824.5950858504298</v>
      </c>
      <c r="O110" s="70">
        <f t="shared" si="23"/>
        <v>2.6961611112636735E-3</v>
      </c>
    </row>
    <row r="111" spans="1:15" x14ac:dyDescent="0.25">
      <c r="A111" s="67">
        <v>110</v>
      </c>
      <c r="B111" s="8">
        <v>43862</v>
      </c>
      <c r="C111" s="5">
        <v>2818</v>
      </c>
      <c r="D111" s="69">
        <f t="shared" si="14"/>
        <v>2817</v>
      </c>
      <c r="E111" s="70">
        <f t="shared" si="15"/>
        <v>3.5486160397444998E-4</v>
      </c>
      <c r="F111" s="71">
        <f>+AVERAGE($C$2:C110)</f>
        <v>2420.211009174312</v>
      </c>
      <c r="G111" s="72">
        <f t="shared" si="16"/>
        <v>0.1411600393277814</v>
      </c>
      <c r="H111" s="54">
        <f t="shared" si="19"/>
        <v>2822</v>
      </c>
      <c r="I111" s="72">
        <f t="shared" si="22"/>
        <v>1.4194464158977999E-3</v>
      </c>
      <c r="J111" s="5">
        <f t="shared" si="20"/>
        <v>2821.4</v>
      </c>
      <c r="K111" s="72">
        <f t="shared" si="17"/>
        <v>1.2065294535131622E-3</v>
      </c>
      <c r="L111" s="5">
        <f t="shared" si="13"/>
        <v>2830.454845281221</v>
      </c>
      <c r="M111" s="72">
        <f t="shared" si="18"/>
        <v>4.4197463737476825E-3</v>
      </c>
      <c r="N111" s="73">
        <f t="shared" si="21"/>
        <v>2817.759508585043</v>
      </c>
      <c r="O111" s="70">
        <f t="shared" si="23"/>
        <v>8.5341169253718132E-5</v>
      </c>
    </row>
    <row r="112" spans="1:15" x14ac:dyDescent="0.25">
      <c r="A112" s="67">
        <v>111</v>
      </c>
      <c r="B112" s="8">
        <v>43891</v>
      </c>
      <c r="C112" s="5">
        <v>2843</v>
      </c>
      <c r="D112" s="69">
        <f t="shared" si="14"/>
        <v>2818</v>
      </c>
      <c r="E112" s="70">
        <f t="shared" si="15"/>
        <v>8.7935279634189234E-3</v>
      </c>
      <c r="F112" s="71">
        <f>+AVERAGE($C$2:C111)</f>
        <v>2423.8272727272729</v>
      </c>
      <c r="G112" s="72">
        <f t="shared" si="16"/>
        <v>0.147440283951012</v>
      </c>
      <c r="H112" s="54">
        <f t="shared" si="19"/>
        <v>2817.5</v>
      </c>
      <c r="I112" s="72">
        <f t="shared" si="22"/>
        <v>8.9693985226873014E-3</v>
      </c>
      <c r="J112" s="5">
        <f t="shared" si="20"/>
        <v>2818.5</v>
      </c>
      <c r="K112" s="72">
        <f t="shared" si="17"/>
        <v>8.6176574041505454E-3</v>
      </c>
      <c r="L112" s="5">
        <f t="shared" si="13"/>
        <v>2837.9260832778859</v>
      </c>
      <c r="M112" s="72">
        <f t="shared" si="18"/>
        <v>1.7847051431987559E-3</v>
      </c>
      <c r="N112" s="73">
        <f t="shared" si="21"/>
        <v>2817.9759508585043</v>
      </c>
      <c r="O112" s="70">
        <f t="shared" si="23"/>
        <v>8.8019870353484523E-3</v>
      </c>
    </row>
    <row r="113" spans="1:15" x14ac:dyDescent="0.25">
      <c r="A113" s="67">
        <v>112</v>
      </c>
      <c r="B113" s="8">
        <v>43922</v>
      </c>
      <c r="C113" s="5">
        <v>2849</v>
      </c>
      <c r="D113" s="69">
        <f t="shared" si="14"/>
        <v>2843</v>
      </c>
      <c r="E113" s="70">
        <f t="shared" si="15"/>
        <v>2.106002106002106E-3</v>
      </c>
      <c r="F113" s="71">
        <f>+AVERAGE($C$2:C112)</f>
        <v>2427.6036036036035</v>
      </c>
      <c r="G113" s="72">
        <f t="shared" si="16"/>
        <v>0.14791028304541823</v>
      </c>
      <c r="H113" s="54">
        <f t="shared" si="19"/>
        <v>2830.5</v>
      </c>
      <c r="I113" s="72">
        <f t="shared" si="22"/>
        <v>6.4935064935064939E-3</v>
      </c>
      <c r="J113" s="5">
        <f t="shared" si="20"/>
        <v>2830.4</v>
      </c>
      <c r="K113" s="72">
        <f t="shared" si="17"/>
        <v>6.5286065286064964E-3</v>
      </c>
      <c r="L113" s="5">
        <f t="shared" si="13"/>
        <v>2845.3973212745509</v>
      </c>
      <c r="M113" s="72">
        <f t="shared" si="18"/>
        <v>1.2645414971741297E-3</v>
      </c>
      <c r="N113" s="73">
        <f t="shared" si="21"/>
        <v>2840.4975950858507</v>
      </c>
      <c r="O113" s="70">
        <f t="shared" si="23"/>
        <v>2.9843471092135267E-3</v>
      </c>
    </row>
    <row r="114" spans="1:15" x14ac:dyDescent="0.25">
      <c r="A114" s="67">
        <v>113</v>
      </c>
      <c r="B114" s="8">
        <v>43952</v>
      </c>
      <c r="C114" s="5">
        <v>2852</v>
      </c>
      <c r="D114" s="69">
        <f t="shared" si="14"/>
        <v>2849</v>
      </c>
      <c r="E114" s="70">
        <f t="shared" si="15"/>
        <v>1.0518934081346423E-3</v>
      </c>
      <c r="F114" s="71">
        <f>+AVERAGE($C$2:C113)</f>
        <v>2431.3660714285716</v>
      </c>
      <c r="G114" s="72">
        <f t="shared" si="16"/>
        <v>0.14748735223402118</v>
      </c>
      <c r="H114" s="54">
        <f t="shared" si="19"/>
        <v>2846</v>
      </c>
      <c r="I114" s="72">
        <f t="shared" si="22"/>
        <v>2.1037868162692847E-3</v>
      </c>
      <c r="J114" s="5">
        <f t="shared" si="20"/>
        <v>2843.5</v>
      </c>
      <c r="K114" s="72">
        <f t="shared" si="17"/>
        <v>2.9803646563814866E-3</v>
      </c>
      <c r="L114" s="5">
        <f t="shared" si="13"/>
        <v>2852.8685592712159</v>
      </c>
      <c r="M114" s="72">
        <f t="shared" si="18"/>
        <v>3.0454392398873503E-4</v>
      </c>
      <c r="N114" s="73">
        <f t="shared" si="21"/>
        <v>2848.1497595085848</v>
      </c>
      <c r="O114" s="70">
        <f t="shared" si="23"/>
        <v>1.3500141975509141E-3</v>
      </c>
    </row>
    <row r="115" spans="1:15" x14ac:dyDescent="0.25">
      <c r="A115" s="67">
        <v>114</v>
      </c>
      <c r="B115" s="8">
        <v>43983</v>
      </c>
      <c r="C115" s="5">
        <v>2860</v>
      </c>
      <c r="D115" s="69">
        <f t="shared" si="14"/>
        <v>2852</v>
      </c>
      <c r="E115" s="70">
        <f t="shared" si="15"/>
        <v>2.7972027972027972E-3</v>
      </c>
      <c r="F115" s="71">
        <f>+AVERAGE($C$2:C114)</f>
        <v>2435.0884955752213</v>
      </c>
      <c r="G115" s="72">
        <f t="shared" si="16"/>
        <v>0.14857045609257999</v>
      </c>
      <c r="H115" s="54">
        <f t="shared" si="19"/>
        <v>2850.5</v>
      </c>
      <c r="I115" s="72">
        <f t="shared" si="22"/>
        <v>3.3216783216783218E-3</v>
      </c>
      <c r="J115" s="5">
        <f t="shared" si="20"/>
        <v>2849.9</v>
      </c>
      <c r="K115" s="72">
        <f t="shared" si="17"/>
        <v>3.5314685314684997E-3</v>
      </c>
      <c r="L115" s="5">
        <f t="shared" si="13"/>
        <v>2860.3397972678808</v>
      </c>
      <c r="M115" s="72">
        <f t="shared" si="18"/>
        <v>1.1881023352476926E-4</v>
      </c>
      <c r="N115" s="73">
        <f t="shared" si="21"/>
        <v>2851.6149759508585</v>
      </c>
      <c r="O115" s="70">
        <f t="shared" si="23"/>
        <v>2.9318265906089231E-3</v>
      </c>
    </row>
    <row r="116" spans="1:15" x14ac:dyDescent="0.25">
      <c r="A116" s="67">
        <v>115</v>
      </c>
      <c r="B116" s="8">
        <v>44013</v>
      </c>
      <c r="C116" s="5">
        <v>2866</v>
      </c>
      <c r="D116" s="69">
        <f t="shared" si="14"/>
        <v>2860</v>
      </c>
      <c r="E116" s="70">
        <f t="shared" si="15"/>
        <v>2.0935101186322401E-3</v>
      </c>
      <c r="F116" s="71">
        <f>+AVERAGE($C$2:C115)</f>
        <v>2438.8157894736842</v>
      </c>
      <c r="G116" s="72">
        <f t="shared" si="16"/>
        <v>0.14905241120946122</v>
      </c>
      <c r="H116" s="54">
        <f t="shared" si="19"/>
        <v>2856</v>
      </c>
      <c r="I116" s="72">
        <f t="shared" si="22"/>
        <v>3.4891835310537334E-3</v>
      </c>
      <c r="J116" s="5">
        <f t="shared" si="20"/>
        <v>2855.7</v>
      </c>
      <c r="K116" s="72">
        <f t="shared" si="17"/>
        <v>3.5938590369854087E-3</v>
      </c>
      <c r="L116" s="5">
        <f t="shared" si="13"/>
        <v>2867.8110352645458</v>
      </c>
      <c r="M116" s="72">
        <f t="shared" si="18"/>
        <v>6.3190344192107738E-4</v>
      </c>
      <c r="N116" s="73">
        <f t="shared" si="21"/>
        <v>2859.1614975950856</v>
      </c>
      <c r="O116" s="70">
        <f t="shared" si="23"/>
        <v>2.3860789968298602E-3</v>
      </c>
    </row>
    <row r="117" spans="1:15" x14ac:dyDescent="0.25">
      <c r="A117" s="67">
        <v>116</v>
      </c>
      <c r="B117" s="8">
        <v>44044</v>
      </c>
      <c r="C117" s="5">
        <v>2885</v>
      </c>
      <c r="D117" s="69">
        <f t="shared" si="14"/>
        <v>2866</v>
      </c>
      <c r="E117" s="70">
        <f t="shared" si="15"/>
        <v>6.5857885615251298E-3</v>
      </c>
      <c r="F117" s="71">
        <f>+AVERAGE($C$2:C116)</f>
        <v>2442.5304347826086</v>
      </c>
      <c r="G117" s="72">
        <f t="shared" si="16"/>
        <v>0.15336900007535231</v>
      </c>
      <c r="H117" s="54">
        <f t="shared" si="19"/>
        <v>2863</v>
      </c>
      <c r="I117" s="72">
        <f t="shared" si="22"/>
        <v>7.6256499133448875E-3</v>
      </c>
      <c r="J117" s="5">
        <f t="shared" si="20"/>
        <v>2862.2</v>
      </c>
      <c r="K117" s="72">
        <f t="shared" si="17"/>
        <v>7.9029462738302199E-3</v>
      </c>
      <c r="L117" s="5">
        <f t="shared" si="13"/>
        <v>2875.2822732612108</v>
      </c>
      <c r="M117" s="72">
        <f t="shared" si="18"/>
        <v>3.3683628210707884E-3</v>
      </c>
      <c r="N117" s="73">
        <f t="shared" si="21"/>
        <v>2865.3161497595083</v>
      </c>
      <c r="O117" s="70">
        <f t="shared" si="23"/>
        <v>6.8228250400317733E-3</v>
      </c>
    </row>
    <row r="118" spans="1:15" x14ac:dyDescent="0.25">
      <c r="A118" s="67">
        <v>117</v>
      </c>
      <c r="B118" s="8">
        <v>44075</v>
      </c>
      <c r="C118" s="5">
        <v>2895</v>
      </c>
      <c r="D118" s="69">
        <f t="shared" si="14"/>
        <v>2885</v>
      </c>
      <c r="E118" s="70">
        <f t="shared" si="15"/>
        <v>3.4542314335060447E-3</v>
      </c>
      <c r="F118" s="71">
        <f>+AVERAGE($C$2:C117)</f>
        <v>2446.344827586207</v>
      </c>
      <c r="G118" s="72">
        <f t="shared" si="16"/>
        <v>0.15497587993567979</v>
      </c>
      <c r="H118" s="54">
        <f t="shared" si="19"/>
        <v>2875.5</v>
      </c>
      <c r="I118" s="72">
        <f t="shared" si="22"/>
        <v>6.7357512953367879E-3</v>
      </c>
      <c r="J118" s="5">
        <f t="shared" si="20"/>
        <v>2874.9</v>
      </c>
      <c r="K118" s="72">
        <f t="shared" si="17"/>
        <v>6.9430051813471191E-3</v>
      </c>
      <c r="L118" s="5">
        <f t="shared" si="13"/>
        <v>2882.7535112578757</v>
      </c>
      <c r="M118" s="72">
        <f t="shared" si="18"/>
        <v>4.2302206363123507E-3</v>
      </c>
      <c r="N118" s="73">
        <f t="shared" si="21"/>
        <v>2883.031614975951</v>
      </c>
      <c r="O118" s="70">
        <f t="shared" si="23"/>
        <v>4.1341571758373007E-3</v>
      </c>
    </row>
    <row r="119" spans="1:15" x14ac:dyDescent="0.25">
      <c r="A119" s="67">
        <v>118</v>
      </c>
      <c r="B119" s="8">
        <v>44105</v>
      </c>
      <c r="C119" s="5">
        <v>2924</v>
      </c>
      <c r="D119" s="69">
        <f t="shared" si="14"/>
        <v>2895</v>
      </c>
      <c r="E119" s="70">
        <f t="shared" si="15"/>
        <v>9.9179206566347468E-3</v>
      </c>
      <c r="F119" s="71">
        <f>+AVERAGE($C$2:C118)</f>
        <v>2450.1794871794873</v>
      </c>
      <c r="G119" s="72">
        <f t="shared" si="16"/>
        <v>0.16204531902206318</v>
      </c>
      <c r="H119" s="54">
        <f t="shared" si="19"/>
        <v>2890</v>
      </c>
      <c r="I119" s="72">
        <f t="shared" si="22"/>
        <v>1.1627906976744186E-2</v>
      </c>
      <c r="J119" s="5">
        <f t="shared" si="20"/>
        <v>2888.1</v>
      </c>
      <c r="K119" s="72">
        <f t="shared" si="17"/>
        <v>1.2277701778385804E-2</v>
      </c>
      <c r="L119" s="5">
        <f t="shared" si="13"/>
        <v>2890.2247492545407</v>
      </c>
      <c r="M119" s="72">
        <f t="shared" si="18"/>
        <v>1.1551043346600304E-2</v>
      </c>
      <c r="N119" s="73">
        <f t="shared" si="21"/>
        <v>2893.8031614975953</v>
      </c>
      <c r="O119" s="70">
        <f t="shared" si="23"/>
        <v>1.0327236149933213E-2</v>
      </c>
    </row>
    <row r="120" spans="1:15" x14ac:dyDescent="0.25">
      <c r="A120" s="67">
        <v>119</v>
      </c>
      <c r="B120" s="8">
        <v>44136</v>
      </c>
      <c r="C120" s="5">
        <v>2937</v>
      </c>
      <c r="D120" s="69">
        <f t="shared" si="14"/>
        <v>2924</v>
      </c>
      <c r="E120" s="70">
        <f t="shared" si="15"/>
        <v>4.4262853251617294E-3</v>
      </c>
      <c r="F120" s="71">
        <f>+AVERAGE($C$2:C119)</f>
        <v>2454.1949152542375</v>
      </c>
      <c r="G120" s="72">
        <f t="shared" si="16"/>
        <v>0.16438715857874109</v>
      </c>
      <c r="H120" s="54">
        <f t="shared" si="19"/>
        <v>2909.5</v>
      </c>
      <c r="I120" s="72">
        <f t="shared" si="22"/>
        <v>9.3632958801498131E-3</v>
      </c>
      <c r="J120" s="5">
        <f t="shared" si="20"/>
        <v>2908.5</v>
      </c>
      <c r="K120" s="72">
        <f t="shared" si="17"/>
        <v>9.7037793667007158E-3</v>
      </c>
      <c r="L120" s="5">
        <f t="shared" si="13"/>
        <v>2897.6959872512057</v>
      </c>
      <c r="M120" s="72">
        <f t="shared" si="18"/>
        <v>1.3382367296150603E-2</v>
      </c>
      <c r="N120" s="73">
        <f t="shared" si="21"/>
        <v>2920.9803161497593</v>
      </c>
      <c r="O120" s="70">
        <f t="shared" si="23"/>
        <v>5.45443781077312E-3</v>
      </c>
    </row>
    <row r="121" spans="1:15" x14ac:dyDescent="0.25">
      <c r="A121" s="67">
        <v>120</v>
      </c>
      <c r="B121" s="8">
        <v>44166</v>
      </c>
      <c r="C121" s="61">
        <v>2623.5</v>
      </c>
      <c r="D121" s="69">
        <f t="shared" si="14"/>
        <v>2937</v>
      </c>
      <c r="E121" s="70">
        <f t="shared" si="15"/>
        <v>0.11949685534591195</v>
      </c>
      <c r="F121" s="71">
        <f>+AVERAGE($C$2:C120)</f>
        <v>2458.252100840336</v>
      </c>
      <c r="G121" s="72">
        <f t="shared" si="16"/>
        <v>6.2987573531413765E-2</v>
      </c>
      <c r="H121" s="54">
        <f t="shared" si="19"/>
        <v>2930.5</v>
      </c>
      <c r="I121" s="72">
        <f t="shared" si="22"/>
        <v>0.11701924909472079</v>
      </c>
      <c r="J121" s="5">
        <f t="shared" si="20"/>
        <v>2927.6000000000004</v>
      </c>
      <c r="K121" s="72">
        <f t="shared" si="17"/>
        <v>0.11591385553649719</v>
      </c>
      <c r="L121" s="5">
        <f t="shared" si="13"/>
        <v>2905.1672252478706</v>
      </c>
      <c r="M121" s="72">
        <f t="shared" si="18"/>
        <v>0.10736315046612184</v>
      </c>
      <c r="N121" s="73">
        <f t="shared" si="21"/>
        <v>2935.3980316149759</v>
      </c>
      <c r="O121" s="70">
        <f t="shared" si="23"/>
        <v>0.11888623274822792</v>
      </c>
    </row>
    <row r="122" spans="1:15" x14ac:dyDescent="0.25">
      <c r="A122" s="67">
        <v>121</v>
      </c>
      <c r="B122" s="8">
        <v>44197</v>
      </c>
      <c r="C122" s="5">
        <v>2900</v>
      </c>
      <c r="D122" s="69">
        <f t="shared" si="14"/>
        <v>2623.5</v>
      </c>
      <c r="E122" s="70">
        <f t="shared" si="15"/>
        <v>9.5344827586206896E-2</v>
      </c>
      <c r="F122" s="71">
        <f>+AVERAGE($C$2:C121)</f>
        <v>2459.6291666666666</v>
      </c>
      <c r="G122" s="72">
        <f t="shared" si="16"/>
        <v>0.1518520114942529</v>
      </c>
      <c r="H122" s="54">
        <f t="shared" si="19"/>
        <v>2780.25</v>
      </c>
      <c r="I122" s="72">
        <f t="shared" si="22"/>
        <v>4.1293103448275865E-2</v>
      </c>
      <c r="J122" s="5">
        <f t="shared" si="20"/>
        <v>2778.95</v>
      </c>
      <c r="K122" s="72">
        <f t="shared" si="17"/>
        <v>4.1741379310344891E-2</v>
      </c>
      <c r="L122" s="5">
        <f t="shared" si="13"/>
        <v>2912.6384632445356</v>
      </c>
      <c r="M122" s="72">
        <f t="shared" si="18"/>
        <v>4.3580907739777979E-3</v>
      </c>
      <c r="N122" s="73">
        <f t="shared" si="21"/>
        <v>2654.6898031614974</v>
      </c>
      <c r="O122" s="70">
        <f t="shared" si="23"/>
        <v>8.4589723047759524E-2</v>
      </c>
    </row>
    <row r="123" spans="1:15" x14ac:dyDescent="0.25">
      <c r="A123" s="67">
        <v>122</v>
      </c>
      <c r="B123" s="8">
        <v>44228</v>
      </c>
      <c r="C123" s="5">
        <v>2911</v>
      </c>
      <c r="D123" s="69">
        <f t="shared" si="14"/>
        <v>2900</v>
      </c>
      <c r="E123" s="70">
        <f t="shared" si="15"/>
        <v>3.7787701820680177E-3</v>
      </c>
      <c r="F123" s="71">
        <f>+AVERAGE($C$2:C122)</f>
        <v>2463.2685950413224</v>
      </c>
      <c r="G123" s="72">
        <f t="shared" si="16"/>
        <v>0.15380673478484286</v>
      </c>
      <c r="H123" s="54">
        <f t="shared" si="19"/>
        <v>2761.75</v>
      </c>
      <c r="I123" s="72">
        <f t="shared" si="22"/>
        <v>5.1271040879422879E-2</v>
      </c>
      <c r="J123" s="5">
        <f t="shared" si="20"/>
        <v>2793.1000000000004</v>
      </c>
      <c r="K123" s="72">
        <f t="shared" si="17"/>
        <v>4.0501545860528905E-2</v>
      </c>
      <c r="L123" s="5">
        <f t="shared" si="13"/>
        <v>2920.1097012412001</v>
      </c>
      <c r="M123" s="72">
        <f t="shared" si="18"/>
        <v>3.1294061288904594E-3</v>
      </c>
      <c r="N123" s="73">
        <f t="shared" si="21"/>
        <v>2875.4689803161496</v>
      </c>
      <c r="O123" s="70">
        <f t="shared" si="23"/>
        <v>1.2205777974527807E-2</v>
      </c>
    </row>
    <row r="124" spans="1:15" x14ac:dyDescent="0.25">
      <c r="A124" s="67">
        <v>123</v>
      </c>
      <c r="B124" s="8">
        <v>44256</v>
      </c>
      <c r="C124" s="5">
        <v>2912</v>
      </c>
      <c r="D124" s="69">
        <f t="shared" si="14"/>
        <v>2911</v>
      </c>
      <c r="E124" s="70">
        <f t="shared" si="15"/>
        <v>3.4340659340659343E-4</v>
      </c>
      <c r="F124" s="71">
        <f>+AVERAGE($C$2:C123)</f>
        <v>2466.938524590164</v>
      </c>
      <c r="G124" s="72">
        <f t="shared" si="16"/>
        <v>0.15283704512700413</v>
      </c>
      <c r="H124" s="54">
        <f t="shared" si="19"/>
        <v>2905.5</v>
      </c>
      <c r="I124" s="72">
        <f t="shared" si="22"/>
        <v>2.232142857142857E-3</v>
      </c>
      <c r="J124" s="5">
        <f t="shared" si="20"/>
        <v>2877.85</v>
      </c>
      <c r="K124" s="72">
        <f t="shared" si="17"/>
        <v>1.1727335164835196E-2</v>
      </c>
      <c r="L124" s="5">
        <f t="shared" si="13"/>
        <v>2927.5809392378651</v>
      </c>
      <c r="M124" s="72">
        <f t="shared" si="18"/>
        <v>5.350597265750376E-3</v>
      </c>
      <c r="N124" s="73">
        <f t="shared" si="21"/>
        <v>2907.4468980316151</v>
      </c>
      <c r="O124" s="70">
        <f t="shared" si="23"/>
        <v>1.5635652363959163E-3</v>
      </c>
    </row>
    <row r="125" spans="1:15" x14ac:dyDescent="0.25">
      <c r="A125" s="67">
        <v>124</v>
      </c>
      <c r="B125" s="8">
        <v>44287</v>
      </c>
      <c r="C125" s="61">
        <v>2623.5</v>
      </c>
      <c r="D125" s="69">
        <f t="shared" si="14"/>
        <v>2912</v>
      </c>
      <c r="E125" s="70">
        <f t="shared" si="15"/>
        <v>0.10996760053363827</v>
      </c>
      <c r="F125" s="71">
        <f>+AVERAGE($C$2:C124)</f>
        <v>2470.5569105691056</v>
      </c>
      <c r="G125" s="72">
        <f t="shared" si="16"/>
        <v>5.8297346838534159E-2</v>
      </c>
      <c r="H125" s="54">
        <f t="shared" si="19"/>
        <v>2911.5</v>
      </c>
      <c r="I125" s="72">
        <f t="shared" si="22"/>
        <v>0.10977701543739279</v>
      </c>
      <c r="J125" s="5">
        <f t="shared" si="20"/>
        <v>2910.4</v>
      </c>
      <c r="K125" s="72">
        <f t="shared" si="17"/>
        <v>0.10935772822565279</v>
      </c>
      <c r="L125" s="5">
        <f t="shared" si="13"/>
        <v>2935.0521772345301</v>
      </c>
      <c r="M125" s="72">
        <f t="shared" si="18"/>
        <v>0.11875440336745953</v>
      </c>
      <c r="N125" s="73">
        <f t="shared" si="21"/>
        <v>2911.5446898031614</v>
      </c>
      <c r="O125" s="70">
        <f t="shared" si="23"/>
        <v>0.10979404985826621</v>
      </c>
    </row>
    <row r="126" spans="1:15" x14ac:dyDescent="0.25">
      <c r="A126" s="67">
        <v>125</v>
      </c>
      <c r="B126" s="8">
        <v>44317</v>
      </c>
      <c r="C126" s="5">
        <v>2950</v>
      </c>
      <c r="D126" s="69">
        <f t="shared" si="14"/>
        <v>2623.5</v>
      </c>
      <c r="E126" s="70">
        <f t="shared" si="15"/>
        <v>0.11067796610169492</v>
      </c>
      <c r="F126" s="71">
        <f>+AVERAGE($C$2:C125)</f>
        <v>2471.7903225806454</v>
      </c>
      <c r="G126" s="72">
        <f t="shared" si="16"/>
        <v>0.1621049753963914</v>
      </c>
      <c r="H126" s="54">
        <f t="shared" si="19"/>
        <v>2767.75</v>
      </c>
      <c r="I126" s="72">
        <f t="shared" si="22"/>
        <v>6.177966101694915E-2</v>
      </c>
      <c r="J126" s="5">
        <f t="shared" si="20"/>
        <v>2767.65</v>
      </c>
      <c r="K126" s="72">
        <f t="shared" si="17"/>
        <v>6.1813559322033869E-2</v>
      </c>
      <c r="L126" s="5">
        <f t="shared" si="13"/>
        <v>2942.523415231195</v>
      </c>
      <c r="M126" s="72">
        <f t="shared" si="18"/>
        <v>2.5344355148491419E-3</v>
      </c>
      <c r="N126" s="73">
        <f t="shared" si="21"/>
        <v>2652.3044689803164</v>
      </c>
      <c r="O126" s="70">
        <f t="shared" si="23"/>
        <v>0.1009137393287063</v>
      </c>
    </row>
    <row r="127" spans="1:15" x14ac:dyDescent="0.25">
      <c r="A127" s="67">
        <v>126</v>
      </c>
      <c r="B127" s="8">
        <v>44348</v>
      </c>
      <c r="C127" s="5">
        <v>2955</v>
      </c>
      <c r="D127" s="69">
        <f t="shared" si="14"/>
        <v>2950</v>
      </c>
      <c r="E127" s="70">
        <f t="shared" si="15"/>
        <v>1.6920473773265651E-3</v>
      </c>
      <c r="F127" s="71">
        <f>+AVERAGE($C$2:C126)</f>
        <v>2475.616</v>
      </c>
      <c r="G127" s="72">
        <f t="shared" si="16"/>
        <v>0.16222808798646363</v>
      </c>
      <c r="H127" s="54">
        <f t="shared" si="19"/>
        <v>2786.75</v>
      </c>
      <c r="I127" s="72">
        <f t="shared" si="22"/>
        <v>5.6937394247038919E-2</v>
      </c>
      <c r="J127" s="5">
        <f t="shared" si="20"/>
        <v>2815.6000000000004</v>
      </c>
      <c r="K127" s="72">
        <f t="shared" si="17"/>
        <v>4.7174280879864514E-2</v>
      </c>
      <c r="L127" s="5">
        <f t="shared" si="13"/>
        <v>2949.99465322786</v>
      </c>
      <c r="M127" s="72">
        <f t="shared" si="18"/>
        <v>1.6938567756818955E-3</v>
      </c>
      <c r="N127" s="73">
        <f t="shared" si="21"/>
        <v>2920.2304468980315</v>
      </c>
      <c r="O127" s="70">
        <f t="shared" si="23"/>
        <v>1.1766346227400521E-2</v>
      </c>
    </row>
    <row r="128" spans="1:15" x14ac:dyDescent="0.25">
      <c r="A128" s="67">
        <v>127</v>
      </c>
      <c r="B128" s="8">
        <v>44378</v>
      </c>
      <c r="C128" s="5">
        <v>2957</v>
      </c>
      <c r="D128" s="69">
        <f t="shared" si="14"/>
        <v>2955</v>
      </c>
      <c r="E128" s="70">
        <f t="shared" si="15"/>
        <v>6.7636117686844773E-4</v>
      </c>
      <c r="F128" s="71">
        <f>+AVERAGE($C$2:C127)</f>
        <v>2479.4206349206347</v>
      </c>
      <c r="G128" s="72">
        <f t="shared" si="16"/>
        <v>0.1615080707065828</v>
      </c>
      <c r="H128" s="54">
        <f t="shared" si="19"/>
        <v>2952.5</v>
      </c>
      <c r="I128" s="72">
        <f t="shared" si="22"/>
        <v>1.5218126479540075E-3</v>
      </c>
      <c r="J128" s="5">
        <f t="shared" si="20"/>
        <v>2919.85</v>
      </c>
      <c r="K128" s="72">
        <f t="shared" si="17"/>
        <v>1.2563408860331448E-2</v>
      </c>
      <c r="L128" s="5">
        <f t="shared" si="13"/>
        <v>2957.465891224525</v>
      </c>
      <c r="M128" s="72">
        <f t="shared" si="18"/>
        <v>1.5755536845619435E-4</v>
      </c>
      <c r="N128" s="73">
        <f t="shared" si="21"/>
        <v>2951.5230446898031</v>
      </c>
      <c r="O128" s="70">
        <f t="shared" si="23"/>
        <v>1.8521999696303347E-3</v>
      </c>
    </row>
    <row r="129" spans="1:15" x14ac:dyDescent="0.25">
      <c r="A129" s="67">
        <v>128</v>
      </c>
      <c r="B129" s="8">
        <v>44409</v>
      </c>
      <c r="C129" s="5">
        <v>2971</v>
      </c>
      <c r="D129" s="69">
        <f t="shared" si="14"/>
        <v>2957</v>
      </c>
      <c r="E129" s="70">
        <f t="shared" si="15"/>
        <v>4.7122181083810166E-3</v>
      </c>
      <c r="F129" s="71">
        <f>+AVERAGE($C$2:C128)</f>
        <v>2483.1811023622049</v>
      </c>
      <c r="G129" s="72">
        <f t="shared" si="16"/>
        <v>0.16419350307566311</v>
      </c>
      <c r="H129" s="54">
        <f t="shared" si="19"/>
        <v>2956</v>
      </c>
      <c r="I129" s="72">
        <f t="shared" si="22"/>
        <v>5.0488051161225178E-3</v>
      </c>
      <c r="J129" s="5">
        <f t="shared" si="20"/>
        <v>2955.5</v>
      </c>
      <c r="K129" s="72">
        <f t="shared" si="17"/>
        <v>5.2170986199932684E-3</v>
      </c>
      <c r="L129" s="5">
        <f t="shared" si="13"/>
        <v>2964.9371292211899</v>
      </c>
      <c r="M129" s="72">
        <f t="shared" si="18"/>
        <v>2.0406835337630647E-3</v>
      </c>
      <c r="N129" s="73">
        <f t="shared" si="21"/>
        <v>2956.4523044689804</v>
      </c>
      <c r="O129" s="70">
        <f t="shared" si="23"/>
        <v>4.8965653083202958E-3</v>
      </c>
    </row>
    <row r="130" spans="1:15" x14ac:dyDescent="0.25">
      <c r="A130" s="67">
        <v>129</v>
      </c>
      <c r="B130" s="8">
        <v>44440</v>
      </c>
      <c r="C130" s="5">
        <v>2975</v>
      </c>
      <c r="D130" s="69">
        <f t="shared" si="14"/>
        <v>2971</v>
      </c>
      <c r="E130" s="70">
        <f t="shared" si="15"/>
        <v>1.3445378151260505E-3</v>
      </c>
      <c r="F130" s="71">
        <f>+AVERAGE($C$2:C129)</f>
        <v>2486.9921875</v>
      </c>
      <c r="G130" s="72">
        <f t="shared" si="16"/>
        <v>0.16403623949579832</v>
      </c>
      <c r="H130" s="54">
        <f t="shared" si="19"/>
        <v>2964</v>
      </c>
      <c r="I130" s="72">
        <f t="shared" si="22"/>
        <v>3.6974789915966387E-3</v>
      </c>
      <c r="J130" s="5">
        <f t="shared" si="20"/>
        <v>2963.8</v>
      </c>
      <c r="K130" s="72">
        <f t="shared" si="17"/>
        <v>3.7647058823528801E-3</v>
      </c>
      <c r="L130" s="5">
        <f t="shared" ref="L130:L155" si="24">$M$161*A130+$M$162</f>
        <v>2972.4083672178549</v>
      </c>
      <c r="M130" s="72">
        <f t="shared" si="18"/>
        <v>8.7113706962860433E-4</v>
      </c>
      <c r="N130" s="73">
        <f t="shared" si="21"/>
        <v>2969.5452304468981</v>
      </c>
      <c r="O130" s="70">
        <f t="shared" si="23"/>
        <v>1.8335359842359224E-3</v>
      </c>
    </row>
    <row r="131" spans="1:15" x14ac:dyDescent="0.25">
      <c r="A131" s="67">
        <v>130</v>
      </c>
      <c r="B131" s="8">
        <v>44470</v>
      </c>
      <c r="C131" s="5">
        <v>3012</v>
      </c>
      <c r="D131" s="69">
        <f t="shared" si="14"/>
        <v>2975</v>
      </c>
      <c r="E131" s="70">
        <f t="shared" si="15"/>
        <v>1.2284196547144754E-2</v>
      </c>
      <c r="F131" s="71">
        <f>+AVERAGE($C$2:C130)</f>
        <v>2490.7751937984494</v>
      </c>
      <c r="G131" s="72">
        <f t="shared" si="16"/>
        <v>0.17304940444938599</v>
      </c>
      <c r="H131" s="54">
        <f t="shared" si="19"/>
        <v>2973</v>
      </c>
      <c r="I131" s="72">
        <f t="shared" si="22"/>
        <v>1.2948207171314742E-2</v>
      </c>
      <c r="J131" s="5">
        <f t="shared" si="20"/>
        <v>2971.6000000000004</v>
      </c>
      <c r="K131" s="72">
        <f t="shared" si="17"/>
        <v>1.341301460823361E-2</v>
      </c>
      <c r="L131" s="5">
        <f t="shared" si="24"/>
        <v>2979.8796052145199</v>
      </c>
      <c r="M131" s="72">
        <f t="shared" si="18"/>
        <v>1.0664141695046524E-2</v>
      </c>
      <c r="N131" s="73">
        <f t="shared" si="21"/>
        <v>2974.4545230446897</v>
      </c>
      <c r="O131" s="70">
        <f t="shared" si="23"/>
        <v>1.2465297793927715E-2</v>
      </c>
    </row>
    <row r="132" spans="1:15" x14ac:dyDescent="0.25">
      <c r="A132" s="67">
        <v>131</v>
      </c>
      <c r="B132" s="8">
        <v>44501</v>
      </c>
      <c r="C132" s="5">
        <v>3018</v>
      </c>
      <c r="D132" s="69">
        <f t="shared" ref="D132:D155" si="25">C131</f>
        <v>3012</v>
      </c>
      <c r="E132" s="70">
        <f t="shared" ref="E132:E155" si="26">+ABS(C132-D132)/C132</f>
        <v>1.9880715705765406E-3</v>
      </c>
      <c r="F132" s="71">
        <f>+AVERAGE($C$2:C131)</f>
        <v>2494.7846153846153</v>
      </c>
      <c r="G132" s="72">
        <f t="shared" ref="G132:G155" si="27">+ABS(C132-F132)/C132</f>
        <v>0.17336493857368609</v>
      </c>
      <c r="H132" s="54">
        <f t="shared" si="19"/>
        <v>2993.5</v>
      </c>
      <c r="I132" s="72">
        <f t="shared" si="22"/>
        <v>8.117958913187541E-3</v>
      </c>
      <c r="J132" s="5">
        <f t="shared" si="20"/>
        <v>2993.1</v>
      </c>
      <c r="K132" s="72">
        <f t="shared" ref="K132:K155" si="28">+ABS(C132-J132)/C132</f>
        <v>8.2504970178926742E-3</v>
      </c>
      <c r="L132" s="5">
        <f t="shared" si="24"/>
        <v>2987.3508432111848</v>
      </c>
      <c r="M132" s="72">
        <f t="shared" ref="M132:M154" si="29">+ABS(C132-L132)/C132</f>
        <v>1.0155452878997735E-2</v>
      </c>
      <c r="N132" s="73">
        <f t="shared" si="21"/>
        <v>3008.2454523044689</v>
      </c>
      <c r="O132" s="70">
        <f t="shared" si="23"/>
        <v>3.2321231595530396E-3</v>
      </c>
    </row>
    <row r="133" spans="1:15" x14ac:dyDescent="0.25">
      <c r="A133" s="67">
        <v>132</v>
      </c>
      <c r="B133" s="8">
        <v>44531</v>
      </c>
      <c r="C133" s="5">
        <v>3019</v>
      </c>
      <c r="D133" s="69">
        <f t="shared" si="25"/>
        <v>3018</v>
      </c>
      <c r="E133" s="70">
        <f t="shared" si="26"/>
        <v>3.3123550844650548E-4</v>
      </c>
      <c r="F133" s="71">
        <f>+AVERAGE($C$2:C132)</f>
        <v>2498.7786259541986</v>
      </c>
      <c r="G133" s="72">
        <f t="shared" si="27"/>
        <v>0.17231579133680075</v>
      </c>
      <c r="H133" s="54">
        <f t="shared" ref="H133:H156" si="30">+AVERAGE(C131:C132)</f>
        <v>3015</v>
      </c>
      <c r="I133" s="72">
        <f t="shared" si="22"/>
        <v>1.3249420337860219E-3</v>
      </c>
      <c r="J133" s="5">
        <f t="shared" ref="J133:J156" si="31">+SUMPRODUCT(C130:C132,$Q$2:$Q$4)</f>
        <v>3011.3</v>
      </c>
      <c r="K133" s="72">
        <f t="shared" si="28"/>
        <v>2.5505134150380316E-3</v>
      </c>
      <c r="L133" s="5">
        <f t="shared" si="24"/>
        <v>2994.8220812078498</v>
      </c>
      <c r="M133" s="72">
        <f t="shared" si="29"/>
        <v>8.0085852242961896E-3</v>
      </c>
      <c r="N133" s="73">
        <f t="shared" ref="N133:N155" si="32">(1-$Q$8)*N132+$Q$8*C132</f>
        <v>3017.0245452304471</v>
      </c>
      <c r="O133" s="70">
        <f t="shared" si="23"/>
        <v>6.543407650059375E-4</v>
      </c>
    </row>
    <row r="134" spans="1:15" x14ac:dyDescent="0.25">
      <c r="A134" s="67">
        <v>133</v>
      </c>
      <c r="B134" s="8">
        <v>44562</v>
      </c>
      <c r="C134" s="5">
        <v>2977</v>
      </c>
      <c r="D134" s="69">
        <f t="shared" si="25"/>
        <v>3019</v>
      </c>
      <c r="E134" s="70">
        <f t="shared" si="26"/>
        <v>1.4108162579778301E-2</v>
      </c>
      <c r="F134" s="71">
        <f>+AVERAGE($C$2:C133)</f>
        <v>2502.719696969697</v>
      </c>
      <c r="G134" s="72">
        <f t="shared" si="27"/>
        <v>0.159314848179477</v>
      </c>
      <c r="H134" s="54">
        <f t="shared" si="30"/>
        <v>3018.5</v>
      </c>
      <c r="I134" s="72">
        <f t="shared" si="22"/>
        <v>1.3940208263352368E-2</v>
      </c>
      <c r="J134" s="5">
        <f t="shared" si="31"/>
        <v>3017.9</v>
      </c>
      <c r="K134" s="72">
        <f t="shared" si="28"/>
        <v>1.373866308364128E-2</v>
      </c>
      <c r="L134" s="5">
        <f t="shared" si="24"/>
        <v>3002.2933192045148</v>
      </c>
      <c r="M134" s="72">
        <f t="shared" si="29"/>
        <v>8.4962442742743619E-3</v>
      </c>
      <c r="N134" s="73">
        <f t="shared" si="32"/>
        <v>3018.8024545230446</v>
      </c>
      <c r="O134" s="70">
        <f t="shared" si="23"/>
        <v>1.4041805348688149E-2</v>
      </c>
    </row>
    <row r="135" spans="1:15" x14ac:dyDescent="0.25">
      <c r="A135" s="67">
        <v>134</v>
      </c>
      <c r="B135" s="8">
        <v>44593</v>
      </c>
      <c r="C135" s="5">
        <v>3001</v>
      </c>
      <c r="D135" s="69">
        <f t="shared" si="25"/>
        <v>2977</v>
      </c>
      <c r="E135" s="70">
        <f t="shared" si="26"/>
        <v>7.9973342219260245E-3</v>
      </c>
      <c r="F135" s="71">
        <f>+AVERAGE($C$2:C134)</f>
        <v>2506.2857142857142</v>
      </c>
      <c r="G135" s="72">
        <f t="shared" si="27"/>
        <v>0.16484981196743945</v>
      </c>
      <c r="H135" s="54">
        <f t="shared" si="30"/>
        <v>2998</v>
      </c>
      <c r="I135" s="72">
        <f t="shared" si="22"/>
        <v>9.9966677774075306E-4</v>
      </c>
      <c r="J135" s="5">
        <f t="shared" si="31"/>
        <v>2997.9</v>
      </c>
      <c r="K135" s="72">
        <f t="shared" si="28"/>
        <v>1.0329890036654145E-3</v>
      </c>
      <c r="L135" s="5">
        <f t="shared" si="24"/>
        <v>3009.7645572011797</v>
      </c>
      <c r="M135" s="72">
        <f t="shared" si="29"/>
        <v>2.9205455518759552E-3</v>
      </c>
      <c r="N135" s="73">
        <f t="shared" si="32"/>
        <v>2981.1802454523045</v>
      </c>
      <c r="O135" s="70">
        <f t="shared" si="23"/>
        <v>6.6043833881024782E-3</v>
      </c>
    </row>
    <row r="136" spans="1:15" x14ac:dyDescent="0.25">
      <c r="A136" s="67">
        <v>135</v>
      </c>
      <c r="B136" s="8">
        <v>44621</v>
      </c>
      <c r="C136" s="5">
        <v>3010</v>
      </c>
      <c r="D136" s="69">
        <f t="shared" si="25"/>
        <v>3001</v>
      </c>
      <c r="E136" s="70">
        <f t="shared" si="26"/>
        <v>2.990033222591362E-3</v>
      </c>
      <c r="F136" s="71">
        <f>+AVERAGE($C$2:C135)</f>
        <v>2509.9776119402986</v>
      </c>
      <c r="G136" s="72">
        <f t="shared" si="27"/>
        <v>0.16612039470421971</v>
      </c>
      <c r="H136" s="54">
        <f t="shared" si="30"/>
        <v>2989</v>
      </c>
      <c r="I136" s="72">
        <f t="shared" si="22"/>
        <v>6.9767441860465115E-3</v>
      </c>
      <c r="J136" s="5">
        <f t="shared" si="31"/>
        <v>2993.2</v>
      </c>
      <c r="K136" s="72">
        <f t="shared" si="28"/>
        <v>5.5813953488372701E-3</v>
      </c>
      <c r="L136" s="5">
        <f t="shared" si="24"/>
        <v>3017.2357951978447</v>
      </c>
      <c r="M136" s="72">
        <f t="shared" si="29"/>
        <v>2.4039186703803022E-3</v>
      </c>
      <c r="N136" s="73">
        <f t="shared" si="32"/>
        <v>2999.0180245452302</v>
      </c>
      <c r="O136" s="70">
        <f t="shared" si="23"/>
        <v>3.6484968288271699E-3</v>
      </c>
    </row>
    <row r="137" spans="1:15" x14ac:dyDescent="0.25">
      <c r="A137" s="67">
        <v>136</v>
      </c>
      <c r="B137" s="8">
        <v>44652</v>
      </c>
      <c r="C137" s="5">
        <v>3027</v>
      </c>
      <c r="D137" s="69">
        <f t="shared" si="25"/>
        <v>3010</v>
      </c>
      <c r="E137" s="70">
        <f t="shared" si="26"/>
        <v>5.6161215725140405E-3</v>
      </c>
      <c r="F137" s="71">
        <f>+AVERAGE($C$2:C136)</f>
        <v>2513.6814814814816</v>
      </c>
      <c r="G137" s="72">
        <f t="shared" si="27"/>
        <v>0.16957995326016467</v>
      </c>
      <c r="H137" s="54">
        <f t="shared" si="30"/>
        <v>3005.5</v>
      </c>
      <c r="I137" s="72">
        <f t="shared" si="22"/>
        <v>7.102741988767757E-3</v>
      </c>
      <c r="J137" s="5">
        <f t="shared" si="31"/>
        <v>3003.1000000000004</v>
      </c>
      <c r="K137" s="72">
        <f t="shared" si="28"/>
        <v>7.8956062107696182E-3</v>
      </c>
      <c r="L137" s="5">
        <f t="shared" si="24"/>
        <v>3024.7070331945097</v>
      </c>
      <c r="M137" s="72">
        <f t="shared" si="29"/>
        <v>7.5750472596310646E-4</v>
      </c>
      <c r="N137" s="73">
        <f t="shared" si="32"/>
        <v>3008.901802454523</v>
      </c>
      <c r="O137" s="70">
        <f t="shared" si="23"/>
        <v>5.978922215221995E-3</v>
      </c>
    </row>
    <row r="138" spans="1:15" x14ac:dyDescent="0.25">
      <c r="A138" s="67">
        <v>137</v>
      </c>
      <c r="B138" s="8">
        <v>44682</v>
      </c>
      <c r="C138" s="5">
        <v>3039</v>
      </c>
      <c r="D138" s="69">
        <f t="shared" si="25"/>
        <v>3027</v>
      </c>
      <c r="E138" s="70">
        <f t="shared" si="26"/>
        <v>3.9486673247778872E-3</v>
      </c>
      <c r="F138" s="71">
        <f>+AVERAGE($C$2:C137)</f>
        <v>2517.455882352941</v>
      </c>
      <c r="G138" s="72">
        <f t="shared" si="27"/>
        <v>0.17161701798192136</v>
      </c>
      <c r="H138" s="54">
        <f t="shared" si="30"/>
        <v>3018.5</v>
      </c>
      <c r="I138" s="72">
        <f t="shared" si="22"/>
        <v>6.7456400131622246E-3</v>
      </c>
      <c r="J138" s="5">
        <f t="shared" si="31"/>
        <v>3017.6</v>
      </c>
      <c r="K138" s="72">
        <f t="shared" si="28"/>
        <v>7.0417900625205955E-3</v>
      </c>
      <c r="L138" s="5">
        <f t="shared" si="24"/>
        <v>3032.1782711911746</v>
      </c>
      <c r="M138" s="72">
        <f t="shared" si="29"/>
        <v>2.2447281371587215E-3</v>
      </c>
      <c r="N138" s="73">
        <f t="shared" si="32"/>
        <v>3025.1901802454522</v>
      </c>
      <c r="O138" s="70">
        <f t="shared" si="23"/>
        <v>4.5441986688212529E-3</v>
      </c>
    </row>
    <row r="139" spans="1:15" x14ac:dyDescent="0.25">
      <c r="A139" s="67">
        <v>138</v>
      </c>
      <c r="B139" s="8">
        <v>44713</v>
      </c>
      <c r="C139" s="5">
        <v>3042</v>
      </c>
      <c r="D139" s="69">
        <f t="shared" si="25"/>
        <v>3039</v>
      </c>
      <c r="E139" s="70">
        <f t="shared" si="26"/>
        <v>9.8619329388560163E-4</v>
      </c>
      <c r="F139" s="71">
        <f>+AVERAGE($C$2:C138)</f>
        <v>2521.2627737226276</v>
      </c>
      <c r="G139" s="72">
        <f t="shared" si="27"/>
        <v>0.17118252014377791</v>
      </c>
      <c r="H139" s="54">
        <f t="shared" si="30"/>
        <v>3033</v>
      </c>
      <c r="I139" s="72">
        <f t="shared" si="22"/>
        <v>2.9585798816568047E-3</v>
      </c>
      <c r="J139" s="5">
        <f t="shared" si="31"/>
        <v>3031.3</v>
      </c>
      <c r="K139" s="72">
        <f t="shared" si="28"/>
        <v>3.5174227481919191E-3</v>
      </c>
      <c r="L139" s="5">
        <f t="shared" si="24"/>
        <v>3039.6495091878396</v>
      </c>
      <c r="M139" s="72">
        <f t="shared" si="29"/>
        <v>7.7267942543076513E-4</v>
      </c>
      <c r="N139" s="73">
        <f t="shared" si="32"/>
        <v>3037.6190180245449</v>
      </c>
      <c r="O139" s="70">
        <f t="shared" si="23"/>
        <v>1.440165014942519E-3</v>
      </c>
    </row>
    <row r="140" spans="1:15" x14ac:dyDescent="0.25">
      <c r="A140" s="67">
        <v>139</v>
      </c>
      <c r="B140" s="8">
        <v>44743</v>
      </c>
      <c r="C140" s="61">
        <v>2623.5</v>
      </c>
      <c r="D140" s="69">
        <f t="shared" si="25"/>
        <v>3042</v>
      </c>
      <c r="E140" s="70">
        <f t="shared" si="26"/>
        <v>0.15951972555746141</v>
      </c>
      <c r="F140" s="71">
        <f>+AVERAGE($C$2:C139)</f>
        <v>2525.036231884058</v>
      </c>
      <c r="G140" s="72">
        <f t="shared" si="27"/>
        <v>3.7531453446137605E-2</v>
      </c>
      <c r="H140" s="54">
        <f t="shared" si="30"/>
        <v>3040.5</v>
      </c>
      <c r="I140" s="72">
        <f t="shared" si="22"/>
        <v>0.15894797026872498</v>
      </c>
      <c r="J140" s="5">
        <f t="shared" si="31"/>
        <v>3039.3</v>
      </c>
      <c r="K140" s="72">
        <f t="shared" si="28"/>
        <v>0.15849056603773592</v>
      </c>
      <c r="L140" s="5">
        <f t="shared" si="24"/>
        <v>3047.1207471845046</v>
      </c>
      <c r="M140" s="72">
        <f t="shared" si="29"/>
        <v>0.16147160174747649</v>
      </c>
      <c r="N140" s="73">
        <f t="shared" si="32"/>
        <v>3041.5619018024545</v>
      </c>
      <c r="O140" s="70">
        <f t="shared" si="23"/>
        <v>0.15935273558317303</v>
      </c>
    </row>
    <row r="141" spans="1:15" x14ac:dyDescent="0.25">
      <c r="A141" s="67">
        <v>140</v>
      </c>
      <c r="B141" s="8">
        <v>44774</v>
      </c>
      <c r="C141" s="5">
        <v>3066</v>
      </c>
      <c r="D141" s="69">
        <f t="shared" si="25"/>
        <v>2623.5</v>
      </c>
      <c r="E141" s="70">
        <f t="shared" si="26"/>
        <v>0.14432485322896282</v>
      </c>
      <c r="F141" s="71">
        <f>+AVERAGE($C$2:C140)</f>
        <v>2525.7446043165469</v>
      </c>
      <c r="G141" s="72">
        <f t="shared" si="27"/>
        <v>0.1762085439280669</v>
      </c>
      <c r="H141" s="54">
        <f t="shared" si="30"/>
        <v>2832.75</v>
      </c>
      <c r="I141" s="72">
        <f t="shared" si="22"/>
        <v>7.6076320939334641E-2</v>
      </c>
      <c r="J141" s="5">
        <f t="shared" si="31"/>
        <v>2832.45</v>
      </c>
      <c r="K141" s="72">
        <f t="shared" si="28"/>
        <v>7.6174168297456032E-2</v>
      </c>
      <c r="L141" s="5">
        <f t="shared" si="24"/>
        <v>3054.5919851811695</v>
      </c>
      <c r="M141" s="72">
        <f t="shared" si="29"/>
        <v>3.7208137047718367E-3</v>
      </c>
      <c r="N141" s="73">
        <f t="shared" si="32"/>
        <v>2665.3061901802457</v>
      </c>
      <c r="O141" s="70">
        <f t="shared" si="23"/>
        <v>0.13068943568811295</v>
      </c>
    </row>
    <row r="142" spans="1:15" x14ac:dyDescent="0.25">
      <c r="A142" s="67">
        <v>141</v>
      </c>
      <c r="B142" s="8">
        <v>44805</v>
      </c>
      <c r="C142" s="5">
        <v>3116</v>
      </c>
      <c r="D142" s="69">
        <f t="shared" si="25"/>
        <v>3066</v>
      </c>
      <c r="E142" s="70">
        <f t="shared" si="26"/>
        <v>1.6046213093709884E-2</v>
      </c>
      <c r="F142" s="71">
        <f>+AVERAGE($C$2:C141)</f>
        <v>2529.6035714285713</v>
      </c>
      <c r="G142" s="72">
        <f t="shared" si="27"/>
        <v>0.18818884100495145</v>
      </c>
      <c r="H142" s="54">
        <f t="shared" si="30"/>
        <v>2844.75</v>
      </c>
      <c r="I142" s="72">
        <f t="shared" si="22"/>
        <v>8.7050706033376127E-2</v>
      </c>
      <c r="J142" s="5">
        <f t="shared" si="31"/>
        <v>2886.6000000000004</v>
      </c>
      <c r="K142" s="72">
        <f t="shared" si="28"/>
        <v>7.3620025673940839E-2</v>
      </c>
      <c r="L142" s="5">
        <f t="shared" si="24"/>
        <v>3062.0632231778345</v>
      </c>
      <c r="M142" s="72">
        <f t="shared" si="29"/>
        <v>1.7309620289526793E-2</v>
      </c>
      <c r="N142" s="73">
        <f t="shared" si="32"/>
        <v>3025.9306190180246</v>
      </c>
      <c r="O142" s="70">
        <f t="shared" si="23"/>
        <v>2.8905449609106362E-2</v>
      </c>
    </row>
    <row r="143" spans="1:15" x14ac:dyDescent="0.25">
      <c r="A143" s="67">
        <v>142</v>
      </c>
      <c r="B143" s="8">
        <v>44835</v>
      </c>
      <c r="C143" s="5">
        <v>3129</v>
      </c>
      <c r="D143" s="69">
        <f t="shared" si="25"/>
        <v>3116</v>
      </c>
      <c r="E143" s="70">
        <f t="shared" si="26"/>
        <v>4.1546820070310006E-3</v>
      </c>
      <c r="F143" s="71">
        <f>+AVERAGE($C$2:C142)</f>
        <v>2533.7624113475176</v>
      </c>
      <c r="G143" s="72">
        <f t="shared" si="27"/>
        <v>0.19023253072946064</v>
      </c>
      <c r="H143" s="54">
        <f t="shared" si="30"/>
        <v>3091</v>
      </c>
      <c r="I143" s="72">
        <f t="shared" si="22"/>
        <v>1.2144455097475231E-2</v>
      </c>
      <c r="J143" s="5">
        <f t="shared" si="31"/>
        <v>3046.75</v>
      </c>
      <c r="K143" s="72">
        <f t="shared" si="28"/>
        <v>2.6286353467561523E-2</v>
      </c>
      <c r="L143" s="5">
        <f t="shared" si="24"/>
        <v>3069.5344611744995</v>
      </c>
      <c r="M143" s="72">
        <f t="shared" si="29"/>
        <v>1.9004646476670026E-2</v>
      </c>
      <c r="N143" s="73">
        <f t="shared" si="32"/>
        <v>3106.9930619018023</v>
      </c>
      <c r="O143" s="70">
        <f t="shared" si="23"/>
        <v>7.0332176728020706E-3</v>
      </c>
    </row>
    <row r="144" spans="1:15" x14ac:dyDescent="0.25">
      <c r="A144" s="67">
        <v>143</v>
      </c>
      <c r="B144" s="8">
        <v>44866</v>
      </c>
      <c r="C144" s="5">
        <v>3158</v>
      </c>
      <c r="D144" s="69">
        <f t="shared" si="25"/>
        <v>3129</v>
      </c>
      <c r="E144" s="70">
        <f t="shared" si="26"/>
        <v>9.1830272324255856E-3</v>
      </c>
      <c r="F144" s="71">
        <f>+AVERAGE($C$2:C143)</f>
        <v>2537.9542253521126</v>
      </c>
      <c r="G144" s="72">
        <f t="shared" si="27"/>
        <v>0.19634128392903336</v>
      </c>
      <c r="H144" s="54">
        <f t="shared" si="30"/>
        <v>3122.5</v>
      </c>
      <c r="I144" s="72">
        <f t="shared" ref="I144:I154" si="33">+ABS(C144-H144)/C144</f>
        <v>1.1241291956934768E-2</v>
      </c>
      <c r="J144" s="5">
        <f t="shared" si="31"/>
        <v>3117.5</v>
      </c>
      <c r="K144" s="72">
        <f t="shared" si="28"/>
        <v>1.2824572514249524E-2</v>
      </c>
      <c r="L144" s="5">
        <f t="shared" si="24"/>
        <v>3077.0056991711645</v>
      </c>
      <c r="M144" s="72">
        <f t="shared" si="29"/>
        <v>2.5647340351119555E-2</v>
      </c>
      <c r="N144" s="73">
        <f t="shared" si="32"/>
        <v>3126.7993061901802</v>
      </c>
      <c r="O144" s="70">
        <f t="shared" ref="O144:O155" si="34">+ABS(C144-N144)/C144</f>
        <v>9.8798903767637006E-3</v>
      </c>
    </row>
    <row r="145" spans="1:16" x14ac:dyDescent="0.25">
      <c r="A145" s="67">
        <v>144</v>
      </c>
      <c r="B145" s="8">
        <v>44896</v>
      </c>
      <c r="C145" s="5">
        <v>3184</v>
      </c>
      <c r="D145" s="69">
        <f t="shared" si="25"/>
        <v>3158</v>
      </c>
      <c r="E145" s="70">
        <f t="shared" si="26"/>
        <v>8.1658291457286439E-3</v>
      </c>
      <c r="F145" s="71">
        <f>+AVERAGE($C$2:C144)</f>
        <v>2542.2902097902097</v>
      </c>
      <c r="G145" s="72">
        <f t="shared" si="27"/>
        <v>0.20154201953825071</v>
      </c>
      <c r="H145" s="54">
        <f t="shared" si="30"/>
        <v>3143.5</v>
      </c>
      <c r="I145" s="72">
        <f t="shared" si="33"/>
        <v>1.2719849246231155E-2</v>
      </c>
      <c r="J145" s="5">
        <f t="shared" si="31"/>
        <v>3142.2000000000003</v>
      </c>
      <c r="K145" s="72">
        <f t="shared" si="28"/>
        <v>1.3128140703517503E-2</v>
      </c>
      <c r="L145" s="5">
        <f t="shared" si="24"/>
        <v>3084.4769371678294</v>
      </c>
      <c r="M145" s="72">
        <f t="shared" si="29"/>
        <v>3.1257243351812368E-2</v>
      </c>
      <c r="N145" s="73">
        <f t="shared" si="32"/>
        <v>3154.8799306190181</v>
      </c>
      <c r="O145" s="70">
        <f t="shared" si="34"/>
        <v>9.1457504337254802E-3</v>
      </c>
    </row>
    <row r="146" spans="1:16" x14ac:dyDescent="0.25">
      <c r="A146" s="67">
        <v>145</v>
      </c>
      <c r="B146" s="8">
        <v>44927</v>
      </c>
      <c r="C146" s="5">
        <v>3084</v>
      </c>
      <c r="D146" s="69">
        <f t="shared" si="25"/>
        <v>3184</v>
      </c>
      <c r="E146" s="70">
        <f t="shared" si="26"/>
        <v>3.2425421530479899E-2</v>
      </c>
      <c r="F146" s="71">
        <f>+AVERAGE($C$2:C145)</f>
        <v>2546.7465277777778</v>
      </c>
      <c r="G146" s="72">
        <f t="shared" si="27"/>
        <v>0.17420670305519526</v>
      </c>
      <c r="H146" s="54">
        <f t="shared" si="30"/>
        <v>3171</v>
      </c>
      <c r="I146" s="72">
        <f t="shared" si="33"/>
        <v>2.821011673151751E-2</v>
      </c>
      <c r="J146" s="5">
        <f t="shared" si="31"/>
        <v>3168.1000000000004</v>
      </c>
      <c r="K146" s="72">
        <f t="shared" si="28"/>
        <v>2.7269779507133711E-2</v>
      </c>
      <c r="L146" s="5">
        <f t="shared" si="24"/>
        <v>3091.9481751644939</v>
      </c>
      <c r="M146" s="72">
        <f t="shared" si="29"/>
        <v>2.5772293010680714E-3</v>
      </c>
      <c r="N146" s="73">
        <f t="shared" si="32"/>
        <v>3181.0879930619017</v>
      </c>
      <c r="O146" s="70">
        <f t="shared" si="34"/>
        <v>3.1481191005804689E-2</v>
      </c>
    </row>
    <row r="147" spans="1:16" x14ac:dyDescent="0.25">
      <c r="A147" s="67">
        <v>146</v>
      </c>
      <c r="B147" s="8">
        <v>44958</v>
      </c>
      <c r="C147" s="5">
        <v>3085</v>
      </c>
      <c r="D147" s="69">
        <f t="shared" si="25"/>
        <v>3084</v>
      </c>
      <c r="E147" s="70">
        <f t="shared" si="26"/>
        <v>3.2414910858995135E-4</v>
      </c>
      <c r="F147" s="71">
        <f>+AVERAGE($C$2:C146)</f>
        <v>2550.4517241379313</v>
      </c>
      <c r="G147" s="72">
        <f t="shared" si="27"/>
        <v>0.17327334711898501</v>
      </c>
      <c r="H147" s="54">
        <f t="shared" si="30"/>
        <v>3134</v>
      </c>
      <c r="I147" s="72">
        <f t="shared" si="33"/>
        <v>1.5883306320907616E-2</v>
      </c>
      <c r="J147" s="5">
        <f t="shared" si="31"/>
        <v>3131.4</v>
      </c>
      <c r="K147" s="72">
        <f t="shared" si="28"/>
        <v>1.5040518638573773E-2</v>
      </c>
      <c r="L147" s="5">
        <f t="shared" si="24"/>
        <v>3099.4194131611589</v>
      </c>
      <c r="M147" s="72">
        <f t="shared" si="29"/>
        <v>4.6740399225798706E-3</v>
      </c>
      <c r="N147" s="73">
        <f t="shared" si="32"/>
        <v>3093.70879930619</v>
      </c>
      <c r="O147" s="70">
        <f t="shared" si="34"/>
        <v>2.8229495319902855E-3</v>
      </c>
    </row>
    <row r="148" spans="1:16" x14ac:dyDescent="0.25">
      <c r="A148" s="67">
        <v>147</v>
      </c>
      <c r="B148" s="8">
        <v>44986</v>
      </c>
      <c r="C148" s="5">
        <v>3103</v>
      </c>
      <c r="D148" s="69">
        <f t="shared" si="25"/>
        <v>3085</v>
      </c>
      <c r="E148" s="70">
        <f t="shared" si="26"/>
        <v>5.8008378988076053E-3</v>
      </c>
      <c r="F148" s="71">
        <f>+AVERAGE($C$2:C147)</f>
        <v>2554.1130136986303</v>
      </c>
      <c r="G148" s="72">
        <f t="shared" si="27"/>
        <v>0.17688913512773757</v>
      </c>
      <c r="H148" s="54">
        <f t="shared" si="30"/>
        <v>3084.5</v>
      </c>
      <c r="I148" s="72">
        <f t="shared" si="33"/>
        <v>5.9619722848855946E-3</v>
      </c>
      <c r="J148" s="5">
        <f t="shared" si="31"/>
        <v>3094.5</v>
      </c>
      <c r="K148" s="72">
        <f t="shared" si="28"/>
        <v>2.7392845633258138E-3</v>
      </c>
      <c r="L148" s="5">
        <f t="shared" si="24"/>
        <v>3106.8906511578239</v>
      </c>
      <c r="M148" s="72">
        <f t="shared" si="29"/>
        <v>1.2538353715191323E-3</v>
      </c>
      <c r="N148" s="73">
        <f t="shared" si="32"/>
        <v>3085.8708799306187</v>
      </c>
      <c r="O148" s="70">
        <f t="shared" si="34"/>
        <v>5.5201804928718384E-3</v>
      </c>
    </row>
    <row r="149" spans="1:16" x14ac:dyDescent="0.25">
      <c r="A149" s="67">
        <v>148</v>
      </c>
      <c r="B149" s="8">
        <v>45017</v>
      </c>
      <c r="C149" s="5">
        <v>3114</v>
      </c>
      <c r="D149" s="69">
        <f t="shared" si="25"/>
        <v>3103</v>
      </c>
      <c r="E149" s="70">
        <f t="shared" si="26"/>
        <v>3.5324341682723185E-3</v>
      </c>
      <c r="F149" s="71">
        <f>+AVERAGE($C$2:C148)</f>
        <v>2557.8469387755104</v>
      </c>
      <c r="G149" s="72">
        <f t="shared" si="27"/>
        <v>0.17859764329623945</v>
      </c>
      <c r="H149" s="54">
        <f t="shared" si="30"/>
        <v>3094</v>
      </c>
      <c r="I149" s="72">
        <f t="shared" si="33"/>
        <v>6.4226075786769426E-3</v>
      </c>
      <c r="J149" s="5">
        <f t="shared" si="31"/>
        <v>3093.9</v>
      </c>
      <c r="K149" s="72">
        <f t="shared" si="28"/>
        <v>6.454720616570298E-3</v>
      </c>
      <c r="L149" s="5">
        <f t="shared" si="24"/>
        <v>3114.3618891544888</v>
      </c>
      <c r="M149" s="72">
        <f t="shared" si="29"/>
        <v>1.1621360131304934E-4</v>
      </c>
      <c r="N149" s="73">
        <f t="shared" si="32"/>
        <v>3101.287087993062</v>
      </c>
      <c r="O149" s="70">
        <f t="shared" si="34"/>
        <v>4.0825022501406677E-3</v>
      </c>
    </row>
    <row r="150" spans="1:16" x14ac:dyDescent="0.25">
      <c r="A150" s="67">
        <v>149</v>
      </c>
      <c r="B150" s="8">
        <v>45047</v>
      </c>
      <c r="C150" s="5">
        <v>3189</v>
      </c>
      <c r="D150" s="69">
        <f t="shared" si="25"/>
        <v>3114</v>
      </c>
      <c r="E150" s="70">
        <f t="shared" si="26"/>
        <v>2.3518344308560677E-2</v>
      </c>
      <c r="F150" s="71">
        <f>+AVERAGE($C$2:C149)</f>
        <v>2561.6047297297296</v>
      </c>
      <c r="G150" s="72">
        <f t="shared" si="27"/>
        <v>0.1967373064503827</v>
      </c>
      <c r="H150" s="54">
        <f t="shared" si="30"/>
        <v>3108.5</v>
      </c>
      <c r="I150" s="72">
        <f t="shared" si="33"/>
        <v>2.524302289118846E-2</v>
      </c>
      <c r="J150" s="5">
        <f t="shared" si="31"/>
        <v>3106.7</v>
      </c>
      <c r="K150" s="72">
        <f t="shared" si="28"/>
        <v>2.5807463154593972E-2</v>
      </c>
      <c r="L150" s="5">
        <f t="shared" si="24"/>
        <v>3121.8331271511538</v>
      </c>
      <c r="M150" s="72">
        <f t="shared" si="29"/>
        <v>2.1062048557179743E-2</v>
      </c>
      <c r="N150" s="73">
        <f t="shared" si="32"/>
        <v>3112.7287087993059</v>
      </c>
      <c r="O150" s="70">
        <f t="shared" si="34"/>
        <v>2.3916993164218917E-2</v>
      </c>
    </row>
    <row r="151" spans="1:16" x14ac:dyDescent="0.25">
      <c r="A151" s="67">
        <v>150</v>
      </c>
      <c r="B151" s="8">
        <v>45078</v>
      </c>
      <c r="C151" s="5">
        <v>3215</v>
      </c>
      <c r="D151" s="69">
        <f t="shared" si="25"/>
        <v>3189</v>
      </c>
      <c r="E151" s="70">
        <f t="shared" si="26"/>
        <v>8.0870917573872478E-3</v>
      </c>
      <c r="F151" s="71">
        <f>+AVERAGE($C$2:C150)</f>
        <v>2565.8154362416108</v>
      </c>
      <c r="G151" s="72">
        <f t="shared" si="27"/>
        <v>0.20192365902282713</v>
      </c>
      <c r="H151" s="54">
        <f t="shared" si="30"/>
        <v>3151.5</v>
      </c>
      <c r="I151" s="72">
        <f t="shared" si="33"/>
        <v>1.9751166407465007E-2</v>
      </c>
      <c r="J151" s="5">
        <f t="shared" si="31"/>
        <v>3150.4</v>
      </c>
      <c r="K151" s="72">
        <f t="shared" si="28"/>
        <v>2.0093312597200593E-2</v>
      </c>
      <c r="L151" s="5">
        <f t="shared" si="24"/>
        <v>3129.3043651478188</v>
      </c>
      <c r="M151" s="72">
        <f t="shared" si="29"/>
        <v>2.6654940856043929E-2</v>
      </c>
      <c r="N151" s="73">
        <f t="shared" si="32"/>
        <v>3181.3728708799304</v>
      </c>
      <c r="O151" s="70">
        <f t="shared" si="34"/>
        <v>1.0459449181981226E-2</v>
      </c>
    </row>
    <row r="152" spans="1:16" x14ac:dyDescent="0.25">
      <c r="A152" s="67">
        <v>151</v>
      </c>
      <c r="B152" s="8">
        <v>45108</v>
      </c>
      <c r="C152" s="5">
        <v>3240</v>
      </c>
      <c r="D152" s="69">
        <f t="shared" si="25"/>
        <v>3215</v>
      </c>
      <c r="E152" s="70">
        <f t="shared" si="26"/>
        <v>7.716049382716049E-3</v>
      </c>
      <c r="F152" s="71">
        <f>+AVERAGE($C$2:C151)</f>
        <v>2570.1433333333334</v>
      </c>
      <c r="G152" s="72">
        <f t="shared" si="27"/>
        <v>0.20674588477366251</v>
      </c>
      <c r="H152" s="54">
        <f t="shared" si="30"/>
        <v>3202</v>
      </c>
      <c r="I152" s="72">
        <f t="shared" si="33"/>
        <v>1.1728395061728396E-2</v>
      </c>
      <c r="J152" s="5">
        <f t="shared" si="31"/>
        <v>3194.5</v>
      </c>
      <c r="K152" s="72">
        <f t="shared" si="28"/>
        <v>1.404320987654321E-2</v>
      </c>
      <c r="L152" s="5">
        <f t="shared" si="24"/>
        <v>3136.7756031444837</v>
      </c>
      <c r="M152" s="72">
        <f t="shared" si="29"/>
        <v>3.1859381745529713E-2</v>
      </c>
      <c r="N152" s="73">
        <f t="shared" si="32"/>
        <v>3211.6372870879932</v>
      </c>
      <c r="O152" s="70">
        <f t="shared" si="34"/>
        <v>8.7539237382737115E-3</v>
      </c>
    </row>
    <row r="153" spans="1:16" x14ac:dyDescent="0.25">
      <c r="A153" s="67">
        <v>152</v>
      </c>
      <c r="B153" s="8">
        <v>45139</v>
      </c>
      <c r="C153" s="5">
        <v>3242</v>
      </c>
      <c r="D153" s="69">
        <f t="shared" si="25"/>
        <v>3240</v>
      </c>
      <c r="E153" s="70">
        <f t="shared" si="26"/>
        <v>6.1690314620604567E-4</v>
      </c>
      <c r="F153" s="71">
        <f>+AVERAGE($C$2:C152)</f>
        <v>2574.5794701986756</v>
      </c>
      <c r="G153" s="72">
        <f t="shared" si="27"/>
        <v>0.20586691233847143</v>
      </c>
      <c r="H153" s="54">
        <f t="shared" si="30"/>
        <v>3227.5</v>
      </c>
      <c r="I153" s="72">
        <f t="shared" si="33"/>
        <v>4.472547809993831E-3</v>
      </c>
      <c r="J153" s="5">
        <f t="shared" si="31"/>
        <v>3224.9</v>
      </c>
      <c r="K153" s="72">
        <f t="shared" si="28"/>
        <v>5.2745219000616623E-3</v>
      </c>
      <c r="L153" s="5">
        <f t="shared" si="24"/>
        <v>3144.2468411411487</v>
      </c>
      <c r="M153" s="72">
        <f t="shared" si="29"/>
        <v>3.0152115625802372E-2</v>
      </c>
      <c r="N153" s="73">
        <f t="shared" si="32"/>
        <v>3237.1637287087992</v>
      </c>
      <c r="O153" s="70">
        <f t="shared" si="34"/>
        <v>1.4917554877238661E-3</v>
      </c>
    </row>
    <row r="154" spans="1:16" x14ac:dyDescent="0.25">
      <c r="A154" s="67">
        <v>153</v>
      </c>
      <c r="B154" s="8">
        <v>45170</v>
      </c>
      <c r="C154" s="5">
        <v>3246</v>
      </c>
      <c r="D154" s="69">
        <f t="shared" si="25"/>
        <v>3242</v>
      </c>
      <c r="E154" s="70">
        <f t="shared" si="26"/>
        <v>1.2322858903265558E-3</v>
      </c>
      <c r="F154" s="71">
        <f>+AVERAGE($C$2:C153)</f>
        <v>2578.9703947368421</v>
      </c>
      <c r="G154" s="72">
        <f t="shared" si="27"/>
        <v>0.20549279274897039</v>
      </c>
      <c r="H154" s="54">
        <f t="shared" si="30"/>
        <v>3241</v>
      </c>
      <c r="I154" s="72">
        <f t="shared" si="33"/>
        <v>1.5403573629081946E-3</v>
      </c>
      <c r="J154" s="5">
        <f t="shared" si="31"/>
        <v>3238.5</v>
      </c>
      <c r="K154" s="72">
        <f t="shared" si="28"/>
        <v>2.3105360443622922E-3</v>
      </c>
      <c r="L154" s="5">
        <f t="shared" si="24"/>
        <v>3151.7180791378132</v>
      </c>
      <c r="M154" s="72">
        <f t="shared" si="29"/>
        <v>2.9045570197839429E-2</v>
      </c>
      <c r="N154" s="73">
        <f t="shared" si="32"/>
        <v>3241.5163728708799</v>
      </c>
      <c r="O154" s="70">
        <f t="shared" si="34"/>
        <v>1.3812776121750225E-3</v>
      </c>
    </row>
    <row r="155" spans="1:16" x14ac:dyDescent="0.25">
      <c r="A155" s="67">
        <v>154</v>
      </c>
      <c r="B155" s="8">
        <v>45200</v>
      </c>
      <c r="C155" s="5">
        <v>3247</v>
      </c>
      <c r="D155" s="69">
        <f t="shared" si="25"/>
        <v>3246</v>
      </c>
      <c r="E155" s="70">
        <f t="shared" si="26"/>
        <v>3.0797659377887281E-4</v>
      </c>
      <c r="F155" s="71">
        <f>+AVERAGE($C$2:C154)</f>
        <v>2583.330065359477</v>
      </c>
      <c r="G155" s="72">
        <f t="shared" si="27"/>
        <v>0.20439480586403541</v>
      </c>
      <c r="H155" s="54">
        <f t="shared" si="30"/>
        <v>3244</v>
      </c>
      <c r="I155" s="72">
        <f>+ABS(C155-H155)/C155</f>
        <v>9.2392978133661843E-4</v>
      </c>
      <c r="J155" s="5">
        <f t="shared" si="31"/>
        <v>3243.8</v>
      </c>
      <c r="K155" s="72">
        <f t="shared" si="28"/>
        <v>9.8552510009233688E-4</v>
      </c>
      <c r="L155" s="5">
        <f t="shared" si="24"/>
        <v>3159.1893171344782</v>
      </c>
      <c r="M155" s="72">
        <f>+ABS(C155-L155)/C155</f>
        <v>2.7043635006320239E-2</v>
      </c>
      <c r="N155" s="73">
        <f t="shared" si="32"/>
        <v>3245.5516372870879</v>
      </c>
      <c r="O155" s="70">
        <f t="shared" si="34"/>
        <v>4.4606181487898301E-4</v>
      </c>
    </row>
    <row r="156" spans="1:16" x14ac:dyDescent="0.25">
      <c r="A156" s="67">
        <v>155</v>
      </c>
      <c r="B156" s="8">
        <v>45231</v>
      </c>
      <c r="D156" s="69">
        <f>C155</f>
        <v>3247</v>
      </c>
      <c r="E156" s="68"/>
      <c r="F156" s="71">
        <f>+AVERAGE($C$2:C155)</f>
        <v>2587.6396103896104</v>
      </c>
      <c r="H156" s="54">
        <f t="shared" si="30"/>
        <v>3246.5</v>
      </c>
      <c r="J156" s="5">
        <f t="shared" si="31"/>
        <v>3246.1000000000004</v>
      </c>
      <c r="L156" s="5">
        <f>$M$161*A156+$M$162</f>
        <v>3166.6605551311432</v>
      </c>
      <c r="N156" s="73">
        <f>(1-$Q$8)*N155+$Q$8*C155</f>
        <v>3246.8551637287092</v>
      </c>
      <c r="O156" s="68"/>
      <c r="P156" s="5">
        <f>+_xlfn.FORECAST.ETS(B156,C2:C155,B2:B155)</f>
        <v>3208.0381231441797</v>
      </c>
    </row>
    <row r="157" spans="1:16" x14ac:dyDescent="0.25">
      <c r="A157" s="5" t="s">
        <v>423</v>
      </c>
      <c r="B157" s="8">
        <v>45261</v>
      </c>
      <c r="D157" s="68"/>
      <c r="E157" s="74">
        <f>SUM(E3:E155)</f>
        <v>2.2094627358822234</v>
      </c>
      <c r="F157" s="13"/>
      <c r="G157" s="13">
        <f>SUM(G3:G155)</f>
        <v>15.927724736326406</v>
      </c>
      <c r="H157" s="13"/>
      <c r="I157" s="13">
        <f>SUM(I3:I155)</f>
        <v>2.4562670802416648</v>
      </c>
      <c r="J157" s="13"/>
      <c r="K157" s="13">
        <f>SUM(K3:K155)</f>
        <v>3.2755097391115986</v>
      </c>
      <c r="L157" s="13"/>
      <c r="M157" s="13">
        <f>SUM(M3:M155)</f>
        <v>2.0837900103730762</v>
      </c>
      <c r="N157" s="73">
        <f>(1-$Q$8)*N156+$Q$8*N156</f>
        <v>3246.8551637287092</v>
      </c>
      <c r="O157" s="74">
        <f>SUM(O3:O155)</f>
        <v>2.2074383784829448</v>
      </c>
      <c r="P157" s="5">
        <f t="shared" ref="P157:P191" si="35">+_xlfn.FORECAST.ETS(B157,C3:C156,B3:B156)</f>
        <v>3215.5491904611467</v>
      </c>
    </row>
    <row r="158" spans="1:16" x14ac:dyDescent="0.25">
      <c r="A158" s="5" t="s">
        <v>424</v>
      </c>
      <c r="B158" s="8">
        <v>45292</v>
      </c>
      <c r="D158" s="68"/>
      <c r="E158" s="74">
        <f>AVERAGE(E3:E155)</f>
        <v>1.4440932914262898E-2</v>
      </c>
      <c r="F158" s="13"/>
      <c r="G158" s="13">
        <f>AVERAGE(G3:G155)</f>
        <v>0.10410277605442095</v>
      </c>
      <c r="H158" s="13"/>
      <c r="I158" s="13">
        <f>AVERAGE(I3:I155)</f>
        <v>1.6054033204193886E-2</v>
      </c>
      <c r="J158" s="13"/>
      <c r="K158" s="13">
        <f>AVERAGE(K3:K155)</f>
        <v>2.1408560386350316E-2</v>
      </c>
      <c r="L158" s="13"/>
      <c r="M158" s="13">
        <f>AVERAGE(M3:M155)</f>
        <v>1.3619542551458015E-2</v>
      </c>
      <c r="N158" s="74"/>
      <c r="O158" s="74">
        <f>AVERAGE(O3:O155)</f>
        <v>1.4427701820149966E-2</v>
      </c>
      <c r="P158" s="5">
        <f t="shared" si="35"/>
        <v>3223.3880734921227</v>
      </c>
    </row>
    <row r="159" spans="1:16" x14ac:dyDescent="0.25">
      <c r="A159" s="5" t="s">
        <v>425</v>
      </c>
      <c r="B159" s="8">
        <v>45323</v>
      </c>
      <c r="M159" s="77">
        <f>RSQ(L2:L155,C2:C155)</f>
        <v>0.95425244501249729</v>
      </c>
      <c r="P159" s="5">
        <f t="shared" si="35"/>
        <v>3231.1167752540659</v>
      </c>
    </row>
    <row r="160" spans="1:16" x14ac:dyDescent="0.25">
      <c r="B160" s="8">
        <v>45352</v>
      </c>
      <c r="L160" s="5" t="s">
        <v>426</v>
      </c>
      <c r="P160" s="5">
        <f t="shared" si="35"/>
        <v>3185.6594158908556</v>
      </c>
    </row>
    <row r="161" spans="2:16" x14ac:dyDescent="0.25">
      <c r="B161" s="8">
        <v>45383</v>
      </c>
      <c r="L161" s="5" t="s">
        <v>427</v>
      </c>
      <c r="M161" s="5">
        <f>+SLOPE(C2:C155,A2:A155)</f>
        <v>7.4712379966649403</v>
      </c>
      <c r="P161" s="5">
        <f t="shared" si="35"/>
        <v>3194.3456893379553</v>
      </c>
    </row>
    <row r="162" spans="2:16" x14ac:dyDescent="0.25">
      <c r="B162" s="8">
        <v>45413</v>
      </c>
      <c r="L162" s="5" t="s">
        <v>428</v>
      </c>
      <c r="M162" s="5">
        <f>+INTERCEPT(C2:C155,A2:A155)</f>
        <v>2008.6186656480777</v>
      </c>
      <c r="P162" s="5">
        <f t="shared" si="35"/>
        <v>3201.3280394583921</v>
      </c>
    </row>
    <row r="163" spans="2:16" x14ac:dyDescent="0.25">
      <c r="B163" s="8">
        <v>45444</v>
      </c>
      <c r="P163" s="5">
        <f t="shared" si="35"/>
        <v>3209.4182790988457</v>
      </c>
    </row>
    <row r="164" spans="2:16" x14ac:dyDescent="0.25">
      <c r="B164" s="8">
        <v>45474</v>
      </c>
      <c r="P164" s="5">
        <f t="shared" si="35"/>
        <v>3221.5751009322607</v>
      </c>
    </row>
    <row r="165" spans="2:16" x14ac:dyDescent="0.25">
      <c r="B165" s="8">
        <v>45505</v>
      </c>
      <c r="P165" s="5">
        <f t="shared" si="35"/>
        <v>3229.7655433105137</v>
      </c>
    </row>
    <row r="166" spans="2:16" x14ac:dyDescent="0.25">
      <c r="B166" s="8">
        <v>45536</v>
      </c>
      <c r="P166" s="5">
        <f t="shared" si="35"/>
        <v>3285.2880483468921</v>
      </c>
    </row>
    <row r="167" spans="2:16" x14ac:dyDescent="0.25">
      <c r="B167" s="8">
        <v>45566</v>
      </c>
      <c r="P167" s="5">
        <f t="shared" si="35"/>
        <v>3237.9914780098993</v>
      </c>
    </row>
    <row r="168" spans="2:16" x14ac:dyDescent="0.25">
      <c r="B168" s="8">
        <v>45597</v>
      </c>
      <c r="P168" s="5">
        <f t="shared" si="35"/>
        <v>3244.6941698829673</v>
      </c>
    </row>
    <row r="169" spans="2:16" x14ac:dyDescent="0.25">
      <c r="B169" s="8">
        <v>45627</v>
      </c>
      <c r="P169" s="5">
        <f t="shared" si="35"/>
        <v>3261.0968328946319</v>
      </c>
    </row>
    <row r="170" spans="2:16" x14ac:dyDescent="0.25">
      <c r="B170" s="8">
        <v>45658</v>
      </c>
      <c r="P170" s="5">
        <f t="shared" si="35"/>
        <v>3354.5506837166399</v>
      </c>
    </row>
    <row r="171" spans="2:16" x14ac:dyDescent="0.25">
      <c r="B171" s="8">
        <v>45689</v>
      </c>
      <c r="P171" s="5">
        <f t="shared" si="35"/>
        <v>3277.9575947937087</v>
      </c>
    </row>
    <row r="172" spans="2:16" x14ac:dyDescent="0.25">
      <c r="B172" s="8">
        <v>45717</v>
      </c>
      <c r="P172" s="5">
        <f t="shared" si="35"/>
        <v>3293.0841629992779</v>
      </c>
    </row>
    <row r="173" spans="2:16" x14ac:dyDescent="0.25">
      <c r="B173" s="8">
        <v>45748</v>
      </c>
      <c r="P173" s="5">
        <f t="shared" si="35"/>
        <v>3300.5899688395471</v>
      </c>
    </row>
    <row r="174" spans="2:16" x14ac:dyDescent="0.25">
      <c r="B174" s="8">
        <v>45778</v>
      </c>
      <c r="P174" s="5">
        <f t="shared" si="35"/>
        <v>3307.4578808833498</v>
      </c>
    </row>
    <row r="175" spans="2:16" x14ac:dyDescent="0.25">
      <c r="B175" s="8">
        <v>45809</v>
      </c>
      <c r="P175" s="5">
        <f t="shared" si="35"/>
        <v>3314.2436797898831</v>
      </c>
    </row>
    <row r="176" spans="2:16" x14ac:dyDescent="0.25">
      <c r="B176" s="8">
        <v>45839</v>
      </c>
      <c r="P176" s="5">
        <f t="shared" si="35"/>
        <v>3322.0012753987057</v>
      </c>
    </row>
    <row r="177" spans="2:16" x14ac:dyDescent="0.25">
      <c r="B177" s="8">
        <v>45870</v>
      </c>
      <c r="P177" s="5">
        <f t="shared" si="35"/>
        <v>3328.7787945036912</v>
      </c>
    </row>
    <row r="178" spans="2:16" x14ac:dyDescent="0.25">
      <c r="B178" s="8">
        <v>45901</v>
      </c>
      <c r="P178" s="5">
        <f t="shared" si="35"/>
        <v>3338.1801880086114</v>
      </c>
    </row>
    <row r="179" spans="2:16" x14ac:dyDescent="0.25">
      <c r="B179" s="8">
        <v>45931</v>
      </c>
      <c r="P179" s="5">
        <f t="shared" si="35"/>
        <v>3345.5822359981594</v>
      </c>
    </row>
    <row r="180" spans="2:16" x14ac:dyDescent="0.25">
      <c r="B180" s="8">
        <v>45962</v>
      </c>
      <c r="P180" s="5">
        <f t="shared" si="35"/>
        <v>3436.6038119683376</v>
      </c>
    </row>
    <row r="181" spans="2:16" x14ac:dyDescent="0.25">
      <c r="B181" s="8">
        <v>45992</v>
      </c>
      <c r="P181" s="5">
        <f t="shared" si="35"/>
        <v>3358.5206147579211</v>
      </c>
    </row>
    <row r="182" spans="2:16" x14ac:dyDescent="0.25">
      <c r="B182" s="8">
        <v>46023</v>
      </c>
      <c r="P182" s="5">
        <f t="shared" si="35"/>
        <v>3365.996871081983</v>
      </c>
    </row>
    <row r="183" spans="2:16" x14ac:dyDescent="0.25">
      <c r="B183" s="8">
        <v>46054</v>
      </c>
      <c r="P183" s="5">
        <f t="shared" si="35"/>
        <v>3373.1075880934</v>
      </c>
    </row>
    <row r="184" spans="2:16" x14ac:dyDescent="0.25">
      <c r="B184" s="8">
        <v>46082</v>
      </c>
      <c r="P184" s="5">
        <f t="shared" si="35"/>
        <v>3380.4880608370167</v>
      </c>
    </row>
    <row r="185" spans="2:16" x14ac:dyDescent="0.25">
      <c r="B185" s="8">
        <v>46113</v>
      </c>
      <c r="P185" s="5">
        <f t="shared" si="35"/>
        <v>3476.8539407720664</v>
      </c>
    </row>
    <row r="186" spans="2:16" x14ac:dyDescent="0.25">
      <c r="B186" s="8">
        <v>46143</v>
      </c>
      <c r="P186" s="5">
        <f t="shared" si="35"/>
        <v>3484.3204203608698</v>
      </c>
    </row>
    <row r="187" spans="2:16" x14ac:dyDescent="0.25">
      <c r="B187" s="8">
        <v>46174</v>
      </c>
      <c r="P187" s="5">
        <f t="shared" si="35"/>
        <v>3492.1433686008841</v>
      </c>
    </row>
    <row r="188" spans="2:16" x14ac:dyDescent="0.25">
      <c r="B188" s="8">
        <v>46204</v>
      </c>
      <c r="P188" s="5">
        <f t="shared" si="35"/>
        <v>3498.3357885143791</v>
      </c>
    </row>
    <row r="189" spans="2:16" x14ac:dyDescent="0.25">
      <c r="B189" s="8">
        <v>46235</v>
      </c>
      <c r="P189" s="5">
        <f t="shared" si="35"/>
        <v>3505.2552335679206</v>
      </c>
    </row>
    <row r="190" spans="2:16" x14ac:dyDescent="0.25">
      <c r="B190" s="8">
        <v>46266</v>
      </c>
      <c r="P190" s="5">
        <f t="shared" si="35"/>
        <v>3514.0741678259728</v>
      </c>
    </row>
    <row r="191" spans="2:16" x14ac:dyDescent="0.25">
      <c r="B191" s="8">
        <v>46296</v>
      </c>
      <c r="P191" s="62">
        <f t="shared" si="35"/>
        <v>3522.1945992949231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7A60-AED6-4BE1-BF18-82A135435DDA}">
  <dimension ref="A1:Q191"/>
  <sheetViews>
    <sheetView topLeftCell="A152" workbookViewId="0"/>
  </sheetViews>
  <sheetFormatPr defaultRowHeight="15" x14ac:dyDescent="0.25"/>
  <cols>
    <col min="1" max="1" width="9.140625" style="5"/>
    <col min="2" max="2" width="10.5703125" style="5" bestFit="1" customWidth="1"/>
    <col min="3" max="16384" width="9.140625" style="5"/>
  </cols>
  <sheetData>
    <row r="1" spans="1:17" ht="75" x14ac:dyDescent="0.25">
      <c r="A1" s="2" t="s">
        <v>407</v>
      </c>
      <c r="B1" s="1" t="s">
        <v>0</v>
      </c>
      <c r="C1" s="2" t="s">
        <v>1</v>
      </c>
      <c r="D1" s="64" t="s">
        <v>408</v>
      </c>
      <c r="E1" s="64" t="s">
        <v>409</v>
      </c>
      <c r="F1" s="4" t="s">
        <v>410</v>
      </c>
      <c r="G1" s="4" t="s">
        <v>411</v>
      </c>
      <c r="H1" s="4" t="s">
        <v>441</v>
      </c>
      <c r="I1" s="4" t="s">
        <v>409</v>
      </c>
      <c r="J1" s="4" t="s">
        <v>442</v>
      </c>
      <c r="K1" s="4" t="s">
        <v>416</v>
      </c>
      <c r="L1" s="4" t="s">
        <v>417</v>
      </c>
      <c r="M1" s="4" t="s">
        <v>418</v>
      </c>
      <c r="N1" s="65" t="s">
        <v>419</v>
      </c>
      <c r="O1" s="65" t="s">
        <v>418</v>
      </c>
      <c r="P1" s="4" t="s">
        <v>420</v>
      </c>
      <c r="Q1" s="66" t="s">
        <v>421</v>
      </c>
    </row>
    <row r="2" spans="1:17" x14ac:dyDescent="0.25">
      <c r="A2" s="67">
        <v>1</v>
      </c>
      <c r="B2" s="8">
        <v>40544</v>
      </c>
      <c r="C2" s="5">
        <v>903</v>
      </c>
      <c r="D2" s="68"/>
      <c r="E2" s="68"/>
      <c r="L2" s="5">
        <f t="shared" ref="L2:L65" si="0">$M$161*A2+$M$162</f>
        <v>884.20113112693753</v>
      </c>
      <c r="N2" s="68"/>
      <c r="O2" s="68"/>
      <c r="Q2" s="53">
        <v>0.1</v>
      </c>
    </row>
    <row r="3" spans="1:17" x14ac:dyDescent="0.25">
      <c r="A3" s="67">
        <v>2</v>
      </c>
      <c r="B3" s="8">
        <v>40575</v>
      </c>
      <c r="C3" s="5">
        <v>911</v>
      </c>
      <c r="D3" s="69">
        <f>C2</f>
        <v>903</v>
      </c>
      <c r="E3" s="70">
        <f>+ABS(C3-D3)/C3</f>
        <v>8.7815587266739849E-3</v>
      </c>
      <c r="F3" s="71">
        <f>+AVERAGE($C$2)</f>
        <v>903</v>
      </c>
      <c r="G3" s="72">
        <f>+ABS(C3-F3)/C3</f>
        <v>8.7815587266739849E-3</v>
      </c>
      <c r="H3" s="71">
        <f>C2</f>
        <v>903</v>
      </c>
      <c r="I3" s="72">
        <f>+ABS(C3-H3)/C3</f>
        <v>8.7815587266739849E-3</v>
      </c>
      <c r="J3" s="71">
        <f>C2</f>
        <v>903</v>
      </c>
      <c r="K3" s="72">
        <f>+ABS(C3-J3)/C3</f>
        <v>8.7815587266739849E-3</v>
      </c>
      <c r="L3" s="5">
        <f t="shared" si="0"/>
        <v>888.1628937792126</v>
      </c>
      <c r="M3" s="72">
        <f>+ABS(C3-L3)/C3</f>
        <v>2.5068173678142049E-2</v>
      </c>
      <c r="N3" s="69">
        <f>C2</f>
        <v>903</v>
      </c>
      <c r="O3" s="70">
        <f>+ABS(C3-N3)/C3</f>
        <v>8.7815587266739849E-3</v>
      </c>
      <c r="P3" s="22"/>
      <c r="Q3" s="53">
        <v>0.4</v>
      </c>
    </row>
    <row r="4" spans="1:17" x14ac:dyDescent="0.25">
      <c r="A4" s="67">
        <v>3</v>
      </c>
      <c r="B4" s="8">
        <v>40603</v>
      </c>
      <c r="C4" s="5">
        <v>919</v>
      </c>
      <c r="D4" s="69">
        <f t="shared" ref="D4:D67" si="1">C3</f>
        <v>911</v>
      </c>
      <c r="E4" s="70">
        <f t="shared" ref="E4:E67" si="2">+ABS(C4-D4)/C4</f>
        <v>8.7051142546245922E-3</v>
      </c>
      <c r="F4" s="71">
        <f>+AVERAGE($C$2:C3)</f>
        <v>907</v>
      </c>
      <c r="G4" s="72">
        <f t="shared" ref="G4:G67" si="3">+ABS(C4-F4)/C4</f>
        <v>1.3057671381936888E-2</v>
      </c>
      <c r="H4" s="54">
        <f>+AVERAGE(C2:C3)</f>
        <v>907</v>
      </c>
      <c r="I4" s="72">
        <f t="shared" ref="I4:I14" si="4">+ABS(C4-H4)/C4</f>
        <v>1.3057671381936888E-2</v>
      </c>
      <c r="J4" s="5">
        <v>322</v>
      </c>
      <c r="K4" s="72">
        <f t="shared" ref="K4:K67" si="5">+ABS(C4-J4)/C4</f>
        <v>0.64961915125136016</v>
      </c>
      <c r="L4" s="5">
        <f t="shared" si="0"/>
        <v>892.12465643148755</v>
      </c>
      <c r="M4" s="72">
        <f t="shared" ref="M4:M67" si="6">+ABS(C4-L4)/C4</f>
        <v>2.9244117049523882E-2</v>
      </c>
      <c r="N4" s="73">
        <f>(1-$Q$8)*N3+$Q$8*C3</f>
        <v>910.19999999999993</v>
      </c>
      <c r="O4" s="70">
        <f t="shared" ref="O4:O14" si="7">+ABS(C4-N4)/C4</f>
        <v>9.5756256800871246E-3</v>
      </c>
      <c r="Q4" s="53">
        <v>0.5</v>
      </c>
    </row>
    <row r="5" spans="1:17" x14ac:dyDescent="0.25">
      <c r="A5" s="67">
        <v>4</v>
      </c>
      <c r="B5" s="8">
        <v>40634</v>
      </c>
      <c r="C5" s="5">
        <v>927</v>
      </c>
      <c r="D5" s="69">
        <f t="shared" si="1"/>
        <v>919</v>
      </c>
      <c r="E5" s="70">
        <f t="shared" si="2"/>
        <v>8.6299892125134836E-3</v>
      </c>
      <c r="F5" s="71">
        <f>+AVERAGE($C$2:C4)</f>
        <v>911</v>
      </c>
      <c r="G5" s="72">
        <f t="shared" si="3"/>
        <v>1.7259978425026967E-2</v>
      </c>
      <c r="H5" s="54">
        <f t="shared" ref="H5:H68" si="8">+AVERAGE(C3:C4)</f>
        <v>915</v>
      </c>
      <c r="I5" s="72">
        <f t="shared" si="4"/>
        <v>1.2944983818770227E-2</v>
      </c>
      <c r="J5" s="5">
        <f t="shared" ref="J5:J68" si="9">+SUMPRODUCT(C2:C4,$Q$2:$Q$4)</f>
        <v>914.2</v>
      </c>
      <c r="K5" s="72">
        <f t="shared" si="5"/>
        <v>1.3807982740021527E-2</v>
      </c>
      <c r="L5" s="5">
        <f t="shared" si="0"/>
        <v>896.08641908376251</v>
      </c>
      <c r="M5" s="72">
        <f t="shared" si="6"/>
        <v>3.3347983728411537E-2</v>
      </c>
      <c r="N5" s="73">
        <f t="shared" ref="N5:N68" si="10">(1-$Q$8)*N4+$Q$8*C4</f>
        <v>918.12</v>
      </c>
      <c r="O5" s="70">
        <f t="shared" si="7"/>
        <v>9.5792880258899621E-3</v>
      </c>
    </row>
    <row r="6" spans="1:17" x14ac:dyDescent="0.25">
      <c r="A6" s="67">
        <v>5</v>
      </c>
      <c r="B6" s="8">
        <v>40664</v>
      </c>
      <c r="C6" s="5">
        <v>925</v>
      </c>
      <c r="D6" s="69">
        <f t="shared" si="1"/>
        <v>927</v>
      </c>
      <c r="E6" s="70">
        <f t="shared" si="2"/>
        <v>2.1621621621621622E-3</v>
      </c>
      <c r="F6" s="71">
        <f>+AVERAGE($C$2:C5)</f>
        <v>915</v>
      </c>
      <c r="G6" s="72">
        <f t="shared" si="3"/>
        <v>1.0810810810810811E-2</v>
      </c>
      <c r="H6" s="54">
        <f t="shared" si="8"/>
        <v>923</v>
      </c>
      <c r="I6" s="72">
        <f t="shared" si="4"/>
        <v>2.1621621621621622E-3</v>
      </c>
      <c r="J6" s="5">
        <f t="shared" si="9"/>
        <v>922.2</v>
      </c>
      <c r="K6" s="72">
        <f t="shared" si="5"/>
        <v>3.0270270270269777E-3</v>
      </c>
      <c r="L6" s="5">
        <f t="shared" si="0"/>
        <v>900.04818173603746</v>
      </c>
      <c r="M6" s="72">
        <f t="shared" si="6"/>
        <v>2.6974938663743283E-2</v>
      </c>
      <c r="N6" s="73">
        <f t="shared" si="10"/>
        <v>926.11200000000008</v>
      </c>
      <c r="O6" s="70">
        <f t="shared" si="7"/>
        <v>1.2021621621622486E-3</v>
      </c>
    </row>
    <row r="7" spans="1:17" x14ac:dyDescent="0.25">
      <c r="A7" s="67">
        <v>6</v>
      </c>
      <c r="B7" s="8">
        <v>40695</v>
      </c>
      <c r="C7" s="5">
        <v>924</v>
      </c>
      <c r="D7" s="69">
        <f t="shared" si="1"/>
        <v>925</v>
      </c>
      <c r="E7" s="70">
        <f t="shared" si="2"/>
        <v>1.0822510822510823E-3</v>
      </c>
      <c r="F7" s="71">
        <f>+AVERAGE($C$2:C6)</f>
        <v>917</v>
      </c>
      <c r="G7" s="72">
        <f t="shared" si="3"/>
        <v>7.575757575757576E-3</v>
      </c>
      <c r="H7" s="54">
        <f t="shared" si="8"/>
        <v>926</v>
      </c>
      <c r="I7" s="72">
        <f t="shared" si="4"/>
        <v>2.1645021645021645E-3</v>
      </c>
      <c r="J7" s="5">
        <f t="shared" si="9"/>
        <v>925.2</v>
      </c>
      <c r="K7" s="72">
        <f t="shared" si="5"/>
        <v>1.2987012987013479E-3</v>
      </c>
      <c r="L7" s="5">
        <f t="shared" si="0"/>
        <v>904.00994438831253</v>
      </c>
      <c r="M7" s="72">
        <f t="shared" si="6"/>
        <v>2.1634259320008082E-2</v>
      </c>
      <c r="N7" s="73">
        <f t="shared" si="10"/>
        <v>925.11119999999994</v>
      </c>
      <c r="O7" s="70">
        <f t="shared" si="7"/>
        <v>1.2025974025973375E-3</v>
      </c>
      <c r="Q7" s="5" t="s">
        <v>422</v>
      </c>
    </row>
    <row r="8" spans="1:17" x14ac:dyDescent="0.25">
      <c r="A8" s="67">
        <v>7</v>
      </c>
      <c r="B8" s="8">
        <v>40725</v>
      </c>
      <c r="C8" s="5">
        <v>922</v>
      </c>
      <c r="D8" s="69">
        <f t="shared" si="1"/>
        <v>924</v>
      </c>
      <c r="E8" s="70">
        <f t="shared" si="2"/>
        <v>2.1691973969631237E-3</v>
      </c>
      <c r="F8" s="71">
        <f>+AVERAGE($C$2:C7)</f>
        <v>918.16666666666663</v>
      </c>
      <c r="G8" s="72">
        <f t="shared" si="3"/>
        <v>4.1576283441793612E-3</v>
      </c>
      <c r="H8" s="54">
        <f t="shared" si="8"/>
        <v>924.5</v>
      </c>
      <c r="I8" s="72">
        <f t="shared" si="4"/>
        <v>2.7114967462039045E-3</v>
      </c>
      <c r="J8" s="5">
        <f t="shared" si="9"/>
        <v>924.7</v>
      </c>
      <c r="K8" s="72">
        <f t="shared" si="5"/>
        <v>2.9284164859002663E-3</v>
      </c>
      <c r="L8" s="5">
        <f t="shared" si="0"/>
        <v>907.97170704058749</v>
      </c>
      <c r="M8" s="72">
        <f t="shared" si="6"/>
        <v>1.5215068285696865E-2</v>
      </c>
      <c r="N8" s="73">
        <f t="shared" si="10"/>
        <v>924.11112000000003</v>
      </c>
      <c r="O8" s="70">
        <f t="shared" si="7"/>
        <v>2.2897180043384251E-3</v>
      </c>
      <c r="Q8" s="5">
        <v>0.9</v>
      </c>
    </row>
    <row r="9" spans="1:17" x14ac:dyDescent="0.25">
      <c r="A9" s="67">
        <v>8</v>
      </c>
      <c r="B9" s="8">
        <v>40756</v>
      </c>
      <c r="C9" s="5">
        <v>920</v>
      </c>
      <c r="D9" s="69">
        <f t="shared" si="1"/>
        <v>922</v>
      </c>
      <c r="E9" s="70">
        <f t="shared" si="2"/>
        <v>2.1739130434782609E-3</v>
      </c>
      <c r="F9" s="71">
        <f>+AVERAGE($C$2:C8)</f>
        <v>918.71428571428567</v>
      </c>
      <c r="G9" s="72">
        <f t="shared" si="3"/>
        <v>1.3975155279503635E-3</v>
      </c>
      <c r="H9" s="54">
        <f t="shared" si="8"/>
        <v>923</v>
      </c>
      <c r="I9" s="72">
        <f t="shared" si="4"/>
        <v>3.2608695652173911E-3</v>
      </c>
      <c r="J9" s="5">
        <f t="shared" si="9"/>
        <v>923.1</v>
      </c>
      <c r="K9" s="72">
        <f t="shared" si="5"/>
        <v>3.369565217391329E-3</v>
      </c>
      <c r="L9" s="5">
        <f t="shared" si="0"/>
        <v>911.93346969286245</v>
      </c>
      <c r="M9" s="72">
        <f t="shared" si="6"/>
        <v>8.7679677251495166E-3</v>
      </c>
      <c r="N9" s="73">
        <f t="shared" si="10"/>
        <v>922.21111200000007</v>
      </c>
      <c r="O9" s="70">
        <f t="shared" si="7"/>
        <v>2.4033826086957296E-3</v>
      </c>
    </row>
    <row r="10" spans="1:17" x14ac:dyDescent="0.25">
      <c r="A10" s="67">
        <v>9</v>
      </c>
      <c r="B10" s="8">
        <v>40787</v>
      </c>
      <c r="C10" s="5">
        <v>922</v>
      </c>
      <c r="D10" s="69">
        <f t="shared" si="1"/>
        <v>920</v>
      </c>
      <c r="E10" s="70">
        <f t="shared" si="2"/>
        <v>2.1691973969631237E-3</v>
      </c>
      <c r="F10" s="71">
        <f>+AVERAGE($C$2:C9)</f>
        <v>918.875</v>
      </c>
      <c r="G10" s="72">
        <f t="shared" si="3"/>
        <v>3.3893709327548808E-3</v>
      </c>
      <c r="H10" s="54">
        <f t="shared" si="8"/>
        <v>921</v>
      </c>
      <c r="I10" s="72">
        <f t="shared" si="4"/>
        <v>1.0845986984815619E-3</v>
      </c>
      <c r="J10" s="5">
        <f t="shared" si="9"/>
        <v>921.2</v>
      </c>
      <c r="K10" s="72">
        <f t="shared" si="5"/>
        <v>8.6767895878520009E-4</v>
      </c>
      <c r="L10" s="5">
        <f t="shared" si="0"/>
        <v>915.8952323451374</v>
      </c>
      <c r="M10" s="72">
        <f t="shared" si="6"/>
        <v>6.6212230529963112E-3</v>
      </c>
      <c r="N10" s="73">
        <f t="shared" si="10"/>
        <v>920.2211112</v>
      </c>
      <c r="O10" s="70">
        <f t="shared" si="7"/>
        <v>1.9293804772234321E-3</v>
      </c>
    </row>
    <row r="11" spans="1:17" x14ac:dyDescent="0.25">
      <c r="A11" s="67">
        <v>10</v>
      </c>
      <c r="B11" s="8">
        <v>40817</v>
      </c>
      <c r="C11" s="5">
        <v>926</v>
      </c>
      <c r="D11" s="69">
        <f t="shared" si="1"/>
        <v>922</v>
      </c>
      <c r="E11" s="70">
        <f t="shared" si="2"/>
        <v>4.3196544276457886E-3</v>
      </c>
      <c r="F11" s="71">
        <f>+AVERAGE($C$2:C10)</f>
        <v>919.22222222222217</v>
      </c>
      <c r="G11" s="72">
        <f t="shared" si="3"/>
        <v>7.319414446844307E-3</v>
      </c>
      <c r="H11" s="54">
        <f t="shared" si="8"/>
        <v>921</v>
      </c>
      <c r="I11" s="72">
        <f t="shared" si="4"/>
        <v>5.3995680345572351E-3</v>
      </c>
      <c r="J11" s="5">
        <f t="shared" si="9"/>
        <v>921.2</v>
      </c>
      <c r="K11" s="72">
        <f t="shared" si="5"/>
        <v>5.1835853131748967E-3</v>
      </c>
      <c r="L11" s="5">
        <f t="shared" si="0"/>
        <v>919.85699499741247</v>
      </c>
      <c r="M11" s="72">
        <f t="shared" si="6"/>
        <v>6.6339146896193619E-3</v>
      </c>
      <c r="N11" s="73">
        <f t="shared" si="10"/>
        <v>921.82211112000005</v>
      </c>
      <c r="O11" s="70">
        <f t="shared" si="7"/>
        <v>4.5117590496759775E-3</v>
      </c>
    </row>
    <row r="12" spans="1:17" x14ac:dyDescent="0.25">
      <c r="A12" s="67">
        <v>11</v>
      </c>
      <c r="B12" s="8">
        <v>40848</v>
      </c>
      <c r="C12" s="5">
        <v>932</v>
      </c>
      <c r="D12" s="69">
        <f t="shared" si="1"/>
        <v>926</v>
      </c>
      <c r="E12" s="70">
        <f t="shared" si="2"/>
        <v>6.4377682403433476E-3</v>
      </c>
      <c r="F12" s="71">
        <f>+AVERAGE($C$2:C11)</f>
        <v>919.9</v>
      </c>
      <c r="G12" s="72">
        <f t="shared" si="3"/>
        <v>1.2982832618025776E-2</v>
      </c>
      <c r="H12" s="54">
        <f t="shared" si="8"/>
        <v>924</v>
      </c>
      <c r="I12" s="72">
        <f t="shared" si="4"/>
        <v>8.5836909871244635E-3</v>
      </c>
      <c r="J12" s="5">
        <f t="shared" si="9"/>
        <v>923.8</v>
      </c>
      <c r="K12" s="72">
        <f t="shared" si="5"/>
        <v>8.7982832618026235E-3</v>
      </c>
      <c r="L12" s="5">
        <f t="shared" si="0"/>
        <v>923.81875764968743</v>
      </c>
      <c r="M12" s="72">
        <f t="shared" si="6"/>
        <v>8.7781570282323747E-3</v>
      </c>
      <c r="N12" s="73">
        <f t="shared" si="10"/>
        <v>925.58221111199998</v>
      </c>
      <c r="O12" s="70">
        <f t="shared" si="7"/>
        <v>6.8860395793991615E-3</v>
      </c>
    </row>
    <row r="13" spans="1:17" x14ac:dyDescent="0.25">
      <c r="A13" s="67">
        <v>12</v>
      </c>
      <c r="B13" s="8">
        <v>40878</v>
      </c>
      <c r="C13" s="5">
        <v>937</v>
      </c>
      <c r="D13" s="69">
        <f t="shared" si="1"/>
        <v>932</v>
      </c>
      <c r="E13" s="70">
        <f t="shared" si="2"/>
        <v>5.3361792956243331E-3</v>
      </c>
      <c r="F13" s="71">
        <f>+AVERAGE($C$2:C12)</f>
        <v>921</v>
      </c>
      <c r="G13" s="72">
        <f t="shared" si="3"/>
        <v>1.7075773745997867E-2</v>
      </c>
      <c r="H13" s="54">
        <f t="shared" si="8"/>
        <v>929</v>
      </c>
      <c r="I13" s="72">
        <f t="shared" si="4"/>
        <v>8.5378868729989333E-3</v>
      </c>
      <c r="J13" s="5">
        <f t="shared" si="9"/>
        <v>928.6</v>
      </c>
      <c r="K13" s="72">
        <f t="shared" si="5"/>
        <v>8.9647812166488549E-3</v>
      </c>
      <c r="L13" s="5">
        <f t="shared" si="0"/>
        <v>927.78052030196238</v>
      </c>
      <c r="M13" s="72">
        <f t="shared" si="6"/>
        <v>9.8393593362194418E-3</v>
      </c>
      <c r="N13" s="73">
        <f t="shared" si="10"/>
        <v>931.35822111120001</v>
      </c>
      <c r="O13" s="70">
        <f t="shared" si="7"/>
        <v>6.0211087393809929E-3</v>
      </c>
    </row>
    <row r="14" spans="1:17" x14ac:dyDescent="0.25">
      <c r="A14" s="67">
        <v>13</v>
      </c>
      <c r="B14" s="8">
        <v>40909</v>
      </c>
      <c r="C14" s="5">
        <v>940</v>
      </c>
      <c r="D14" s="69">
        <f t="shared" si="1"/>
        <v>937</v>
      </c>
      <c r="E14" s="70">
        <f t="shared" si="2"/>
        <v>3.1914893617021275E-3</v>
      </c>
      <c r="F14" s="71">
        <f>+AVERAGE($C$2:C13)</f>
        <v>922.33333333333337</v>
      </c>
      <c r="G14" s="72">
        <f t="shared" si="3"/>
        <v>1.8794326241134713E-2</v>
      </c>
      <c r="H14" s="54">
        <f t="shared" si="8"/>
        <v>934.5</v>
      </c>
      <c r="I14" s="72">
        <f t="shared" si="4"/>
        <v>5.8510638297872338E-3</v>
      </c>
      <c r="J14" s="5">
        <f t="shared" si="9"/>
        <v>933.90000000000009</v>
      </c>
      <c r="K14" s="72">
        <f t="shared" si="5"/>
        <v>6.4893617021275626E-3</v>
      </c>
      <c r="L14" s="5">
        <f t="shared" si="0"/>
        <v>931.74228295423734</v>
      </c>
      <c r="M14" s="72">
        <f t="shared" si="6"/>
        <v>8.7848053678326182E-3</v>
      </c>
      <c r="N14" s="73">
        <f t="shared" si="10"/>
        <v>936.43582211112005</v>
      </c>
      <c r="O14" s="70">
        <f t="shared" si="7"/>
        <v>3.7916786051914401E-3</v>
      </c>
    </row>
    <row r="15" spans="1:17" x14ac:dyDescent="0.25">
      <c r="A15" s="67">
        <v>14</v>
      </c>
      <c r="B15" s="8">
        <v>40940</v>
      </c>
      <c r="C15" s="5">
        <v>949</v>
      </c>
      <c r="D15" s="69">
        <f t="shared" si="1"/>
        <v>940</v>
      </c>
      <c r="E15" s="70">
        <f t="shared" si="2"/>
        <v>9.4836670179135937E-3</v>
      </c>
      <c r="F15" s="71">
        <f>+AVERAGE($C$2:C14)</f>
        <v>923.69230769230774</v>
      </c>
      <c r="G15" s="72">
        <f t="shared" si="3"/>
        <v>2.6667747426440742E-2</v>
      </c>
      <c r="H15" s="54">
        <f t="shared" si="8"/>
        <v>938.5</v>
      </c>
      <c r="I15" s="72">
        <f>+ABS(C15-H15)/C15</f>
        <v>1.1064278187565859E-2</v>
      </c>
      <c r="J15" s="5">
        <f t="shared" si="9"/>
        <v>938</v>
      </c>
      <c r="K15" s="72">
        <f t="shared" si="5"/>
        <v>1.1591148577449948E-2</v>
      </c>
      <c r="L15" s="5">
        <f t="shared" si="0"/>
        <v>935.70404560651241</v>
      </c>
      <c r="M15" s="72">
        <f t="shared" si="6"/>
        <v>1.4010489350355733E-2</v>
      </c>
      <c r="N15" s="73">
        <f t="shared" si="10"/>
        <v>939.64358221111195</v>
      </c>
      <c r="O15" s="70">
        <f>+ABS(C15-N15)/C15</f>
        <v>9.8592389766997395E-3</v>
      </c>
    </row>
    <row r="16" spans="1:17" x14ac:dyDescent="0.25">
      <c r="A16" s="67">
        <v>15</v>
      </c>
      <c r="B16" s="8">
        <v>40969</v>
      </c>
      <c r="C16" s="5">
        <v>957</v>
      </c>
      <c r="D16" s="69">
        <f t="shared" si="1"/>
        <v>949</v>
      </c>
      <c r="E16" s="70">
        <f t="shared" si="2"/>
        <v>8.3594566353187051E-3</v>
      </c>
      <c r="F16" s="71">
        <f>+AVERAGE($C$2:C15)</f>
        <v>925.5</v>
      </c>
      <c r="G16" s="72">
        <f t="shared" si="3"/>
        <v>3.2915360501567396E-2</v>
      </c>
      <c r="H16" s="54">
        <f t="shared" si="8"/>
        <v>944.5</v>
      </c>
      <c r="I16" s="72">
        <f t="shared" ref="I16:I79" si="11">+ABS(C16-H16)/C16</f>
        <v>1.3061650992685475E-2</v>
      </c>
      <c r="J16" s="5">
        <f t="shared" si="9"/>
        <v>944.2</v>
      </c>
      <c r="K16" s="72">
        <f t="shared" si="5"/>
        <v>1.3375130616509879E-2</v>
      </c>
      <c r="L16" s="5">
        <f t="shared" si="0"/>
        <v>939.66580825878737</v>
      </c>
      <c r="M16" s="72">
        <f t="shared" si="6"/>
        <v>1.8113053021120831E-2</v>
      </c>
      <c r="N16" s="73">
        <f t="shared" si="10"/>
        <v>948.06435822111121</v>
      </c>
      <c r="O16" s="70">
        <f t="shared" ref="O16:O79" si="12">+ABS(C16-N16)/C16</f>
        <v>9.3371387449203702E-3</v>
      </c>
    </row>
    <row r="17" spans="1:15" x14ac:dyDescent="0.25">
      <c r="A17" s="67">
        <v>16</v>
      </c>
      <c r="B17" s="8">
        <v>41000</v>
      </c>
      <c r="C17" s="5">
        <v>966</v>
      </c>
      <c r="D17" s="69">
        <f t="shared" si="1"/>
        <v>957</v>
      </c>
      <c r="E17" s="70">
        <f t="shared" si="2"/>
        <v>9.316770186335404E-3</v>
      </c>
      <c r="F17" s="71">
        <f>+AVERAGE($C$2:C16)</f>
        <v>927.6</v>
      </c>
      <c r="G17" s="72">
        <f t="shared" si="3"/>
        <v>3.975155279503103E-2</v>
      </c>
      <c r="H17" s="54">
        <f t="shared" si="8"/>
        <v>953</v>
      </c>
      <c r="I17" s="72">
        <f t="shared" si="11"/>
        <v>1.3457556935817806E-2</v>
      </c>
      <c r="J17" s="5">
        <f t="shared" si="9"/>
        <v>952.1</v>
      </c>
      <c r="K17" s="72">
        <f t="shared" si="5"/>
        <v>1.4389233954451323E-2</v>
      </c>
      <c r="L17" s="5">
        <f t="shared" si="0"/>
        <v>943.62757091106232</v>
      </c>
      <c r="M17" s="72">
        <f t="shared" si="6"/>
        <v>2.3159864481301945E-2</v>
      </c>
      <c r="N17" s="73">
        <f t="shared" si="10"/>
        <v>956.10643582211117</v>
      </c>
      <c r="O17" s="70">
        <f t="shared" si="12"/>
        <v>1.0241784863238958E-2</v>
      </c>
    </row>
    <row r="18" spans="1:15" x14ac:dyDescent="0.25">
      <c r="A18" s="67">
        <v>17</v>
      </c>
      <c r="B18" s="8">
        <v>41030</v>
      </c>
      <c r="C18" s="5">
        <v>964</v>
      </c>
      <c r="D18" s="69">
        <f t="shared" si="1"/>
        <v>966</v>
      </c>
      <c r="E18" s="70">
        <f t="shared" si="2"/>
        <v>2.0746887966804979E-3</v>
      </c>
      <c r="F18" s="71">
        <f>+AVERAGE($C$2:C17)</f>
        <v>930</v>
      </c>
      <c r="G18" s="72">
        <f t="shared" si="3"/>
        <v>3.5269709543568464E-2</v>
      </c>
      <c r="H18" s="54">
        <f t="shared" si="8"/>
        <v>961.5</v>
      </c>
      <c r="I18" s="72">
        <f t="shared" si="11"/>
        <v>2.5933609958506223E-3</v>
      </c>
      <c r="J18" s="5">
        <f t="shared" si="9"/>
        <v>960.7</v>
      </c>
      <c r="K18" s="72">
        <f t="shared" si="5"/>
        <v>3.4232365145227743E-3</v>
      </c>
      <c r="L18" s="5">
        <f t="shared" si="0"/>
        <v>947.58933356333728</v>
      </c>
      <c r="M18" s="72">
        <f t="shared" si="6"/>
        <v>1.7023512901102409E-2</v>
      </c>
      <c r="N18" s="73">
        <f t="shared" si="10"/>
        <v>965.01064358221106</v>
      </c>
      <c r="O18" s="70">
        <f t="shared" si="12"/>
        <v>1.0483854587251657E-3</v>
      </c>
    </row>
    <row r="19" spans="1:15" x14ac:dyDescent="0.25">
      <c r="A19" s="67">
        <v>18</v>
      </c>
      <c r="B19" s="8">
        <v>41061</v>
      </c>
      <c r="C19" s="5">
        <v>962</v>
      </c>
      <c r="D19" s="69">
        <f t="shared" si="1"/>
        <v>964</v>
      </c>
      <c r="E19" s="70">
        <f t="shared" si="2"/>
        <v>2.0790020790020791E-3</v>
      </c>
      <c r="F19" s="71">
        <f>+AVERAGE($C$2:C18)</f>
        <v>932</v>
      </c>
      <c r="G19" s="72">
        <f t="shared" si="3"/>
        <v>3.1185031185031187E-2</v>
      </c>
      <c r="H19" s="54">
        <f>+AVERAGE(C17:C18)</f>
        <v>965</v>
      </c>
      <c r="I19" s="72">
        <f t="shared" si="11"/>
        <v>3.1185031185031187E-3</v>
      </c>
      <c r="J19" s="5">
        <f t="shared" si="9"/>
        <v>964.1</v>
      </c>
      <c r="K19" s="72">
        <f t="shared" si="5"/>
        <v>2.1829521829522065E-3</v>
      </c>
      <c r="L19" s="5">
        <f t="shared" si="0"/>
        <v>951.55109621561235</v>
      </c>
      <c r="M19" s="72">
        <f t="shared" si="6"/>
        <v>1.0861646345517312E-2</v>
      </c>
      <c r="N19" s="73">
        <f t="shared" si="10"/>
        <v>964.10106435822115</v>
      </c>
      <c r="O19" s="70">
        <f t="shared" si="12"/>
        <v>2.1840585844294714E-3</v>
      </c>
    </row>
    <row r="20" spans="1:15" x14ac:dyDescent="0.25">
      <c r="A20" s="67">
        <v>19</v>
      </c>
      <c r="B20" s="8">
        <v>41091</v>
      </c>
      <c r="C20" s="5">
        <v>960</v>
      </c>
      <c r="D20" s="69">
        <f t="shared" si="1"/>
        <v>962</v>
      </c>
      <c r="E20" s="70">
        <f t="shared" si="2"/>
        <v>2.0833333333333333E-3</v>
      </c>
      <c r="F20" s="71">
        <f>+AVERAGE($C$2:C19)</f>
        <v>933.66666666666663</v>
      </c>
      <c r="G20" s="72">
        <f t="shared" si="3"/>
        <v>2.7430555555555593E-2</v>
      </c>
      <c r="H20" s="54">
        <f t="shared" si="8"/>
        <v>963</v>
      </c>
      <c r="I20" s="72">
        <f t="shared" si="11"/>
        <v>3.1250000000000002E-3</v>
      </c>
      <c r="J20" s="5">
        <f t="shared" si="9"/>
        <v>963.2</v>
      </c>
      <c r="K20" s="72">
        <f t="shared" si="5"/>
        <v>3.3333333333333808E-3</v>
      </c>
      <c r="L20" s="5">
        <f t="shared" si="0"/>
        <v>955.5128588678873</v>
      </c>
      <c r="M20" s="72">
        <f t="shared" si="6"/>
        <v>4.674105345950726E-3</v>
      </c>
      <c r="N20" s="73">
        <f t="shared" si="10"/>
        <v>962.21010643582213</v>
      </c>
      <c r="O20" s="70">
        <f t="shared" si="12"/>
        <v>2.3021942039813817E-3</v>
      </c>
    </row>
    <row r="21" spans="1:15" x14ac:dyDescent="0.25">
      <c r="A21" s="67">
        <v>20</v>
      </c>
      <c r="B21" s="8">
        <v>41122</v>
      </c>
      <c r="C21" s="5">
        <v>958</v>
      </c>
      <c r="D21" s="69">
        <f t="shared" si="1"/>
        <v>960</v>
      </c>
      <c r="E21" s="70">
        <f t="shared" si="2"/>
        <v>2.0876826722338203E-3</v>
      </c>
      <c r="F21" s="71">
        <f>+AVERAGE($C$2:C20)</f>
        <v>935.0526315789474</v>
      </c>
      <c r="G21" s="72">
        <f t="shared" si="3"/>
        <v>2.395341171299854E-2</v>
      </c>
      <c r="H21" s="54">
        <f t="shared" si="8"/>
        <v>961</v>
      </c>
      <c r="I21" s="72">
        <f t="shared" si="11"/>
        <v>3.1315240083507308E-3</v>
      </c>
      <c r="J21" s="5">
        <f t="shared" si="9"/>
        <v>961.2</v>
      </c>
      <c r="K21" s="72">
        <f t="shared" si="5"/>
        <v>3.3402922755741602E-3</v>
      </c>
      <c r="L21" s="5">
        <f t="shared" si="0"/>
        <v>959.47462152016226</v>
      </c>
      <c r="M21" s="72">
        <f t="shared" si="6"/>
        <v>1.5392708978729218E-3</v>
      </c>
      <c r="N21" s="73">
        <f t="shared" si="10"/>
        <v>960.22101064358219</v>
      </c>
      <c r="O21" s="70">
        <f t="shared" si="12"/>
        <v>2.3183827177267117E-3</v>
      </c>
    </row>
    <row r="22" spans="1:15" x14ac:dyDescent="0.25">
      <c r="A22" s="67">
        <v>21</v>
      </c>
      <c r="B22" s="8">
        <v>41153</v>
      </c>
      <c r="C22" s="5">
        <v>960</v>
      </c>
      <c r="D22" s="69">
        <f t="shared" si="1"/>
        <v>958</v>
      </c>
      <c r="E22" s="70">
        <f t="shared" si="2"/>
        <v>2.0833333333333333E-3</v>
      </c>
      <c r="F22" s="71">
        <f>+AVERAGE($C$2:C21)</f>
        <v>936.2</v>
      </c>
      <c r="G22" s="72">
        <f t="shared" si="3"/>
        <v>2.4791666666666618E-2</v>
      </c>
      <c r="H22" s="54">
        <f t="shared" si="8"/>
        <v>959</v>
      </c>
      <c r="I22" s="72">
        <f t="shared" si="11"/>
        <v>1.0416666666666667E-3</v>
      </c>
      <c r="J22" s="5">
        <f t="shared" si="9"/>
        <v>959.2</v>
      </c>
      <c r="K22" s="72">
        <f t="shared" si="5"/>
        <v>8.3333333333328601E-4</v>
      </c>
      <c r="L22" s="5">
        <f t="shared" si="0"/>
        <v>963.43638417243733</v>
      </c>
      <c r="M22" s="72">
        <f t="shared" si="6"/>
        <v>3.5795668462888842E-3</v>
      </c>
      <c r="N22" s="73">
        <f t="shared" si="10"/>
        <v>958.22210106435818</v>
      </c>
      <c r="O22" s="70">
        <f t="shared" si="12"/>
        <v>1.8519780579602241E-3</v>
      </c>
    </row>
    <row r="23" spans="1:15" x14ac:dyDescent="0.25">
      <c r="A23" s="67">
        <v>22</v>
      </c>
      <c r="B23" s="8">
        <v>41183</v>
      </c>
      <c r="C23" s="5">
        <v>965</v>
      </c>
      <c r="D23" s="69">
        <f t="shared" si="1"/>
        <v>960</v>
      </c>
      <c r="E23" s="70">
        <f t="shared" si="2"/>
        <v>5.1813471502590676E-3</v>
      </c>
      <c r="F23" s="71">
        <f>+AVERAGE($C$2:C22)</f>
        <v>937.33333333333337</v>
      </c>
      <c r="G23" s="72">
        <f t="shared" si="3"/>
        <v>2.8670120898100133E-2</v>
      </c>
      <c r="H23" s="54">
        <f t="shared" si="8"/>
        <v>959</v>
      </c>
      <c r="I23" s="72">
        <f t="shared" si="11"/>
        <v>6.2176165803108805E-3</v>
      </c>
      <c r="J23" s="5">
        <f t="shared" si="9"/>
        <v>959.2</v>
      </c>
      <c r="K23" s="72">
        <f t="shared" si="5"/>
        <v>6.0103626943004713E-3</v>
      </c>
      <c r="L23" s="5">
        <f t="shared" si="0"/>
        <v>967.39814682471228</v>
      </c>
      <c r="M23" s="72">
        <f t="shared" si="6"/>
        <v>2.4851262432251655E-3</v>
      </c>
      <c r="N23" s="73">
        <f t="shared" si="10"/>
        <v>959.82221010643582</v>
      </c>
      <c r="O23" s="70">
        <f t="shared" si="12"/>
        <v>5.3655853819317943E-3</v>
      </c>
    </row>
    <row r="24" spans="1:15" x14ac:dyDescent="0.25">
      <c r="A24" s="67">
        <v>23</v>
      </c>
      <c r="B24" s="8">
        <v>41214</v>
      </c>
      <c r="C24" s="5">
        <v>971</v>
      </c>
      <c r="D24" s="69">
        <f t="shared" si="1"/>
        <v>965</v>
      </c>
      <c r="E24" s="70">
        <f t="shared" si="2"/>
        <v>6.1791967044284241E-3</v>
      </c>
      <c r="F24" s="71">
        <f>+AVERAGE($C$2:C23)</f>
        <v>938.59090909090912</v>
      </c>
      <c r="G24" s="72">
        <f t="shared" si="3"/>
        <v>3.3377024623162596E-2</v>
      </c>
      <c r="H24" s="54">
        <f t="shared" si="8"/>
        <v>962.5</v>
      </c>
      <c r="I24" s="72">
        <f t="shared" si="11"/>
        <v>8.7538619979402685E-3</v>
      </c>
      <c r="J24" s="5">
        <f t="shared" si="9"/>
        <v>962.3</v>
      </c>
      <c r="K24" s="72">
        <f t="shared" si="5"/>
        <v>8.9598352214212626E-3</v>
      </c>
      <c r="L24" s="5">
        <f t="shared" si="0"/>
        <v>971.35990947698724</v>
      </c>
      <c r="M24" s="72">
        <f t="shared" si="6"/>
        <v>3.7065857568201942E-4</v>
      </c>
      <c r="N24" s="73">
        <f t="shared" si="10"/>
        <v>964.48222101064357</v>
      </c>
      <c r="O24" s="70">
        <f t="shared" si="12"/>
        <v>6.7124397418706792E-3</v>
      </c>
    </row>
    <row r="25" spans="1:15" x14ac:dyDescent="0.25">
      <c r="A25" s="67">
        <v>24</v>
      </c>
      <c r="B25" s="8">
        <v>41244</v>
      </c>
      <c r="C25" s="5">
        <v>977</v>
      </c>
      <c r="D25" s="69">
        <f t="shared" si="1"/>
        <v>971</v>
      </c>
      <c r="E25" s="70">
        <f t="shared" si="2"/>
        <v>6.1412487205731829E-3</v>
      </c>
      <c r="F25" s="71">
        <f>+AVERAGE($C$2:C24)</f>
        <v>940</v>
      </c>
      <c r="G25" s="72">
        <f t="shared" si="3"/>
        <v>3.7871033776867964E-2</v>
      </c>
      <c r="H25" s="54">
        <f t="shared" si="8"/>
        <v>968</v>
      </c>
      <c r="I25" s="72">
        <f t="shared" si="11"/>
        <v>9.2118730808597744E-3</v>
      </c>
      <c r="J25" s="5">
        <f t="shared" si="9"/>
        <v>967.5</v>
      </c>
      <c r="K25" s="72">
        <f t="shared" si="5"/>
        <v>9.723643807574206E-3</v>
      </c>
      <c r="L25" s="5">
        <f t="shared" si="0"/>
        <v>975.3216721292622</v>
      </c>
      <c r="M25" s="72">
        <f t="shared" si="6"/>
        <v>1.7178381481451413E-3</v>
      </c>
      <c r="N25" s="73">
        <f t="shared" si="10"/>
        <v>970.34822210106427</v>
      </c>
      <c r="O25" s="70">
        <f t="shared" si="12"/>
        <v>6.8083704185626752E-3</v>
      </c>
    </row>
    <row r="26" spans="1:15" x14ac:dyDescent="0.25">
      <c r="A26" s="67">
        <v>25</v>
      </c>
      <c r="B26" s="8">
        <v>41275</v>
      </c>
      <c r="C26" s="5">
        <v>979</v>
      </c>
      <c r="D26" s="69">
        <f t="shared" si="1"/>
        <v>977</v>
      </c>
      <c r="E26" s="70">
        <f t="shared" si="2"/>
        <v>2.0429009193054137E-3</v>
      </c>
      <c r="F26" s="71">
        <f>+AVERAGE($C$2:C25)</f>
        <v>941.54166666666663</v>
      </c>
      <c r="G26" s="72">
        <f t="shared" si="3"/>
        <v>3.8261831801157685E-2</v>
      </c>
      <c r="H26" s="54">
        <f t="shared" si="8"/>
        <v>974</v>
      </c>
      <c r="I26" s="72">
        <f t="shared" si="11"/>
        <v>5.1072522982635342E-3</v>
      </c>
      <c r="J26" s="5">
        <f t="shared" si="9"/>
        <v>973.40000000000009</v>
      </c>
      <c r="K26" s="72">
        <f t="shared" si="5"/>
        <v>5.720122574055065E-3</v>
      </c>
      <c r="L26" s="5">
        <f t="shared" si="0"/>
        <v>979.28343478153727</v>
      </c>
      <c r="M26" s="72">
        <f t="shared" si="6"/>
        <v>2.8951458788280558E-4</v>
      </c>
      <c r="N26" s="73">
        <f t="shared" si="10"/>
        <v>976.33482221010649</v>
      </c>
      <c r="O26" s="70">
        <f t="shared" si="12"/>
        <v>2.7223470785429061E-3</v>
      </c>
    </row>
    <row r="27" spans="1:15" x14ac:dyDescent="0.25">
      <c r="A27" s="67">
        <v>26</v>
      </c>
      <c r="B27" s="8">
        <v>41306</v>
      </c>
      <c r="C27" s="5">
        <v>988</v>
      </c>
      <c r="D27" s="69">
        <f t="shared" si="1"/>
        <v>979</v>
      </c>
      <c r="E27" s="70">
        <f t="shared" si="2"/>
        <v>9.1093117408906875E-3</v>
      </c>
      <c r="F27" s="71">
        <f>+AVERAGE($C$2:C26)</f>
        <v>943.04</v>
      </c>
      <c r="G27" s="72">
        <f t="shared" si="3"/>
        <v>4.5506072874493965E-2</v>
      </c>
      <c r="H27" s="54">
        <f t="shared" si="8"/>
        <v>978</v>
      </c>
      <c r="I27" s="72">
        <f t="shared" si="11"/>
        <v>1.0121457489878543E-2</v>
      </c>
      <c r="J27" s="5">
        <f t="shared" si="9"/>
        <v>977.40000000000009</v>
      </c>
      <c r="K27" s="72">
        <f t="shared" si="5"/>
        <v>1.0728744939271163E-2</v>
      </c>
      <c r="L27" s="5">
        <f t="shared" si="0"/>
        <v>983.24519743381222</v>
      </c>
      <c r="M27" s="72">
        <f t="shared" si="6"/>
        <v>4.812553204643499E-3</v>
      </c>
      <c r="N27" s="73">
        <f t="shared" si="10"/>
        <v>978.7334822210106</v>
      </c>
      <c r="O27" s="70">
        <f t="shared" si="12"/>
        <v>9.3790665779244897E-3</v>
      </c>
    </row>
    <row r="28" spans="1:15" x14ac:dyDescent="0.25">
      <c r="A28" s="67">
        <v>27</v>
      </c>
      <c r="B28" s="8">
        <v>41334</v>
      </c>
      <c r="C28" s="5">
        <v>997</v>
      </c>
      <c r="D28" s="69">
        <f t="shared" si="1"/>
        <v>988</v>
      </c>
      <c r="E28" s="70">
        <f t="shared" si="2"/>
        <v>9.0270812437311942E-3</v>
      </c>
      <c r="F28" s="71">
        <f>+AVERAGE($C$2:C27)</f>
        <v>944.76923076923072</v>
      </c>
      <c r="G28" s="72">
        <f t="shared" si="3"/>
        <v>5.2387933029858863E-2</v>
      </c>
      <c r="H28" s="54">
        <f t="shared" si="8"/>
        <v>983.5</v>
      </c>
      <c r="I28" s="72">
        <f t="shared" si="11"/>
        <v>1.354062186559679E-2</v>
      </c>
      <c r="J28" s="5">
        <f t="shared" si="9"/>
        <v>983.3</v>
      </c>
      <c r="K28" s="72">
        <f t="shared" si="5"/>
        <v>1.3741223671013084E-2</v>
      </c>
      <c r="L28" s="5">
        <f t="shared" si="0"/>
        <v>987.20696008608718</v>
      </c>
      <c r="M28" s="72">
        <f t="shared" si="6"/>
        <v>9.8225074362214854E-3</v>
      </c>
      <c r="N28" s="73">
        <f t="shared" si="10"/>
        <v>987.07334822210112</v>
      </c>
      <c r="O28" s="70">
        <f t="shared" si="12"/>
        <v>9.9565213419246564E-3</v>
      </c>
    </row>
    <row r="29" spans="1:15" x14ac:dyDescent="0.25">
      <c r="A29" s="67">
        <v>28</v>
      </c>
      <c r="B29" s="8">
        <v>41365</v>
      </c>
      <c r="C29" s="5">
        <v>1006</v>
      </c>
      <c r="D29" s="69">
        <f t="shared" si="1"/>
        <v>997</v>
      </c>
      <c r="E29" s="70">
        <f t="shared" si="2"/>
        <v>8.9463220675944331E-3</v>
      </c>
      <c r="F29" s="71">
        <f>+AVERAGE($C$2:C28)</f>
        <v>946.7037037037037</v>
      </c>
      <c r="G29" s="72">
        <f t="shared" si="3"/>
        <v>5.8942640453574856E-2</v>
      </c>
      <c r="H29" s="54">
        <f t="shared" si="8"/>
        <v>992.5</v>
      </c>
      <c r="I29" s="72">
        <f t="shared" si="11"/>
        <v>1.341948310139165E-2</v>
      </c>
      <c r="J29" s="5">
        <f t="shared" si="9"/>
        <v>991.6</v>
      </c>
      <c r="K29" s="72">
        <f t="shared" si="5"/>
        <v>1.4314115308151071E-2</v>
      </c>
      <c r="L29" s="5">
        <f t="shared" si="0"/>
        <v>991.16872273836225</v>
      </c>
      <c r="M29" s="72">
        <f t="shared" si="6"/>
        <v>1.474282033960015E-2</v>
      </c>
      <c r="N29" s="73">
        <f t="shared" si="10"/>
        <v>996.00733482221017</v>
      </c>
      <c r="O29" s="70">
        <f t="shared" si="12"/>
        <v>9.9330667771270684E-3</v>
      </c>
    </row>
    <row r="30" spans="1:15" x14ac:dyDescent="0.25">
      <c r="A30" s="67">
        <v>29</v>
      </c>
      <c r="B30" s="8">
        <v>41395</v>
      </c>
      <c r="C30" s="5">
        <v>1004</v>
      </c>
      <c r="D30" s="69">
        <f t="shared" si="1"/>
        <v>1006</v>
      </c>
      <c r="E30" s="70">
        <f t="shared" si="2"/>
        <v>1.9920318725099601E-3</v>
      </c>
      <c r="F30" s="71">
        <f>+AVERAGE($C$2:C29)</f>
        <v>948.82142857142856</v>
      </c>
      <c r="G30" s="72">
        <f t="shared" si="3"/>
        <v>5.495873648264088E-2</v>
      </c>
      <c r="H30" s="54">
        <f t="shared" si="8"/>
        <v>1001.5</v>
      </c>
      <c r="I30" s="72">
        <f t="shared" si="11"/>
        <v>2.4900398406374502E-3</v>
      </c>
      <c r="J30" s="5">
        <f t="shared" si="9"/>
        <v>1000.6</v>
      </c>
      <c r="K30" s="72">
        <f t="shared" si="5"/>
        <v>3.3864541832669096E-3</v>
      </c>
      <c r="L30" s="5">
        <f t="shared" si="0"/>
        <v>995.1304853906372</v>
      </c>
      <c r="M30" s="72">
        <f t="shared" si="6"/>
        <v>8.834177897771708E-3</v>
      </c>
      <c r="N30" s="73">
        <f t="shared" si="10"/>
        <v>1005.000733482221</v>
      </c>
      <c r="O30" s="70">
        <f t="shared" si="12"/>
        <v>9.9674649623604982E-4</v>
      </c>
    </row>
    <row r="31" spans="1:15" x14ac:dyDescent="0.25">
      <c r="A31" s="67">
        <v>30</v>
      </c>
      <c r="B31" s="8">
        <v>41426</v>
      </c>
      <c r="C31" s="5">
        <v>1002</v>
      </c>
      <c r="D31" s="69">
        <f t="shared" si="1"/>
        <v>1004</v>
      </c>
      <c r="E31" s="70">
        <f t="shared" si="2"/>
        <v>1.996007984031936E-3</v>
      </c>
      <c r="F31" s="71">
        <f>+AVERAGE($C$2:C30)</f>
        <v>950.72413793103453</v>
      </c>
      <c r="G31" s="72">
        <f t="shared" si="3"/>
        <v>5.1173515038887687E-2</v>
      </c>
      <c r="H31" s="54">
        <f t="shared" si="8"/>
        <v>1005</v>
      </c>
      <c r="I31" s="72">
        <f t="shared" si="11"/>
        <v>2.9940119760479044E-3</v>
      </c>
      <c r="J31" s="5">
        <f t="shared" si="9"/>
        <v>1004.1</v>
      </c>
      <c r="K31" s="72">
        <f t="shared" si="5"/>
        <v>2.0958083832335558E-3</v>
      </c>
      <c r="L31" s="5">
        <f t="shared" si="0"/>
        <v>999.09224804291216</v>
      </c>
      <c r="M31" s="72">
        <f t="shared" si="6"/>
        <v>2.9019480609659078E-3</v>
      </c>
      <c r="N31" s="73">
        <f t="shared" si="10"/>
        <v>1004.1000733482221</v>
      </c>
      <c r="O31" s="70">
        <f t="shared" si="12"/>
        <v>2.09588158505195E-3</v>
      </c>
    </row>
    <row r="32" spans="1:15" x14ac:dyDescent="0.25">
      <c r="A32" s="67">
        <v>31</v>
      </c>
      <c r="B32" s="8">
        <v>41456</v>
      </c>
      <c r="C32" s="5">
        <v>1000</v>
      </c>
      <c r="D32" s="69">
        <f t="shared" si="1"/>
        <v>1002</v>
      </c>
      <c r="E32" s="70">
        <f t="shared" si="2"/>
        <v>2E-3</v>
      </c>
      <c r="F32" s="71">
        <f>+AVERAGE($C$2:C31)</f>
        <v>952.43333333333328</v>
      </c>
      <c r="G32" s="72">
        <f t="shared" si="3"/>
        <v>4.7566666666666722E-2</v>
      </c>
      <c r="H32" s="54">
        <f t="shared" si="8"/>
        <v>1003</v>
      </c>
      <c r="I32" s="72">
        <f t="shared" si="11"/>
        <v>3.0000000000000001E-3</v>
      </c>
      <c r="J32" s="5">
        <f t="shared" si="9"/>
        <v>1003.2</v>
      </c>
      <c r="K32" s="72">
        <f t="shared" si="5"/>
        <v>3.2000000000000457E-3</v>
      </c>
      <c r="L32" s="5">
        <f t="shared" si="0"/>
        <v>1003.0540106951871</v>
      </c>
      <c r="M32" s="72">
        <f t="shared" si="6"/>
        <v>3.0540106951871164E-3</v>
      </c>
      <c r="N32" s="73">
        <f t="shared" si="10"/>
        <v>1002.2100073348222</v>
      </c>
      <c r="O32" s="70">
        <f t="shared" si="12"/>
        <v>2.2100073348221942E-3</v>
      </c>
    </row>
    <row r="33" spans="1:15" x14ac:dyDescent="0.25">
      <c r="A33" s="67">
        <v>32</v>
      </c>
      <c r="B33" s="8">
        <v>41487</v>
      </c>
      <c r="C33" s="5">
        <v>998</v>
      </c>
      <c r="D33" s="69">
        <f t="shared" si="1"/>
        <v>1000</v>
      </c>
      <c r="E33" s="70">
        <f t="shared" si="2"/>
        <v>2.004008016032064E-3</v>
      </c>
      <c r="F33" s="71">
        <f>+AVERAGE($C$2:C32)</f>
        <v>953.9677419354839</v>
      </c>
      <c r="G33" s="72">
        <f t="shared" si="3"/>
        <v>4.4120499062641386E-2</v>
      </c>
      <c r="H33" s="54">
        <f t="shared" si="8"/>
        <v>1001</v>
      </c>
      <c r="I33" s="72">
        <f t="shared" si="11"/>
        <v>3.0060120240480962E-3</v>
      </c>
      <c r="J33" s="5">
        <f t="shared" si="9"/>
        <v>1001.2</v>
      </c>
      <c r="K33" s="72">
        <f t="shared" si="5"/>
        <v>3.2064128256513481E-3</v>
      </c>
      <c r="L33" s="5">
        <f t="shared" si="0"/>
        <v>1007.0157733474621</v>
      </c>
      <c r="M33" s="72">
        <f t="shared" si="6"/>
        <v>9.0338410295211155E-3</v>
      </c>
      <c r="N33" s="73">
        <f t="shared" si="10"/>
        <v>1000.2210007334822</v>
      </c>
      <c r="O33" s="70">
        <f t="shared" si="12"/>
        <v>2.2254516367557538E-3</v>
      </c>
    </row>
    <row r="34" spans="1:15" x14ac:dyDescent="0.25">
      <c r="A34" s="67">
        <v>33</v>
      </c>
      <c r="B34" s="8">
        <v>41518</v>
      </c>
      <c r="C34" s="5">
        <v>1000</v>
      </c>
      <c r="D34" s="69">
        <f t="shared" si="1"/>
        <v>998</v>
      </c>
      <c r="E34" s="70">
        <f t="shared" si="2"/>
        <v>2E-3</v>
      </c>
      <c r="F34" s="71">
        <f>+AVERAGE($C$2:C33)</f>
        <v>955.34375</v>
      </c>
      <c r="G34" s="72">
        <f t="shared" si="3"/>
        <v>4.4656250000000001E-2</v>
      </c>
      <c r="H34" s="54">
        <f t="shared" si="8"/>
        <v>999</v>
      </c>
      <c r="I34" s="72">
        <f t="shared" si="11"/>
        <v>1E-3</v>
      </c>
      <c r="J34" s="5">
        <f t="shared" si="9"/>
        <v>999.2</v>
      </c>
      <c r="K34" s="72">
        <f t="shared" si="5"/>
        <v>7.999999999999545E-4</v>
      </c>
      <c r="L34" s="5">
        <f t="shared" si="0"/>
        <v>1010.9775359997371</v>
      </c>
      <c r="M34" s="72">
        <f t="shared" si="6"/>
        <v>1.0977535999737142E-2</v>
      </c>
      <c r="N34" s="73">
        <f t="shared" si="10"/>
        <v>998.2221000733482</v>
      </c>
      <c r="O34" s="70">
        <f t="shared" si="12"/>
        <v>1.7778999266517986E-3</v>
      </c>
    </row>
    <row r="35" spans="1:15" x14ac:dyDescent="0.25">
      <c r="A35" s="67">
        <v>34</v>
      </c>
      <c r="B35" s="8">
        <v>41548</v>
      </c>
      <c r="C35" s="5">
        <v>1005</v>
      </c>
      <c r="D35" s="69">
        <f t="shared" si="1"/>
        <v>1000</v>
      </c>
      <c r="E35" s="70">
        <f t="shared" si="2"/>
        <v>4.9751243781094526E-3</v>
      </c>
      <c r="F35" s="71">
        <f>+AVERAGE($C$2:C34)</f>
        <v>956.69696969696975</v>
      </c>
      <c r="G35" s="72">
        <f t="shared" si="3"/>
        <v>4.8062716719433088E-2</v>
      </c>
      <c r="H35" s="54">
        <f t="shared" si="8"/>
        <v>999</v>
      </c>
      <c r="I35" s="72">
        <f t="shared" si="11"/>
        <v>5.9701492537313433E-3</v>
      </c>
      <c r="J35" s="5">
        <f t="shared" si="9"/>
        <v>999.2</v>
      </c>
      <c r="K35" s="72">
        <f t="shared" si="5"/>
        <v>5.7711442786069203E-3</v>
      </c>
      <c r="L35" s="5">
        <f t="shared" si="0"/>
        <v>1014.9392986520121</v>
      </c>
      <c r="M35" s="72">
        <f t="shared" si="6"/>
        <v>9.8898494049871628E-3</v>
      </c>
      <c r="N35" s="73">
        <f t="shared" si="10"/>
        <v>999.82221000733477</v>
      </c>
      <c r="O35" s="70">
        <f t="shared" si="12"/>
        <v>5.1520298434479857E-3</v>
      </c>
    </row>
    <row r="36" spans="1:15" x14ac:dyDescent="0.25">
      <c r="A36" s="67">
        <v>35</v>
      </c>
      <c r="B36" s="8">
        <v>41579</v>
      </c>
      <c r="C36" s="5">
        <v>1011</v>
      </c>
      <c r="D36" s="69">
        <f t="shared" si="1"/>
        <v>1005</v>
      </c>
      <c r="E36" s="70">
        <f t="shared" si="2"/>
        <v>5.9347181008902079E-3</v>
      </c>
      <c r="F36" s="71">
        <f>+AVERAGE($C$2:C35)</f>
        <v>958.11764705882354</v>
      </c>
      <c r="G36" s="72">
        <f t="shared" si="3"/>
        <v>5.2306976202944076E-2</v>
      </c>
      <c r="H36" s="54">
        <f t="shared" si="8"/>
        <v>1002.5</v>
      </c>
      <c r="I36" s="72">
        <f t="shared" si="11"/>
        <v>8.4075173095944609E-3</v>
      </c>
      <c r="J36" s="5">
        <f t="shared" si="9"/>
        <v>1002.3</v>
      </c>
      <c r="K36" s="72">
        <f t="shared" si="5"/>
        <v>8.6053412462908461E-3</v>
      </c>
      <c r="L36" s="5">
        <f t="shared" si="0"/>
        <v>1018.9010613042871</v>
      </c>
      <c r="M36" s="72">
        <f t="shared" si="6"/>
        <v>7.8150952564659294E-3</v>
      </c>
      <c r="N36" s="73">
        <f t="shared" si="10"/>
        <v>1004.4822210007335</v>
      </c>
      <c r="O36" s="70">
        <f t="shared" si="12"/>
        <v>6.4468635007581716E-3</v>
      </c>
    </row>
    <row r="37" spans="1:15" x14ac:dyDescent="0.25">
      <c r="A37" s="67">
        <v>36</v>
      </c>
      <c r="B37" s="8">
        <v>41609</v>
      </c>
      <c r="C37" s="5">
        <v>1017</v>
      </c>
      <c r="D37" s="69">
        <f t="shared" si="1"/>
        <v>1011</v>
      </c>
      <c r="E37" s="70">
        <f t="shared" si="2"/>
        <v>5.8997050147492625E-3</v>
      </c>
      <c r="F37" s="71">
        <f>+AVERAGE($C$2:C36)</f>
        <v>959.62857142857138</v>
      </c>
      <c r="G37" s="72">
        <f t="shared" si="3"/>
        <v>5.6412417474364429E-2</v>
      </c>
      <c r="H37" s="54">
        <f t="shared" si="8"/>
        <v>1008</v>
      </c>
      <c r="I37" s="72">
        <f t="shared" si="11"/>
        <v>8.8495575221238937E-3</v>
      </c>
      <c r="J37" s="5">
        <f t="shared" si="9"/>
        <v>1007.5</v>
      </c>
      <c r="K37" s="72">
        <f t="shared" si="5"/>
        <v>9.3411996066863328E-3</v>
      </c>
      <c r="L37" s="5">
        <f t="shared" si="0"/>
        <v>1022.8628239565621</v>
      </c>
      <c r="M37" s="72">
        <f t="shared" si="6"/>
        <v>5.7648219828536126E-3</v>
      </c>
      <c r="N37" s="73">
        <f t="shared" si="10"/>
        <v>1010.3482221000733</v>
      </c>
      <c r="O37" s="70">
        <f t="shared" si="12"/>
        <v>6.5405879055326866E-3</v>
      </c>
    </row>
    <row r="38" spans="1:15" x14ac:dyDescent="0.25">
      <c r="A38" s="67">
        <v>37</v>
      </c>
      <c r="B38" s="8">
        <v>41640</v>
      </c>
      <c r="C38" s="5">
        <v>1020</v>
      </c>
      <c r="D38" s="69">
        <f t="shared" si="1"/>
        <v>1017</v>
      </c>
      <c r="E38" s="70">
        <f t="shared" si="2"/>
        <v>2.9411764705882353E-3</v>
      </c>
      <c r="F38" s="71">
        <f>+AVERAGE($C$2:C37)</f>
        <v>961.22222222222217</v>
      </c>
      <c r="G38" s="72">
        <f t="shared" si="3"/>
        <v>5.7625272331154734E-2</v>
      </c>
      <c r="H38" s="54">
        <f t="shared" si="8"/>
        <v>1014</v>
      </c>
      <c r="I38" s="72">
        <f t="shared" si="11"/>
        <v>5.8823529411764705E-3</v>
      </c>
      <c r="J38" s="5">
        <f t="shared" si="9"/>
        <v>1013.4000000000001</v>
      </c>
      <c r="K38" s="72">
        <f t="shared" si="5"/>
        <v>6.4705882352940284E-3</v>
      </c>
      <c r="L38" s="5">
        <f t="shared" si="0"/>
        <v>1026.8245866088371</v>
      </c>
      <c r="M38" s="72">
        <f t="shared" si="6"/>
        <v>6.6907711851343929E-3</v>
      </c>
      <c r="N38" s="73">
        <f t="shared" si="10"/>
        <v>1016.3348222100074</v>
      </c>
      <c r="O38" s="70">
        <f t="shared" si="12"/>
        <v>3.5933115588163136E-3</v>
      </c>
    </row>
    <row r="39" spans="1:15" x14ac:dyDescent="0.25">
      <c r="A39" s="67">
        <v>38</v>
      </c>
      <c r="B39" s="8">
        <v>41671</v>
      </c>
      <c r="C39" s="5">
        <v>1029</v>
      </c>
      <c r="D39" s="69">
        <f t="shared" si="1"/>
        <v>1020</v>
      </c>
      <c r="E39" s="70">
        <f t="shared" si="2"/>
        <v>8.7463556851311956E-3</v>
      </c>
      <c r="F39" s="71">
        <f>+AVERAGE($C$2:C38)</f>
        <v>962.81081081081084</v>
      </c>
      <c r="G39" s="72">
        <f t="shared" si="3"/>
        <v>6.4323799017676542E-2</v>
      </c>
      <c r="H39" s="54">
        <f t="shared" si="8"/>
        <v>1018.5</v>
      </c>
      <c r="I39" s="72">
        <f t="shared" si="11"/>
        <v>1.020408163265306E-2</v>
      </c>
      <c r="J39" s="5">
        <f t="shared" si="9"/>
        <v>1017.9000000000001</v>
      </c>
      <c r="K39" s="72">
        <f t="shared" si="5"/>
        <v>1.078717201166172E-2</v>
      </c>
      <c r="L39" s="5">
        <f t="shared" si="0"/>
        <v>1030.786349261112</v>
      </c>
      <c r="M39" s="72">
        <f t="shared" si="6"/>
        <v>1.7360051128396856E-3</v>
      </c>
      <c r="N39" s="73">
        <f t="shared" si="10"/>
        <v>1019.6334822210007</v>
      </c>
      <c r="O39" s="70">
        <f t="shared" si="12"/>
        <v>9.1025440029147801E-3</v>
      </c>
    </row>
    <row r="40" spans="1:15" x14ac:dyDescent="0.25">
      <c r="A40" s="67">
        <v>39</v>
      </c>
      <c r="B40" s="8">
        <v>41699</v>
      </c>
      <c r="C40" s="5">
        <v>1039</v>
      </c>
      <c r="D40" s="69">
        <f t="shared" si="1"/>
        <v>1029</v>
      </c>
      <c r="E40" s="70">
        <f t="shared" si="2"/>
        <v>9.6246390760346481E-3</v>
      </c>
      <c r="F40" s="71">
        <f>+AVERAGE($C$2:C39)</f>
        <v>964.5526315789474</v>
      </c>
      <c r="G40" s="72">
        <f t="shared" si="3"/>
        <v>7.1652905121321081E-2</v>
      </c>
      <c r="H40" s="54">
        <f t="shared" si="8"/>
        <v>1024.5</v>
      </c>
      <c r="I40" s="72">
        <f t="shared" si="11"/>
        <v>1.395572666025024E-2</v>
      </c>
      <c r="J40" s="5">
        <f t="shared" si="9"/>
        <v>1024.2</v>
      </c>
      <c r="K40" s="72">
        <f t="shared" si="5"/>
        <v>1.4244465832531236E-2</v>
      </c>
      <c r="L40" s="5">
        <f t="shared" si="0"/>
        <v>1034.748111913387</v>
      </c>
      <c r="M40" s="72">
        <f t="shared" si="6"/>
        <v>4.0922888225341748E-3</v>
      </c>
      <c r="N40" s="73">
        <f t="shared" si="10"/>
        <v>1028.0633482221001</v>
      </c>
      <c r="O40" s="70">
        <f t="shared" si="12"/>
        <v>1.0526132606255916E-2</v>
      </c>
    </row>
    <row r="41" spans="1:15" x14ac:dyDescent="0.25">
      <c r="A41" s="67">
        <v>40</v>
      </c>
      <c r="B41" s="8">
        <v>41730</v>
      </c>
      <c r="C41" s="5">
        <v>1048</v>
      </c>
      <c r="D41" s="69">
        <f t="shared" si="1"/>
        <v>1039</v>
      </c>
      <c r="E41" s="70">
        <f t="shared" si="2"/>
        <v>8.5877862595419852E-3</v>
      </c>
      <c r="F41" s="71">
        <f>+AVERAGE($C$2:C40)</f>
        <v>966.46153846153845</v>
      </c>
      <c r="G41" s="72">
        <f t="shared" si="3"/>
        <v>7.7803875513799192E-2</v>
      </c>
      <c r="H41" s="54">
        <f t="shared" si="8"/>
        <v>1034</v>
      </c>
      <c r="I41" s="72">
        <f t="shared" si="11"/>
        <v>1.3358778625954198E-2</v>
      </c>
      <c r="J41" s="5">
        <f t="shared" si="9"/>
        <v>1033.0999999999999</v>
      </c>
      <c r="K41" s="72">
        <f t="shared" si="5"/>
        <v>1.4217557251908484E-2</v>
      </c>
      <c r="L41" s="5">
        <f t="shared" si="0"/>
        <v>1038.7098745656619</v>
      </c>
      <c r="M41" s="72">
        <f t="shared" si="6"/>
        <v>8.8646235060477595E-3</v>
      </c>
      <c r="N41" s="73">
        <f t="shared" si="10"/>
        <v>1037.9063348222101</v>
      </c>
      <c r="O41" s="70">
        <f t="shared" si="12"/>
        <v>9.6313599024713207E-3</v>
      </c>
    </row>
    <row r="42" spans="1:15" x14ac:dyDescent="0.25">
      <c r="A42" s="67">
        <v>41</v>
      </c>
      <c r="B42" s="8">
        <v>41760</v>
      </c>
      <c r="C42" s="5">
        <v>1046</v>
      </c>
      <c r="D42" s="69">
        <f t="shared" si="1"/>
        <v>1048</v>
      </c>
      <c r="E42" s="70">
        <f t="shared" si="2"/>
        <v>1.9120458891013384E-3</v>
      </c>
      <c r="F42" s="71">
        <f>+AVERAGE($C$2:C41)</f>
        <v>968.5</v>
      </c>
      <c r="G42" s="72">
        <f t="shared" si="3"/>
        <v>7.4091778202676858E-2</v>
      </c>
      <c r="H42" s="54">
        <f t="shared" si="8"/>
        <v>1043.5</v>
      </c>
      <c r="I42" s="72">
        <f t="shared" si="11"/>
        <v>2.3900573613766731E-3</v>
      </c>
      <c r="J42" s="5">
        <f t="shared" si="9"/>
        <v>1042.5</v>
      </c>
      <c r="K42" s="72">
        <f t="shared" si="5"/>
        <v>3.3460803059273425E-3</v>
      </c>
      <c r="L42" s="5">
        <f t="shared" si="0"/>
        <v>1042.6716372179371</v>
      </c>
      <c r="M42" s="72">
        <f t="shared" si="6"/>
        <v>3.1819911874406003E-3</v>
      </c>
      <c r="N42" s="73">
        <f t="shared" si="10"/>
        <v>1046.990633482221</v>
      </c>
      <c r="O42" s="70">
        <f t="shared" si="12"/>
        <v>9.4706833864343048E-4</v>
      </c>
    </row>
    <row r="43" spans="1:15" x14ac:dyDescent="0.25">
      <c r="A43" s="67">
        <v>42</v>
      </c>
      <c r="B43" s="8">
        <v>41791</v>
      </c>
      <c r="C43" s="5">
        <v>1044</v>
      </c>
      <c r="D43" s="69">
        <f t="shared" si="1"/>
        <v>1046</v>
      </c>
      <c r="E43" s="70">
        <f t="shared" si="2"/>
        <v>1.9157088122605363E-3</v>
      </c>
      <c r="F43" s="71">
        <f>+AVERAGE($C$2:C42)</f>
        <v>970.39024390243901</v>
      </c>
      <c r="G43" s="72">
        <f t="shared" si="3"/>
        <v>7.0507429212223166E-2</v>
      </c>
      <c r="H43" s="54">
        <f t="shared" si="8"/>
        <v>1047</v>
      </c>
      <c r="I43" s="72">
        <f t="shared" si="11"/>
        <v>2.8735632183908046E-3</v>
      </c>
      <c r="J43" s="5">
        <f t="shared" si="9"/>
        <v>1046.0999999999999</v>
      </c>
      <c r="K43" s="72">
        <f t="shared" si="5"/>
        <v>2.011494252873476E-3</v>
      </c>
      <c r="L43" s="5">
        <f t="shared" si="0"/>
        <v>1046.6333998702121</v>
      </c>
      <c r="M43" s="72">
        <f t="shared" si="6"/>
        <v>2.522413668785525E-3</v>
      </c>
      <c r="N43" s="73">
        <f t="shared" si="10"/>
        <v>1046.099063348222</v>
      </c>
      <c r="O43" s="70">
        <f t="shared" si="12"/>
        <v>2.0105970768409856E-3</v>
      </c>
    </row>
    <row r="44" spans="1:15" x14ac:dyDescent="0.25">
      <c r="A44" s="67">
        <v>43</v>
      </c>
      <c r="B44" s="8">
        <v>41821</v>
      </c>
      <c r="C44" s="5">
        <v>1042</v>
      </c>
      <c r="D44" s="69">
        <f t="shared" si="1"/>
        <v>1044</v>
      </c>
      <c r="E44" s="70">
        <f t="shared" si="2"/>
        <v>1.9193857965451055E-3</v>
      </c>
      <c r="F44" s="71">
        <f>+AVERAGE($C$2:C43)</f>
        <v>972.14285714285711</v>
      </c>
      <c r="G44" s="72">
        <f t="shared" si="3"/>
        <v>6.7041403893611212E-2</v>
      </c>
      <c r="H44" s="54">
        <f t="shared" si="8"/>
        <v>1045</v>
      </c>
      <c r="I44" s="72">
        <f t="shared" si="11"/>
        <v>2.8790786948176585E-3</v>
      </c>
      <c r="J44" s="5">
        <f t="shared" si="9"/>
        <v>1045.2</v>
      </c>
      <c r="K44" s="72">
        <f t="shared" si="5"/>
        <v>3.0710172744722124E-3</v>
      </c>
      <c r="L44" s="5">
        <f t="shared" si="0"/>
        <v>1050.595162522487</v>
      </c>
      <c r="M44" s="72">
        <f t="shared" si="6"/>
        <v>8.2487164323292173E-3</v>
      </c>
      <c r="N44" s="73">
        <f t="shared" si="10"/>
        <v>1044.2099063348221</v>
      </c>
      <c r="O44" s="70">
        <f t="shared" si="12"/>
        <v>2.1208314153763033E-3</v>
      </c>
    </row>
    <row r="45" spans="1:15" x14ac:dyDescent="0.25">
      <c r="A45" s="67">
        <v>44</v>
      </c>
      <c r="B45" s="8">
        <v>41852</v>
      </c>
      <c r="C45" s="5">
        <v>1040</v>
      </c>
      <c r="D45" s="69">
        <f t="shared" si="1"/>
        <v>1042</v>
      </c>
      <c r="E45" s="70">
        <f t="shared" si="2"/>
        <v>1.9230769230769232E-3</v>
      </c>
      <c r="F45" s="71">
        <f>+AVERAGE($C$2:C44)</f>
        <v>973.76744186046517</v>
      </c>
      <c r="G45" s="72">
        <f t="shared" si="3"/>
        <v>6.3685152057245023E-2</v>
      </c>
      <c r="H45" s="54">
        <f t="shared" si="8"/>
        <v>1043</v>
      </c>
      <c r="I45" s="72">
        <f t="shared" si="11"/>
        <v>2.8846153846153848E-3</v>
      </c>
      <c r="J45" s="5">
        <f t="shared" si="9"/>
        <v>1043.2</v>
      </c>
      <c r="K45" s="72">
        <f t="shared" si="5"/>
        <v>3.0769230769231207E-3</v>
      </c>
      <c r="L45" s="5">
        <f t="shared" si="0"/>
        <v>1054.556925174762</v>
      </c>
      <c r="M45" s="72">
        <f t="shared" si="6"/>
        <v>1.3997043437271154E-2</v>
      </c>
      <c r="N45" s="73">
        <f t="shared" si="10"/>
        <v>1042.2209906334822</v>
      </c>
      <c r="O45" s="70">
        <f t="shared" si="12"/>
        <v>2.1355679168097962E-3</v>
      </c>
    </row>
    <row r="46" spans="1:15" x14ac:dyDescent="0.25">
      <c r="A46" s="67">
        <v>45</v>
      </c>
      <c r="B46" s="8">
        <v>41883</v>
      </c>
      <c r="C46" s="5">
        <v>1042</v>
      </c>
      <c r="D46" s="69">
        <f t="shared" si="1"/>
        <v>1040</v>
      </c>
      <c r="E46" s="70">
        <f t="shared" si="2"/>
        <v>1.9193857965451055E-3</v>
      </c>
      <c r="F46" s="71">
        <f>+AVERAGE($C$2:C45)</f>
        <v>975.27272727272725</v>
      </c>
      <c r="G46" s="72">
        <f t="shared" si="3"/>
        <v>6.4037689757459451E-2</v>
      </c>
      <c r="H46" s="54">
        <f t="shared" si="8"/>
        <v>1041</v>
      </c>
      <c r="I46" s="72">
        <f t="shared" si="11"/>
        <v>9.5969289827255275E-4</v>
      </c>
      <c r="J46" s="5">
        <f t="shared" si="9"/>
        <v>1041.2</v>
      </c>
      <c r="K46" s="72">
        <f t="shared" si="5"/>
        <v>7.6775431861799857E-4</v>
      </c>
      <c r="L46" s="5">
        <f t="shared" si="0"/>
        <v>1058.518687827037</v>
      </c>
      <c r="M46" s="72">
        <f t="shared" si="6"/>
        <v>1.5852867396388633E-2</v>
      </c>
      <c r="N46" s="73">
        <f t="shared" si="10"/>
        <v>1040.2220990633482</v>
      </c>
      <c r="O46" s="70">
        <f t="shared" si="12"/>
        <v>1.7062389027368561E-3</v>
      </c>
    </row>
    <row r="47" spans="1:15" x14ac:dyDescent="0.25">
      <c r="A47" s="67">
        <v>46</v>
      </c>
      <c r="B47" s="8">
        <v>41913</v>
      </c>
      <c r="C47" s="5">
        <v>1047</v>
      </c>
      <c r="D47" s="69">
        <f t="shared" si="1"/>
        <v>1042</v>
      </c>
      <c r="E47" s="70">
        <f t="shared" si="2"/>
        <v>4.7755491881566383E-3</v>
      </c>
      <c r="F47" s="71">
        <f>+AVERAGE($C$2:C46)</f>
        <v>976.75555555555559</v>
      </c>
      <c r="G47" s="72">
        <f t="shared" si="3"/>
        <v>6.7091159927836111E-2</v>
      </c>
      <c r="H47" s="54">
        <f t="shared" si="8"/>
        <v>1041</v>
      </c>
      <c r="I47" s="72">
        <f t="shared" si="11"/>
        <v>5.7306590257879654E-3</v>
      </c>
      <c r="J47" s="5">
        <f t="shared" si="9"/>
        <v>1041.2</v>
      </c>
      <c r="K47" s="72">
        <f t="shared" si="5"/>
        <v>5.5396370582616568E-3</v>
      </c>
      <c r="L47" s="5">
        <f t="shared" si="0"/>
        <v>1062.4804504793119</v>
      </c>
      <c r="M47" s="72">
        <f t="shared" si="6"/>
        <v>1.4785530543755409E-2</v>
      </c>
      <c r="N47" s="73">
        <f t="shared" si="10"/>
        <v>1041.8222099063348</v>
      </c>
      <c r="O47" s="70">
        <f t="shared" si="12"/>
        <v>4.9453582556496468E-3</v>
      </c>
    </row>
    <row r="48" spans="1:15" x14ac:dyDescent="0.25">
      <c r="A48" s="67">
        <v>47</v>
      </c>
      <c r="B48" s="8">
        <v>41944</v>
      </c>
      <c r="C48" s="5">
        <v>1053</v>
      </c>
      <c r="D48" s="69">
        <f t="shared" si="1"/>
        <v>1047</v>
      </c>
      <c r="E48" s="70">
        <f t="shared" si="2"/>
        <v>5.6980056980056983E-3</v>
      </c>
      <c r="F48" s="71">
        <f>+AVERAGE($C$2:C47)</f>
        <v>978.28260869565213</v>
      </c>
      <c r="G48" s="72">
        <f t="shared" si="3"/>
        <v>7.0956686898715926E-2</v>
      </c>
      <c r="H48" s="54">
        <f t="shared" si="8"/>
        <v>1044.5</v>
      </c>
      <c r="I48" s="72">
        <f t="shared" si="11"/>
        <v>8.0721747388414061E-3</v>
      </c>
      <c r="J48" s="5">
        <f t="shared" si="9"/>
        <v>1044.3</v>
      </c>
      <c r="K48" s="72">
        <f t="shared" si="5"/>
        <v>8.2621082621083045E-3</v>
      </c>
      <c r="L48" s="5">
        <f t="shared" si="0"/>
        <v>1066.4422131315869</v>
      </c>
      <c r="M48" s="72">
        <f t="shared" si="6"/>
        <v>1.2765634502931498E-2</v>
      </c>
      <c r="N48" s="73">
        <f t="shared" si="10"/>
        <v>1046.4822209906336</v>
      </c>
      <c r="O48" s="70">
        <f t="shared" si="12"/>
        <v>6.1897236556186612E-3</v>
      </c>
    </row>
    <row r="49" spans="1:15" x14ac:dyDescent="0.25">
      <c r="A49" s="67">
        <v>48</v>
      </c>
      <c r="B49" s="8">
        <v>41974</v>
      </c>
      <c r="C49" s="5">
        <v>1060</v>
      </c>
      <c r="D49" s="69">
        <f t="shared" si="1"/>
        <v>1053</v>
      </c>
      <c r="E49" s="70">
        <f t="shared" si="2"/>
        <v>6.6037735849056606E-3</v>
      </c>
      <c r="F49" s="71">
        <f>+AVERAGE($C$2:C48)</f>
        <v>979.87234042553189</v>
      </c>
      <c r="G49" s="72">
        <f t="shared" si="3"/>
        <v>7.5592131674026522E-2</v>
      </c>
      <c r="H49" s="54">
        <f t="shared" si="8"/>
        <v>1050</v>
      </c>
      <c r="I49" s="72">
        <f t="shared" si="11"/>
        <v>9.433962264150943E-3</v>
      </c>
      <c r="J49" s="5">
        <f t="shared" si="9"/>
        <v>1049.5</v>
      </c>
      <c r="K49" s="72">
        <f t="shared" si="5"/>
        <v>9.9056603773584901E-3</v>
      </c>
      <c r="L49" s="5">
        <f t="shared" si="0"/>
        <v>1070.4039757838618</v>
      </c>
      <c r="M49" s="72">
        <f t="shared" si="6"/>
        <v>9.8150714942092689E-3</v>
      </c>
      <c r="N49" s="73">
        <f t="shared" si="10"/>
        <v>1052.3482220990634</v>
      </c>
      <c r="O49" s="70">
        <f t="shared" si="12"/>
        <v>7.2186583971100213E-3</v>
      </c>
    </row>
    <row r="50" spans="1:15" x14ac:dyDescent="0.25">
      <c r="A50" s="67">
        <v>49</v>
      </c>
      <c r="B50" s="8">
        <v>42005</v>
      </c>
      <c r="C50" s="5">
        <v>1063</v>
      </c>
      <c r="D50" s="69">
        <f t="shared" si="1"/>
        <v>1060</v>
      </c>
      <c r="E50" s="70">
        <f t="shared" si="2"/>
        <v>2.8222013170272815E-3</v>
      </c>
      <c r="F50" s="71">
        <f>+AVERAGE($C$2:C49)</f>
        <v>981.54166666666663</v>
      </c>
      <c r="G50" s="72">
        <f t="shared" si="3"/>
        <v>7.6630605205393582E-2</v>
      </c>
      <c r="H50" s="54">
        <f t="shared" si="8"/>
        <v>1056.5</v>
      </c>
      <c r="I50" s="72">
        <f t="shared" si="11"/>
        <v>6.1147695202257765E-3</v>
      </c>
      <c r="J50" s="5">
        <f t="shared" si="9"/>
        <v>1055.9000000000001</v>
      </c>
      <c r="K50" s="72">
        <f t="shared" si="5"/>
        <v>6.6792097836311471E-3</v>
      </c>
      <c r="L50" s="5">
        <f t="shared" si="0"/>
        <v>1074.3657384361368</v>
      </c>
      <c r="M50" s="72">
        <f t="shared" si="6"/>
        <v>1.069213399448427E-2</v>
      </c>
      <c r="N50" s="73">
        <f t="shared" si="10"/>
        <v>1059.2348222099063</v>
      </c>
      <c r="O50" s="70">
        <f t="shared" si="12"/>
        <v>3.5420299060147983E-3</v>
      </c>
    </row>
    <row r="51" spans="1:15" x14ac:dyDescent="0.25">
      <c r="A51" s="67">
        <v>50</v>
      </c>
      <c r="B51" s="8">
        <v>42036</v>
      </c>
      <c r="C51" s="5">
        <v>1072</v>
      </c>
      <c r="D51" s="69">
        <f t="shared" si="1"/>
        <v>1063</v>
      </c>
      <c r="E51" s="70">
        <f t="shared" si="2"/>
        <v>8.3955223880597014E-3</v>
      </c>
      <c r="F51" s="71">
        <f>+AVERAGE($C$2:C50)</f>
        <v>983.20408163265301</v>
      </c>
      <c r="G51" s="72">
        <f t="shared" si="3"/>
        <v>8.283201340237592E-2</v>
      </c>
      <c r="H51" s="54">
        <f t="shared" si="8"/>
        <v>1061.5</v>
      </c>
      <c r="I51" s="72">
        <f t="shared" si="11"/>
        <v>9.7947761194029856E-3</v>
      </c>
      <c r="J51" s="5">
        <f t="shared" si="9"/>
        <v>1060.8</v>
      </c>
      <c r="K51" s="72">
        <f t="shared" si="5"/>
        <v>1.0447761194029893E-2</v>
      </c>
      <c r="L51" s="5">
        <f>$M$161*A51+$M$162</f>
        <v>1078.327501088412</v>
      </c>
      <c r="M51" s="72">
        <f t="shared" si="6"/>
        <v>5.902519672026086E-3</v>
      </c>
      <c r="N51" s="73">
        <f t="shared" si="10"/>
        <v>1062.6234822209906</v>
      </c>
      <c r="O51" s="70">
        <f t="shared" si="12"/>
        <v>8.7467516595237105E-3</v>
      </c>
    </row>
    <row r="52" spans="1:15" x14ac:dyDescent="0.25">
      <c r="A52" s="67">
        <v>51</v>
      </c>
      <c r="B52" s="8">
        <v>42064</v>
      </c>
      <c r="C52" s="5">
        <v>1082</v>
      </c>
      <c r="D52" s="69">
        <f t="shared" si="1"/>
        <v>1072</v>
      </c>
      <c r="E52" s="70">
        <f t="shared" si="2"/>
        <v>9.242144177449169E-3</v>
      </c>
      <c r="F52" s="71">
        <f>+AVERAGE($C$2:C51)</f>
        <v>984.98</v>
      </c>
      <c r="G52" s="72">
        <f t="shared" si="3"/>
        <v>8.9667282809611809E-2</v>
      </c>
      <c r="H52" s="54">
        <f t="shared" si="8"/>
        <v>1067.5</v>
      </c>
      <c r="I52" s="72">
        <f t="shared" si="11"/>
        <v>1.3401109057301294E-2</v>
      </c>
      <c r="J52" s="5">
        <f t="shared" si="9"/>
        <v>1067.2</v>
      </c>
      <c r="K52" s="72">
        <f t="shared" si="5"/>
        <v>1.3678373382624728E-2</v>
      </c>
      <c r="L52" s="5">
        <f t="shared" si="0"/>
        <v>1082.2892637406869</v>
      </c>
      <c r="M52" s="72">
        <f t="shared" si="6"/>
        <v>2.6734171967367822E-4</v>
      </c>
      <c r="N52" s="73">
        <f t="shared" si="10"/>
        <v>1071.062348222099</v>
      </c>
      <c r="O52" s="70">
        <f t="shared" si="12"/>
        <v>1.0108735469409436E-2</v>
      </c>
    </row>
    <row r="53" spans="1:15" x14ac:dyDescent="0.25">
      <c r="A53" s="67">
        <v>52</v>
      </c>
      <c r="B53" s="8">
        <v>42095</v>
      </c>
      <c r="C53" s="5">
        <v>1092</v>
      </c>
      <c r="D53" s="69">
        <f t="shared" si="1"/>
        <v>1082</v>
      </c>
      <c r="E53" s="70">
        <f t="shared" si="2"/>
        <v>9.1575091575091579E-3</v>
      </c>
      <c r="F53" s="71">
        <f>+AVERAGE($C$2:C52)</f>
        <v>986.88235294117646</v>
      </c>
      <c r="G53" s="72">
        <f t="shared" si="3"/>
        <v>9.6261581555699208E-2</v>
      </c>
      <c r="H53" s="54">
        <f t="shared" si="8"/>
        <v>1077</v>
      </c>
      <c r="I53" s="72">
        <f t="shared" si="11"/>
        <v>1.3736263736263736E-2</v>
      </c>
      <c r="J53" s="5">
        <f t="shared" si="9"/>
        <v>1076.0999999999999</v>
      </c>
      <c r="K53" s="72">
        <f t="shared" si="5"/>
        <v>1.4560439560439644E-2</v>
      </c>
      <c r="L53" s="5">
        <f t="shared" si="0"/>
        <v>1086.2510263929619</v>
      </c>
      <c r="M53" s="72">
        <f t="shared" si="6"/>
        <v>5.264627845273007E-3</v>
      </c>
      <c r="N53" s="73">
        <f t="shared" si="10"/>
        <v>1080.9062348222099</v>
      </c>
      <c r="O53" s="70">
        <f t="shared" si="12"/>
        <v>1.0159125620686948E-2</v>
      </c>
    </row>
    <row r="54" spans="1:15" x14ac:dyDescent="0.25">
      <c r="A54" s="67">
        <v>53</v>
      </c>
      <c r="B54" s="8">
        <v>42125</v>
      </c>
      <c r="C54" s="5">
        <v>1090</v>
      </c>
      <c r="D54" s="69">
        <f t="shared" si="1"/>
        <v>1092</v>
      </c>
      <c r="E54" s="70">
        <f t="shared" si="2"/>
        <v>1.834862385321101E-3</v>
      </c>
      <c r="F54" s="71">
        <f>+AVERAGE($C$2:C53)</f>
        <v>988.90384615384619</v>
      </c>
      <c r="G54" s="72">
        <f t="shared" si="3"/>
        <v>9.2748764996471389E-2</v>
      </c>
      <c r="H54" s="54">
        <f t="shared" si="8"/>
        <v>1087</v>
      </c>
      <c r="I54" s="72">
        <f t="shared" si="11"/>
        <v>2.7522935779816515E-3</v>
      </c>
      <c r="J54" s="5">
        <f t="shared" si="9"/>
        <v>1086</v>
      </c>
      <c r="K54" s="72">
        <f t="shared" si="5"/>
        <v>3.669724770642202E-3</v>
      </c>
      <c r="L54" s="5">
        <f t="shared" si="0"/>
        <v>1090.2127890452368</v>
      </c>
      <c r="M54" s="72">
        <f t="shared" si="6"/>
        <v>1.9521930755672656E-4</v>
      </c>
      <c r="N54" s="73">
        <f t="shared" si="10"/>
        <v>1090.8906234822211</v>
      </c>
      <c r="O54" s="70">
        <f t="shared" si="12"/>
        <v>8.1708576350563713E-4</v>
      </c>
    </row>
    <row r="55" spans="1:15" x14ac:dyDescent="0.25">
      <c r="A55" s="67">
        <v>54</v>
      </c>
      <c r="B55" s="8">
        <v>42156</v>
      </c>
      <c r="C55" s="61">
        <v>1207.5</v>
      </c>
      <c r="D55" s="69">
        <f t="shared" si="1"/>
        <v>1090</v>
      </c>
      <c r="E55" s="70">
        <f t="shared" si="2"/>
        <v>9.7308488612836433E-2</v>
      </c>
      <c r="F55" s="71">
        <f>+AVERAGE($C$2:C54)</f>
        <v>990.81132075471703</v>
      </c>
      <c r="G55" s="72">
        <f t="shared" si="3"/>
        <v>0.17945232235634201</v>
      </c>
      <c r="H55" s="54">
        <f t="shared" si="8"/>
        <v>1091</v>
      </c>
      <c r="I55" s="72">
        <f t="shared" si="11"/>
        <v>9.6480331262939964E-2</v>
      </c>
      <c r="J55" s="5">
        <f t="shared" si="9"/>
        <v>1090</v>
      </c>
      <c r="K55" s="72">
        <f t="shared" si="5"/>
        <v>9.7308488612836433E-2</v>
      </c>
      <c r="L55" s="5">
        <f t="shared" si="0"/>
        <v>1094.1745516975118</v>
      </c>
      <c r="M55" s="72">
        <f t="shared" si="6"/>
        <v>9.3851302942019224E-2</v>
      </c>
      <c r="N55" s="73">
        <f t="shared" si="10"/>
        <v>1090.0890623482221</v>
      </c>
      <c r="O55" s="70">
        <f t="shared" si="12"/>
        <v>9.723473097455726E-2</v>
      </c>
    </row>
    <row r="56" spans="1:15" x14ac:dyDescent="0.25">
      <c r="A56" s="67">
        <v>55</v>
      </c>
      <c r="B56" s="8">
        <v>42186</v>
      </c>
      <c r="C56" s="5">
        <v>1085</v>
      </c>
      <c r="D56" s="69">
        <f t="shared" si="1"/>
        <v>1207.5</v>
      </c>
      <c r="E56" s="70">
        <f t="shared" si="2"/>
        <v>0.11290322580645161</v>
      </c>
      <c r="F56" s="71">
        <f>+AVERAGE($C$2:C55)</f>
        <v>994.82407407407402</v>
      </c>
      <c r="G56" s="72">
        <f t="shared" si="3"/>
        <v>8.311145246629123E-2</v>
      </c>
      <c r="H56" s="54">
        <f t="shared" si="8"/>
        <v>1148.75</v>
      </c>
      <c r="I56" s="72">
        <f t="shared" si="11"/>
        <v>5.8755760368663597E-2</v>
      </c>
      <c r="J56" s="5">
        <f t="shared" si="9"/>
        <v>1148.95</v>
      </c>
      <c r="K56" s="72">
        <f t="shared" si="5"/>
        <v>5.8940092165898662E-2</v>
      </c>
      <c r="L56" s="5">
        <f t="shared" si="0"/>
        <v>1098.1363143497867</v>
      </c>
      <c r="M56" s="72">
        <f t="shared" si="6"/>
        <v>1.2107202165702068E-2</v>
      </c>
      <c r="N56" s="73">
        <f t="shared" si="10"/>
        <v>1195.7589062348222</v>
      </c>
      <c r="O56" s="70">
        <f t="shared" si="12"/>
        <v>0.10208194123025091</v>
      </c>
    </row>
    <row r="57" spans="1:15" x14ac:dyDescent="0.25">
      <c r="A57" s="67">
        <v>56</v>
      </c>
      <c r="B57" s="8">
        <v>42217</v>
      </c>
      <c r="C57" s="5">
        <v>1083</v>
      </c>
      <c r="D57" s="69">
        <f t="shared" si="1"/>
        <v>1085</v>
      </c>
      <c r="E57" s="70">
        <f t="shared" si="2"/>
        <v>1.8467220683287165E-3</v>
      </c>
      <c r="F57" s="71">
        <f>+AVERAGE($C$2:C56)</f>
        <v>996.4636363636364</v>
      </c>
      <c r="G57" s="72">
        <f t="shared" si="3"/>
        <v>7.9904306220095658E-2</v>
      </c>
      <c r="H57" s="54">
        <f t="shared" si="8"/>
        <v>1146.25</v>
      </c>
      <c r="I57" s="72">
        <f t="shared" si="11"/>
        <v>5.8402585410895658E-2</v>
      </c>
      <c r="J57" s="5">
        <f t="shared" si="9"/>
        <v>1134.5</v>
      </c>
      <c r="K57" s="72">
        <f t="shared" si="5"/>
        <v>4.7553093259464448E-2</v>
      </c>
      <c r="L57" s="5">
        <f t="shared" si="0"/>
        <v>1102.0980770020619</v>
      </c>
      <c r="M57" s="72">
        <f t="shared" si="6"/>
        <v>1.7634420131174448E-2</v>
      </c>
      <c r="N57" s="73">
        <f t="shared" si="10"/>
        <v>1096.0758906234821</v>
      </c>
      <c r="O57" s="70">
        <f t="shared" si="12"/>
        <v>1.2073767888718476E-2</v>
      </c>
    </row>
    <row r="58" spans="1:15" x14ac:dyDescent="0.25">
      <c r="A58" s="67">
        <v>57</v>
      </c>
      <c r="B58" s="8">
        <v>42248</v>
      </c>
      <c r="C58" s="5">
        <v>1085</v>
      </c>
      <c r="D58" s="69">
        <f t="shared" si="1"/>
        <v>1083</v>
      </c>
      <c r="E58" s="70">
        <f t="shared" si="2"/>
        <v>1.8433179723502304E-3</v>
      </c>
      <c r="F58" s="71">
        <f>+AVERAGE($C$2:C57)</f>
        <v>998.00892857142856</v>
      </c>
      <c r="G58" s="72">
        <f t="shared" si="3"/>
        <v>8.0176102699144186E-2</v>
      </c>
      <c r="H58" s="54">
        <f t="shared" si="8"/>
        <v>1084</v>
      </c>
      <c r="I58" s="72">
        <f t="shared" si="11"/>
        <v>9.2165898617511521E-4</v>
      </c>
      <c r="J58" s="5">
        <f t="shared" si="9"/>
        <v>1096.25</v>
      </c>
      <c r="K58" s="72">
        <f t="shared" si="5"/>
        <v>1.0368663594470046E-2</v>
      </c>
      <c r="L58" s="5">
        <f t="shared" si="0"/>
        <v>1106.0598396543369</v>
      </c>
      <c r="M58" s="72">
        <f t="shared" si="6"/>
        <v>1.940999046482662E-2</v>
      </c>
      <c r="N58" s="73">
        <f t="shared" si="10"/>
        <v>1084.3075890623481</v>
      </c>
      <c r="O58" s="70">
        <f t="shared" si="12"/>
        <v>6.3816676281277162E-4</v>
      </c>
    </row>
    <row r="59" spans="1:15" x14ac:dyDescent="0.25">
      <c r="A59" s="67">
        <v>58</v>
      </c>
      <c r="B59" s="8">
        <v>42278</v>
      </c>
      <c r="C59" s="5">
        <v>1091</v>
      </c>
      <c r="D59" s="69">
        <f t="shared" si="1"/>
        <v>1085</v>
      </c>
      <c r="E59" s="70">
        <f t="shared" si="2"/>
        <v>5.4995417048579283E-3</v>
      </c>
      <c r="F59" s="71">
        <f>+AVERAGE($C$2:C58)</f>
        <v>999.53508771929819</v>
      </c>
      <c r="G59" s="72">
        <f t="shared" si="3"/>
        <v>8.3835849936481951E-2</v>
      </c>
      <c r="H59" s="54">
        <f t="shared" si="8"/>
        <v>1084</v>
      </c>
      <c r="I59" s="72">
        <f t="shared" si="11"/>
        <v>6.416131989000917E-3</v>
      </c>
      <c r="J59" s="5">
        <f t="shared" si="9"/>
        <v>1084.2</v>
      </c>
      <c r="K59" s="72">
        <f t="shared" si="5"/>
        <v>6.2328139321722771E-3</v>
      </c>
      <c r="L59" s="5">
        <f t="shared" si="0"/>
        <v>1110.0216023066118</v>
      </c>
      <c r="M59" s="72">
        <f t="shared" si="6"/>
        <v>1.7435015863072265E-2</v>
      </c>
      <c r="N59" s="73">
        <f t="shared" si="10"/>
        <v>1084.9307589062348</v>
      </c>
      <c r="O59" s="70">
        <f t="shared" si="12"/>
        <v>5.5630074186665312E-3</v>
      </c>
    </row>
    <row r="60" spans="1:15" x14ac:dyDescent="0.25">
      <c r="A60" s="67">
        <v>59</v>
      </c>
      <c r="B60" s="8">
        <v>42309</v>
      </c>
      <c r="C60" s="5">
        <v>1097</v>
      </c>
      <c r="D60" s="69">
        <f t="shared" si="1"/>
        <v>1091</v>
      </c>
      <c r="E60" s="70">
        <f t="shared" si="2"/>
        <v>5.4694621695533276E-3</v>
      </c>
      <c r="F60" s="71">
        <f>+AVERAGE($C$2:C59)</f>
        <v>1001.1120689655172</v>
      </c>
      <c r="G60" s="72">
        <f t="shared" si="3"/>
        <v>8.7409235218307013E-2</v>
      </c>
      <c r="H60" s="54">
        <f t="shared" si="8"/>
        <v>1088</v>
      </c>
      <c r="I60" s="72">
        <f t="shared" si="11"/>
        <v>8.2041932543299913E-3</v>
      </c>
      <c r="J60" s="5">
        <f t="shared" si="9"/>
        <v>1087.8</v>
      </c>
      <c r="K60" s="72">
        <f t="shared" si="5"/>
        <v>8.3865086599818096E-3</v>
      </c>
      <c r="L60" s="5">
        <f t="shared" si="0"/>
        <v>1113.9833649588868</v>
      </c>
      <c r="M60" s="72">
        <f t="shared" si="6"/>
        <v>1.5481645359058155E-2</v>
      </c>
      <c r="N60" s="73">
        <f t="shared" si="10"/>
        <v>1090.3930758906235</v>
      </c>
      <c r="O60" s="70">
        <f t="shared" si="12"/>
        <v>6.022720245557384E-3</v>
      </c>
    </row>
    <row r="61" spans="1:15" x14ac:dyDescent="0.25">
      <c r="A61" s="67">
        <v>60</v>
      </c>
      <c r="B61" s="8">
        <v>42339</v>
      </c>
      <c r="C61" s="5">
        <v>1104</v>
      </c>
      <c r="D61" s="69">
        <f t="shared" si="1"/>
        <v>1097</v>
      </c>
      <c r="E61" s="70">
        <f t="shared" si="2"/>
        <v>6.3405797101449279E-3</v>
      </c>
      <c r="F61" s="71">
        <f>+AVERAGE($C$2:C60)</f>
        <v>1002.7372881355932</v>
      </c>
      <c r="G61" s="72">
        <f t="shared" si="3"/>
        <v>9.1723470891672834E-2</v>
      </c>
      <c r="H61" s="54">
        <f t="shared" si="8"/>
        <v>1094</v>
      </c>
      <c r="I61" s="72">
        <f t="shared" si="11"/>
        <v>9.057971014492754E-3</v>
      </c>
      <c r="J61" s="5">
        <f t="shared" si="9"/>
        <v>1093.4000000000001</v>
      </c>
      <c r="K61" s="72">
        <f t="shared" si="5"/>
        <v>9.6014492753622362E-3</v>
      </c>
      <c r="L61" s="5">
        <f t="shared" si="0"/>
        <v>1117.9451276111618</v>
      </c>
      <c r="M61" s="72">
        <f t="shared" si="6"/>
        <v>1.2631456169530573E-2</v>
      </c>
      <c r="N61" s="73">
        <f t="shared" si="10"/>
        <v>1096.3393075890624</v>
      </c>
      <c r="O61" s="70">
        <f t="shared" si="12"/>
        <v>6.9390329809217392E-3</v>
      </c>
    </row>
    <row r="62" spans="1:15" x14ac:dyDescent="0.25">
      <c r="A62" s="67">
        <v>61</v>
      </c>
      <c r="B62" s="8">
        <v>42370</v>
      </c>
      <c r="C62" s="5">
        <v>1107</v>
      </c>
      <c r="D62" s="69">
        <f t="shared" si="1"/>
        <v>1104</v>
      </c>
      <c r="E62" s="70">
        <f t="shared" si="2"/>
        <v>2.7100271002710027E-3</v>
      </c>
      <c r="F62" s="71">
        <f>+AVERAGE($C$2:C61)</f>
        <v>1004.425</v>
      </c>
      <c r="G62" s="72">
        <f t="shared" si="3"/>
        <v>9.2660343270099407E-2</v>
      </c>
      <c r="H62" s="54">
        <f t="shared" si="8"/>
        <v>1100.5</v>
      </c>
      <c r="I62" s="72">
        <f t="shared" si="11"/>
        <v>5.871725383920506E-3</v>
      </c>
      <c r="J62" s="5">
        <f t="shared" si="9"/>
        <v>1099.9000000000001</v>
      </c>
      <c r="K62" s="72">
        <f t="shared" si="5"/>
        <v>6.4137308039746242E-3</v>
      </c>
      <c r="L62" s="5">
        <f t="shared" si="0"/>
        <v>1121.9068902634367</v>
      </c>
      <c r="M62" s="72">
        <f t="shared" si="6"/>
        <v>1.3466025531559808E-2</v>
      </c>
      <c r="N62" s="73">
        <f t="shared" si="10"/>
        <v>1103.2339307589064</v>
      </c>
      <c r="O62" s="70">
        <f t="shared" si="12"/>
        <v>3.4020499016202766E-3</v>
      </c>
    </row>
    <row r="63" spans="1:15" x14ac:dyDescent="0.25">
      <c r="A63" s="67">
        <v>62</v>
      </c>
      <c r="B63" s="8">
        <v>42401</v>
      </c>
      <c r="C63" s="5">
        <v>1117</v>
      </c>
      <c r="D63" s="69">
        <f t="shared" si="1"/>
        <v>1107</v>
      </c>
      <c r="E63" s="70">
        <f t="shared" si="2"/>
        <v>8.9525514771709933E-3</v>
      </c>
      <c r="F63" s="71">
        <f>+AVERAGE($C$2:C62)</f>
        <v>1006.1065573770492</v>
      </c>
      <c r="G63" s="72">
        <f t="shared" si="3"/>
        <v>9.9277925356267532E-2</v>
      </c>
      <c r="H63" s="54">
        <f t="shared" si="8"/>
        <v>1105.5</v>
      </c>
      <c r="I63" s="72">
        <f t="shared" si="11"/>
        <v>1.0295434198746643E-2</v>
      </c>
      <c r="J63" s="5">
        <f t="shared" si="9"/>
        <v>1104.8000000000002</v>
      </c>
      <c r="K63" s="72">
        <f t="shared" si="5"/>
        <v>1.092211280214845E-2</v>
      </c>
      <c r="L63" s="5">
        <f t="shared" si="0"/>
        <v>1125.8686529157117</v>
      </c>
      <c r="M63" s="72">
        <f t="shared" si="6"/>
        <v>7.9397071761071296E-3</v>
      </c>
      <c r="N63" s="73">
        <f t="shared" si="10"/>
        <v>1106.6233930758906</v>
      </c>
      <c r="O63" s="70">
        <f t="shared" si="12"/>
        <v>9.2897107646458463E-3</v>
      </c>
    </row>
    <row r="64" spans="1:15" x14ac:dyDescent="0.25">
      <c r="A64" s="67">
        <v>63</v>
      </c>
      <c r="B64" s="8">
        <v>42430</v>
      </c>
      <c r="C64" s="5">
        <v>1127</v>
      </c>
      <c r="D64" s="69">
        <f t="shared" si="1"/>
        <v>1117</v>
      </c>
      <c r="E64" s="70">
        <f t="shared" si="2"/>
        <v>8.8731144631765749E-3</v>
      </c>
      <c r="F64" s="71">
        <f>+AVERAGE($C$2:C63)</f>
        <v>1007.8951612903226</v>
      </c>
      <c r="G64" s="72">
        <f t="shared" si="3"/>
        <v>0.10568308669891521</v>
      </c>
      <c r="H64" s="54">
        <f t="shared" si="8"/>
        <v>1112</v>
      </c>
      <c r="I64" s="72">
        <f t="shared" si="11"/>
        <v>1.3309671694764862E-2</v>
      </c>
      <c r="J64" s="5">
        <f t="shared" si="9"/>
        <v>1111.7</v>
      </c>
      <c r="K64" s="72">
        <f t="shared" si="5"/>
        <v>1.357586512866012E-2</v>
      </c>
      <c r="L64" s="5">
        <f t="shared" si="0"/>
        <v>1129.8304155679866</v>
      </c>
      <c r="M64" s="72">
        <f t="shared" si="6"/>
        <v>2.5114601313102219E-3</v>
      </c>
      <c r="N64" s="73">
        <f t="shared" si="10"/>
        <v>1115.962339307589</v>
      </c>
      <c r="O64" s="70">
        <f t="shared" si="12"/>
        <v>9.79384267294677E-3</v>
      </c>
    </row>
    <row r="65" spans="1:15" x14ac:dyDescent="0.25">
      <c r="A65" s="67">
        <v>64</v>
      </c>
      <c r="B65" s="8">
        <v>42461</v>
      </c>
      <c r="C65" s="5">
        <v>1137</v>
      </c>
      <c r="D65" s="69">
        <f t="shared" si="1"/>
        <v>1127</v>
      </c>
      <c r="E65" s="70">
        <f t="shared" si="2"/>
        <v>8.795074758135445E-3</v>
      </c>
      <c r="F65" s="71">
        <f>+AVERAGE($C$2:C64)</f>
        <v>1009.7857142857143</v>
      </c>
      <c r="G65" s="72">
        <f t="shared" si="3"/>
        <v>0.11188591531599443</v>
      </c>
      <c r="H65" s="54">
        <f t="shared" si="8"/>
        <v>1122</v>
      </c>
      <c r="I65" s="72">
        <f t="shared" si="11"/>
        <v>1.3192612137203167E-2</v>
      </c>
      <c r="J65" s="5">
        <f t="shared" si="9"/>
        <v>1121</v>
      </c>
      <c r="K65" s="72">
        <f t="shared" si="5"/>
        <v>1.4072119613016711E-2</v>
      </c>
      <c r="L65" s="5">
        <f t="shared" si="0"/>
        <v>1133.7921782202616</v>
      </c>
      <c r="M65" s="72">
        <f t="shared" si="6"/>
        <v>2.821303236357453E-3</v>
      </c>
      <c r="N65" s="73">
        <f t="shared" si="10"/>
        <v>1125.8962339307589</v>
      </c>
      <c r="O65" s="70">
        <f t="shared" si="12"/>
        <v>9.7658452675823629E-3</v>
      </c>
    </row>
    <row r="66" spans="1:15" x14ac:dyDescent="0.25">
      <c r="A66" s="67">
        <v>65</v>
      </c>
      <c r="B66" s="8">
        <v>42491</v>
      </c>
      <c r="C66" s="5">
        <v>1135</v>
      </c>
      <c r="D66" s="69">
        <f t="shared" si="1"/>
        <v>1137</v>
      </c>
      <c r="E66" s="70">
        <f t="shared" si="2"/>
        <v>1.762114537444934E-3</v>
      </c>
      <c r="F66" s="71">
        <f>+AVERAGE($C$2:C65)</f>
        <v>1011.7734375</v>
      </c>
      <c r="G66" s="72">
        <f t="shared" si="3"/>
        <v>0.10856965859030837</v>
      </c>
      <c r="H66" s="54">
        <f t="shared" si="8"/>
        <v>1132</v>
      </c>
      <c r="I66" s="72">
        <f t="shared" si="11"/>
        <v>2.6431718061674008E-3</v>
      </c>
      <c r="J66" s="5">
        <f t="shared" si="9"/>
        <v>1131</v>
      </c>
      <c r="K66" s="72">
        <f t="shared" si="5"/>
        <v>3.524229074889868E-3</v>
      </c>
      <c r="L66" s="5">
        <f t="shared" ref="L66:L129" si="13">$M$161*A66+$M$162</f>
        <v>1137.7539408725368</v>
      </c>
      <c r="M66" s="72">
        <f t="shared" si="6"/>
        <v>2.4263796233804048E-3</v>
      </c>
      <c r="N66" s="73">
        <f t="shared" si="10"/>
        <v>1135.8896233930759</v>
      </c>
      <c r="O66" s="70">
        <f t="shared" si="12"/>
        <v>7.8380915689507322E-4</v>
      </c>
    </row>
    <row r="67" spans="1:15" x14ac:dyDescent="0.25">
      <c r="A67" s="67">
        <v>66</v>
      </c>
      <c r="B67" s="8">
        <v>42522</v>
      </c>
      <c r="C67" s="5">
        <v>1133</v>
      </c>
      <c r="D67" s="69">
        <f t="shared" si="1"/>
        <v>1135</v>
      </c>
      <c r="E67" s="70">
        <f t="shared" si="2"/>
        <v>1.76522506619594E-3</v>
      </c>
      <c r="F67" s="71">
        <f>+AVERAGE($C$2:C66)</f>
        <v>1013.6692307692308</v>
      </c>
      <c r="G67" s="72">
        <f t="shared" si="3"/>
        <v>0.10532283250729849</v>
      </c>
      <c r="H67" s="54">
        <f t="shared" si="8"/>
        <v>1136</v>
      </c>
      <c r="I67" s="72">
        <f t="shared" si="11"/>
        <v>2.6478375992939102E-3</v>
      </c>
      <c r="J67" s="5">
        <f t="shared" si="9"/>
        <v>1135</v>
      </c>
      <c r="K67" s="72">
        <f t="shared" si="5"/>
        <v>1.76522506619594E-3</v>
      </c>
      <c r="L67" s="5">
        <f t="shared" si="13"/>
        <v>1141.7157035248117</v>
      </c>
      <c r="M67" s="72">
        <f t="shared" si="6"/>
        <v>7.6925891657649735E-3</v>
      </c>
      <c r="N67" s="73">
        <f t="shared" si="10"/>
        <v>1135.0889623393075</v>
      </c>
      <c r="O67" s="70">
        <f t="shared" si="12"/>
        <v>1.8437443418424535E-3</v>
      </c>
    </row>
    <row r="68" spans="1:15" x14ac:dyDescent="0.25">
      <c r="A68" s="67">
        <v>67</v>
      </c>
      <c r="B68" s="8">
        <v>42552</v>
      </c>
      <c r="C68" s="5">
        <v>1130</v>
      </c>
      <c r="D68" s="69">
        <f t="shared" ref="D68:D131" si="14">C67</f>
        <v>1133</v>
      </c>
      <c r="E68" s="70">
        <f t="shared" ref="E68:E131" si="15">+ABS(C68-D68)/C68</f>
        <v>2.6548672566371681E-3</v>
      </c>
      <c r="F68" s="71">
        <f>+AVERAGE($C$2:C67)</f>
        <v>1015.4772727272727</v>
      </c>
      <c r="G68" s="72">
        <f t="shared" ref="G68:G131" si="16">+ABS(C68-F68)/C68</f>
        <v>0.10134754625905067</v>
      </c>
      <c r="H68" s="54">
        <f t="shared" si="8"/>
        <v>1134</v>
      </c>
      <c r="I68" s="72">
        <f t="shared" si="11"/>
        <v>3.5398230088495575E-3</v>
      </c>
      <c r="J68" s="5">
        <f t="shared" si="9"/>
        <v>1134.2</v>
      </c>
      <c r="K68" s="72">
        <f t="shared" ref="K68:K131" si="17">+ABS(C68-J68)/C68</f>
        <v>3.7168141592920758E-3</v>
      </c>
      <c r="L68" s="5">
        <f t="shared" si="13"/>
        <v>1145.6774661770867</v>
      </c>
      <c r="M68" s="72">
        <f t="shared" ref="M68:M131" si="18">+ABS(C68-L68)/C68</f>
        <v>1.3873863873528028E-2</v>
      </c>
      <c r="N68" s="73">
        <f t="shared" si="10"/>
        <v>1133.2088962339308</v>
      </c>
      <c r="O68" s="70">
        <f t="shared" si="12"/>
        <v>2.8397311804697102E-3</v>
      </c>
    </row>
    <row r="69" spans="1:15" x14ac:dyDescent="0.25">
      <c r="A69" s="67">
        <v>68</v>
      </c>
      <c r="B69" s="8">
        <v>42583</v>
      </c>
      <c r="C69" s="5">
        <v>1128</v>
      </c>
      <c r="D69" s="69">
        <f t="shared" si="14"/>
        <v>1130</v>
      </c>
      <c r="E69" s="70">
        <f t="shared" si="15"/>
        <v>1.7730496453900709E-3</v>
      </c>
      <c r="F69" s="71">
        <f>+AVERAGE($C$2:C68)</f>
        <v>1017.1865671641791</v>
      </c>
      <c r="G69" s="72">
        <f t="shared" si="16"/>
        <v>9.823885889700433E-2</v>
      </c>
      <c r="H69" s="54">
        <f t="shared" ref="H69:H132" si="19">+AVERAGE(C67:C68)</f>
        <v>1131.5</v>
      </c>
      <c r="I69" s="72">
        <f t="shared" si="11"/>
        <v>3.1028368794326243E-3</v>
      </c>
      <c r="J69" s="5">
        <f t="shared" ref="J69:J132" si="20">+SUMPRODUCT(C66:C68,$Q$2:$Q$4)</f>
        <v>1131.7</v>
      </c>
      <c r="K69" s="72">
        <f t="shared" si="17"/>
        <v>3.2801418439716715E-3</v>
      </c>
      <c r="L69" s="5">
        <f t="shared" si="13"/>
        <v>1149.6392288293616</v>
      </c>
      <c r="M69" s="72">
        <f t="shared" si="18"/>
        <v>1.9183713501207116E-2</v>
      </c>
      <c r="N69" s="73">
        <f t="shared" ref="N69:N132" si="21">(1-$Q$8)*N68+$Q$8*C68</f>
        <v>1130.320889623393</v>
      </c>
      <c r="O69" s="70">
        <f t="shared" si="12"/>
        <v>2.057526261873215E-3</v>
      </c>
    </row>
    <row r="70" spans="1:15" x14ac:dyDescent="0.25">
      <c r="A70" s="67">
        <v>69</v>
      </c>
      <c r="B70" s="8">
        <v>42614</v>
      </c>
      <c r="C70" s="5">
        <v>1130</v>
      </c>
      <c r="D70" s="69">
        <f t="shared" si="14"/>
        <v>1128</v>
      </c>
      <c r="E70" s="70">
        <f t="shared" si="15"/>
        <v>1.7699115044247787E-3</v>
      </c>
      <c r="F70" s="71">
        <f>+AVERAGE($C$2:C69)</f>
        <v>1018.8161764705883</v>
      </c>
      <c r="G70" s="72">
        <f t="shared" si="16"/>
        <v>9.83927641853201E-2</v>
      </c>
      <c r="H70" s="54">
        <f t="shared" si="19"/>
        <v>1129</v>
      </c>
      <c r="I70" s="72">
        <f t="shared" si="11"/>
        <v>8.8495575221238937E-4</v>
      </c>
      <c r="J70" s="5">
        <f t="shared" si="20"/>
        <v>1129.3</v>
      </c>
      <c r="K70" s="72">
        <f t="shared" si="17"/>
        <v>6.1946902654871276E-4</v>
      </c>
      <c r="L70" s="5">
        <f t="shared" si="13"/>
        <v>1153.6009914816366</v>
      </c>
      <c r="M70" s="72">
        <f t="shared" si="18"/>
        <v>2.0885833169589897E-2</v>
      </c>
      <c r="N70" s="73">
        <f t="shared" si="21"/>
        <v>1128.2320889623393</v>
      </c>
      <c r="O70" s="70">
        <f t="shared" si="12"/>
        <v>1.564523042177632E-3</v>
      </c>
    </row>
    <row r="71" spans="1:15" x14ac:dyDescent="0.25">
      <c r="A71" s="67">
        <v>70</v>
      </c>
      <c r="B71" s="8">
        <v>42644</v>
      </c>
      <c r="C71" s="5">
        <v>1136</v>
      </c>
      <c r="D71" s="69">
        <f t="shared" si="14"/>
        <v>1130</v>
      </c>
      <c r="E71" s="70">
        <f t="shared" si="15"/>
        <v>5.2816901408450703E-3</v>
      </c>
      <c r="F71" s="71">
        <f>+AVERAGE($C$2:C70)</f>
        <v>1020.427536231884</v>
      </c>
      <c r="G71" s="72">
        <f t="shared" si="16"/>
        <v>0.10173632373953873</v>
      </c>
      <c r="H71" s="54">
        <f t="shared" si="19"/>
        <v>1129</v>
      </c>
      <c r="I71" s="72">
        <f t="shared" si="11"/>
        <v>6.1619718309859151E-3</v>
      </c>
      <c r="J71" s="5">
        <f t="shared" si="20"/>
        <v>1129.2</v>
      </c>
      <c r="K71" s="72">
        <f t="shared" si="17"/>
        <v>5.9859154929577064E-3</v>
      </c>
      <c r="L71" s="5">
        <f t="shared" si="13"/>
        <v>1157.5627541339115</v>
      </c>
      <c r="M71" s="72">
        <f t="shared" si="18"/>
        <v>1.8981297653091145E-2</v>
      </c>
      <c r="N71" s="73">
        <f t="shared" si="21"/>
        <v>1129.8232088962338</v>
      </c>
      <c r="O71" s="70">
        <f t="shared" si="12"/>
        <v>5.4373161124702139E-3</v>
      </c>
    </row>
    <row r="72" spans="1:15" x14ac:dyDescent="0.25">
      <c r="A72" s="67">
        <v>71</v>
      </c>
      <c r="B72" s="8">
        <v>42675</v>
      </c>
      <c r="C72" s="5">
        <v>1143</v>
      </c>
      <c r="D72" s="69">
        <f t="shared" si="14"/>
        <v>1136</v>
      </c>
      <c r="E72" s="70">
        <f t="shared" si="15"/>
        <v>6.1242344706911632E-3</v>
      </c>
      <c r="F72" s="71">
        <f>+AVERAGE($C$2:C71)</f>
        <v>1022.0785714285714</v>
      </c>
      <c r="G72" s="72">
        <f t="shared" si="16"/>
        <v>0.10579302587176603</v>
      </c>
      <c r="H72" s="54">
        <f t="shared" si="19"/>
        <v>1133</v>
      </c>
      <c r="I72" s="72">
        <f t="shared" si="11"/>
        <v>8.7489063867016627E-3</v>
      </c>
      <c r="J72" s="5">
        <f t="shared" si="20"/>
        <v>1132.8</v>
      </c>
      <c r="K72" s="72">
        <f t="shared" si="17"/>
        <v>8.9238845144357353E-3</v>
      </c>
      <c r="L72" s="5">
        <f t="shared" si="13"/>
        <v>1161.5245167861867</v>
      </c>
      <c r="M72" s="72">
        <f t="shared" si="18"/>
        <v>1.6206926322123116E-2</v>
      </c>
      <c r="N72" s="73">
        <f t="shared" si="21"/>
        <v>1135.3823208896233</v>
      </c>
      <c r="O72" s="70">
        <f t="shared" si="12"/>
        <v>6.6646361420618413E-3</v>
      </c>
    </row>
    <row r="73" spans="1:15" x14ac:dyDescent="0.25">
      <c r="A73" s="67">
        <v>72</v>
      </c>
      <c r="B73" s="8">
        <v>42705</v>
      </c>
      <c r="C73" s="5">
        <v>1150</v>
      </c>
      <c r="D73" s="69">
        <f t="shared" si="14"/>
        <v>1143</v>
      </c>
      <c r="E73" s="70">
        <f t="shared" si="15"/>
        <v>6.0869565217391303E-3</v>
      </c>
      <c r="F73" s="71">
        <f>+AVERAGE($C$2:C72)</f>
        <v>1023.7816901408451</v>
      </c>
      <c r="G73" s="72">
        <f t="shared" si="16"/>
        <v>0.10975505205143908</v>
      </c>
      <c r="H73" s="54">
        <f t="shared" si="19"/>
        <v>1139.5</v>
      </c>
      <c r="I73" s="72">
        <f t="shared" si="11"/>
        <v>9.1304347826086964E-3</v>
      </c>
      <c r="J73" s="5">
        <f t="shared" si="20"/>
        <v>1138.9000000000001</v>
      </c>
      <c r="K73" s="72">
        <f t="shared" si="17"/>
        <v>9.6521739130433996E-3</v>
      </c>
      <c r="L73" s="5">
        <f t="shared" si="13"/>
        <v>1165.4862794384617</v>
      </c>
      <c r="M73" s="72">
        <f t="shared" si="18"/>
        <v>1.3466329946488416E-2</v>
      </c>
      <c r="N73" s="73">
        <f t="shared" si="21"/>
        <v>1142.2382320889624</v>
      </c>
      <c r="O73" s="70">
        <f t="shared" si="12"/>
        <v>6.7493634009022805E-3</v>
      </c>
    </row>
    <row r="74" spans="1:15" x14ac:dyDescent="0.25">
      <c r="A74" s="67">
        <v>73</v>
      </c>
      <c r="B74" s="8">
        <v>42736</v>
      </c>
      <c r="C74" s="5">
        <v>1153</v>
      </c>
      <c r="D74" s="69">
        <f t="shared" si="14"/>
        <v>1150</v>
      </c>
      <c r="E74" s="70">
        <f t="shared" si="15"/>
        <v>2.6019080659150044E-3</v>
      </c>
      <c r="F74" s="71">
        <f>+AVERAGE($C$2:C73)</f>
        <v>1025.5347222222222</v>
      </c>
      <c r="G74" s="72">
        <f t="shared" si="16"/>
        <v>0.1105509781246989</v>
      </c>
      <c r="H74" s="54">
        <f t="shared" si="19"/>
        <v>1146.5</v>
      </c>
      <c r="I74" s="72">
        <f t="shared" si="11"/>
        <v>5.6374674761491758E-3</v>
      </c>
      <c r="J74" s="5">
        <f t="shared" si="20"/>
        <v>1145.8000000000002</v>
      </c>
      <c r="K74" s="72">
        <f t="shared" si="17"/>
        <v>6.2445793581958524E-3</v>
      </c>
      <c r="L74" s="5">
        <f t="shared" si="13"/>
        <v>1169.4480420907366</v>
      </c>
      <c r="M74" s="72">
        <f t="shared" si="18"/>
        <v>1.4265431128132382E-2</v>
      </c>
      <c r="N74" s="73">
        <f t="shared" si="21"/>
        <v>1149.2238232088962</v>
      </c>
      <c r="O74" s="70">
        <f t="shared" si="12"/>
        <v>3.2750882836980119E-3</v>
      </c>
    </row>
    <row r="75" spans="1:15" x14ac:dyDescent="0.25">
      <c r="A75" s="67">
        <v>74</v>
      </c>
      <c r="B75" s="8">
        <v>42767</v>
      </c>
      <c r="C75" s="61">
        <v>1207.5</v>
      </c>
      <c r="D75" s="69">
        <f t="shared" si="14"/>
        <v>1153</v>
      </c>
      <c r="E75" s="70">
        <f t="shared" si="15"/>
        <v>4.5134575569358175E-2</v>
      </c>
      <c r="F75" s="71">
        <f>+AVERAGE($C$2:C74)</f>
        <v>1027.2808219178082</v>
      </c>
      <c r="G75" s="72">
        <f t="shared" si="16"/>
        <v>0.1492498369210698</v>
      </c>
      <c r="H75" s="54">
        <f t="shared" si="19"/>
        <v>1151.5</v>
      </c>
      <c r="I75" s="72">
        <f t="shared" si="11"/>
        <v>4.6376811594202899E-2</v>
      </c>
      <c r="J75" s="5">
        <f t="shared" si="20"/>
        <v>1150.8</v>
      </c>
      <c r="K75" s="72">
        <f t="shared" si="17"/>
        <v>4.6956521739130473E-2</v>
      </c>
      <c r="L75" s="5">
        <f t="shared" si="13"/>
        <v>1173.4098047430116</v>
      </c>
      <c r="M75" s="72">
        <f t="shared" si="18"/>
        <v>2.8232045761481084E-2</v>
      </c>
      <c r="N75" s="73">
        <f t="shared" si="21"/>
        <v>1152.6223823208898</v>
      </c>
      <c r="O75" s="70">
        <f t="shared" si="12"/>
        <v>4.5447302425764176E-2</v>
      </c>
    </row>
    <row r="76" spans="1:15" x14ac:dyDescent="0.25">
      <c r="A76" s="67">
        <v>75</v>
      </c>
      <c r="B76" s="8">
        <v>42795</v>
      </c>
      <c r="C76" s="5">
        <v>1174</v>
      </c>
      <c r="D76" s="69">
        <f t="shared" si="14"/>
        <v>1207.5</v>
      </c>
      <c r="E76" s="70">
        <f t="shared" si="15"/>
        <v>2.8534923339011926E-2</v>
      </c>
      <c r="F76" s="71">
        <f>+AVERAGE($C$2:C75)</f>
        <v>1029.7162162162163</v>
      </c>
      <c r="G76" s="72">
        <f t="shared" si="16"/>
        <v>0.12289930475620421</v>
      </c>
      <c r="H76" s="54">
        <f t="shared" si="19"/>
        <v>1180.25</v>
      </c>
      <c r="I76" s="72">
        <f t="shared" si="11"/>
        <v>5.3236797274275978E-3</v>
      </c>
      <c r="J76" s="5">
        <f t="shared" si="20"/>
        <v>1179.95</v>
      </c>
      <c r="K76" s="72">
        <f t="shared" si="17"/>
        <v>5.0681431005111122E-3</v>
      </c>
      <c r="L76" s="5">
        <f t="shared" si="13"/>
        <v>1177.3715673952865</v>
      </c>
      <c r="M76" s="72">
        <f t="shared" si="18"/>
        <v>2.8718631987108578E-3</v>
      </c>
      <c r="N76" s="73">
        <f t="shared" si="21"/>
        <v>1202.012238232089</v>
      </c>
      <c r="O76" s="70">
        <f t="shared" si="12"/>
        <v>2.38605095673671E-2</v>
      </c>
    </row>
    <row r="77" spans="1:15" x14ac:dyDescent="0.25">
      <c r="A77" s="67">
        <v>76</v>
      </c>
      <c r="B77" s="8">
        <v>42826</v>
      </c>
      <c r="C77" s="5">
        <v>1185</v>
      </c>
      <c r="D77" s="69">
        <f t="shared" si="14"/>
        <v>1174</v>
      </c>
      <c r="E77" s="70">
        <f t="shared" si="15"/>
        <v>9.282700421940928E-3</v>
      </c>
      <c r="F77" s="71">
        <f>+AVERAGE($C$2:C76)</f>
        <v>1031.6400000000001</v>
      </c>
      <c r="G77" s="72">
        <f t="shared" si="16"/>
        <v>0.12941772151898726</v>
      </c>
      <c r="H77" s="54">
        <f t="shared" si="19"/>
        <v>1190.75</v>
      </c>
      <c r="I77" s="72">
        <f t="shared" si="11"/>
        <v>4.8523206751054856E-3</v>
      </c>
      <c r="J77" s="5">
        <f t="shared" si="20"/>
        <v>1185.3</v>
      </c>
      <c r="K77" s="72">
        <f t="shared" si="17"/>
        <v>2.5316455696198695E-4</v>
      </c>
      <c r="L77" s="5">
        <f t="shared" si="13"/>
        <v>1181.3333300475615</v>
      </c>
      <c r="M77" s="72">
        <f t="shared" si="18"/>
        <v>3.0942362467835417E-3</v>
      </c>
      <c r="N77" s="73">
        <f t="shared" si="21"/>
        <v>1176.8012238232091</v>
      </c>
      <c r="O77" s="70">
        <f t="shared" si="12"/>
        <v>6.918798461426956E-3</v>
      </c>
    </row>
    <row r="78" spans="1:15" x14ac:dyDescent="0.25">
      <c r="A78" s="67">
        <v>77</v>
      </c>
      <c r="B78" s="8">
        <v>42856</v>
      </c>
      <c r="C78" s="5">
        <v>1182</v>
      </c>
      <c r="D78" s="69">
        <f t="shared" si="14"/>
        <v>1185</v>
      </c>
      <c r="E78" s="70">
        <f t="shared" si="15"/>
        <v>2.5380710659898475E-3</v>
      </c>
      <c r="F78" s="71">
        <f>+AVERAGE($C$2:C77)</f>
        <v>1033.6578947368421</v>
      </c>
      <c r="G78" s="72">
        <f t="shared" si="16"/>
        <v>0.1255009350788138</v>
      </c>
      <c r="H78" s="54">
        <f t="shared" si="19"/>
        <v>1179.5</v>
      </c>
      <c r="I78" s="72">
        <f t="shared" si="11"/>
        <v>2.1150592216582064E-3</v>
      </c>
      <c r="J78" s="5">
        <f t="shared" si="20"/>
        <v>1182.8499999999999</v>
      </c>
      <c r="K78" s="72">
        <f t="shared" si="17"/>
        <v>7.1912013536371325E-4</v>
      </c>
      <c r="L78" s="5">
        <f t="shared" si="13"/>
        <v>1185.2950926998365</v>
      </c>
      <c r="M78" s="72">
        <f t="shared" si="18"/>
        <v>2.7877264804030957E-3</v>
      </c>
      <c r="N78" s="73">
        <f t="shared" si="21"/>
        <v>1184.1801223823209</v>
      </c>
      <c r="O78" s="70">
        <f t="shared" si="12"/>
        <v>1.8444351796284774E-3</v>
      </c>
    </row>
    <row r="79" spans="1:15" x14ac:dyDescent="0.25">
      <c r="A79" s="67">
        <v>78</v>
      </c>
      <c r="B79" s="8">
        <v>42887</v>
      </c>
      <c r="C79" s="5">
        <v>1180</v>
      </c>
      <c r="D79" s="69">
        <f t="shared" si="14"/>
        <v>1182</v>
      </c>
      <c r="E79" s="70">
        <f t="shared" si="15"/>
        <v>1.6949152542372881E-3</v>
      </c>
      <c r="F79" s="71">
        <f>+AVERAGE($C$2:C78)</f>
        <v>1035.5844155844156</v>
      </c>
      <c r="G79" s="72">
        <f t="shared" si="16"/>
        <v>0.12238608848778336</v>
      </c>
      <c r="H79" s="54">
        <f t="shared" si="19"/>
        <v>1183.5</v>
      </c>
      <c r="I79" s="72">
        <f t="shared" si="11"/>
        <v>2.9661016949152543E-3</v>
      </c>
      <c r="J79" s="5">
        <f t="shared" si="20"/>
        <v>1182.4000000000001</v>
      </c>
      <c r="K79" s="72">
        <f t="shared" si="17"/>
        <v>2.033898305084823E-3</v>
      </c>
      <c r="L79" s="5">
        <f t="shared" si="13"/>
        <v>1189.2568553521114</v>
      </c>
      <c r="M79" s="72">
        <f t="shared" si="18"/>
        <v>7.8447926712808605E-3</v>
      </c>
      <c r="N79" s="73">
        <f t="shared" si="21"/>
        <v>1182.2180122382319</v>
      </c>
      <c r="O79" s="70">
        <f t="shared" si="12"/>
        <v>1.8796713883321608E-3</v>
      </c>
    </row>
    <row r="80" spans="1:15" x14ac:dyDescent="0.25">
      <c r="A80" s="67">
        <v>79</v>
      </c>
      <c r="B80" s="8">
        <v>42917</v>
      </c>
      <c r="C80" s="5">
        <v>1178</v>
      </c>
      <c r="D80" s="69">
        <f t="shared" si="14"/>
        <v>1180</v>
      </c>
      <c r="E80" s="70">
        <f t="shared" si="15"/>
        <v>1.697792869269949E-3</v>
      </c>
      <c r="F80" s="71">
        <f>+AVERAGE($C$2:C79)</f>
        <v>1037.4358974358975</v>
      </c>
      <c r="G80" s="72">
        <f t="shared" si="16"/>
        <v>0.11932436550433152</v>
      </c>
      <c r="H80" s="54">
        <f t="shared" si="19"/>
        <v>1181</v>
      </c>
      <c r="I80" s="72">
        <f t="shared" ref="I80:I143" si="22">+ABS(C80-H80)/C80</f>
        <v>2.5466893039049238E-3</v>
      </c>
      <c r="J80" s="5">
        <f t="shared" si="20"/>
        <v>1181.3</v>
      </c>
      <c r="K80" s="72">
        <f t="shared" si="17"/>
        <v>2.8013582342953773E-3</v>
      </c>
      <c r="L80" s="5">
        <f t="shared" si="13"/>
        <v>1193.2186180043864</v>
      </c>
      <c r="M80" s="72">
        <f t="shared" si="18"/>
        <v>1.2919030563995222E-2</v>
      </c>
      <c r="N80" s="73">
        <f t="shared" si="21"/>
        <v>1180.2218012238231</v>
      </c>
      <c r="O80" s="70">
        <f t="shared" ref="O80:O143" si="23">+ABS(C80-N80)/C80</f>
        <v>1.8860791373710947E-3</v>
      </c>
    </row>
    <row r="81" spans="1:15" x14ac:dyDescent="0.25">
      <c r="A81" s="67">
        <v>80</v>
      </c>
      <c r="B81" s="8">
        <v>42948</v>
      </c>
      <c r="C81" s="5">
        <v>1175</v>
      </c>
      <c r="D81" s="69">
        <f t="shared" si="14"/>
        <v>1178</v>
      </c>
      <c r="E81" s="70">
        <f t="shared" si="15"/>
        <v>2.553191489361702E-3</v>
      </c>
      <c r="F81" s="71">
        <f>+AVERAGE($C$2:C80)</f>
        <v>1039.2151898734178</v>
      </c>
      <c r="G81" s="72">
        <f t="shared" si="16"/>
        <v>0.11556154053326145</v>
      </c>
      <c r="H81" s="54">
        <f t="shared" si="19"/>
        <v>1179</v>
      </c>
      <c r="I81" s="72">
        <f t="shared" si="22"/>
        <v>3.4042553191489361E-3</v>
      </c>
      <c r="J81" s="5">
        <f t="shared" si="20"/>
        <v>1179.2</v>
      </c>
      <c r="K81" s="72">
        <f t="shared" si="17"/>
        <v>3.5744680851064218E-3</v>
      </c>
      <c r="L81" s="5">
        <f t="shared" si="13"/>
        <v>1197.1803806566613</v>
      </c>
      <c r="M81" s="72">
        <f t="shared" si="18"/>
        <v>1.8876919707796876E-2</v>
      </c>
      <c r="N81" s="73">
        <f t="shared" si="21"/>
        <v>1178.2221801223823</v>
      </c>
      <c r="O81" s="70">
        <f t="shared" si="23"/>
        <v>2.7422809552189527E-3</v>
      </c>
    </row>
    <row r="82" spans="1:15" x14ac:dyDescent="0.25">
      <c r="A82" s="67">
        <v>81</v>
      </c>
      <c r="B82" s="8">
        <v>42979</v>
      </c>
      <c r="C82" s="5">
        <v>1178</v>
      </c>
      <c r="D82" s="69">
        <f t="shared" si="14"/>
        <v>1175</v>
      </c>
      <c r="E82" s="70">
        <f t="shared" si="15"/>
        <v>2.5466893039049238E-3</v>
      </c>
      <c r="F82" s="71">
        <f>+AVERAGE($C$2:C81)</f>
        <v>1040.9124999999999</v>
      </c>
      <c r="G82" s="72">
        <f t="shared" si="16"/>
        <v>0.11637308998302215</v>
      </c>
      <c r="H82" s="54">
        <f t="shared" si="19"/>
        <v>1176.5</v>
      </c>
      <c r="I82" s="72">
        <f t="shared" si="22"/>
        <v>1.2733446519524619E-3</v>
      </c>
      <c r="J82" s="5">
        <f t="shared" si="20"/>
        <v>1176.7</v>
      </c>
      <c r="K82" s="72">
        <f t="shared" si="17"/>
        <v>1.1035653650254282E-3</v>
      </c>
      <c r="L82" s="5">
        <f t="shared" si="13"/>
        <v>1201.1421433089365</v>
      </c>
      <c r="M82" s="72">
        <f t="shared" si="18"/>
        <v>1.9645282944767837E-2</v>
      </c>
      <c r="N82" s="73">
        <f t="shared" si="21"/>
        <v>1175.3222180122382</v>
      </c>
      <c r="O82" s="70">
        <f t="shared" si="23"/>
        <v>2.273159582140763E-3</v>
      </c>
    </row>
    <row r="83" spans="1:15" x14ac:dyDescent="0.25">
      <c r="A83" s="67">
        <v>82</v>
      </c>
      <c r="B83" s="8">
        <v>43009</v>
      </c>
      <c r="C83" s="5">
        <v>1183</v>
      </c>
      <c r="D83" s="69">
        <f t="shared" si="14"/>
        <v>1178</v>
      </c>
      <c r="E83" s="70">
        <f t="shared" si="15"/>
        <v>4.22654268808115E-3</v>
      </c>
      <c r="F83" s="71">
        <f>+AVERAGE($C$2:C82)</f>
        <v>1042.6049382716049</v>
      </c>
      <c r="G83" s="72">
        <f t="shared" si="16"/>
        <v>0.11867714431817003</v>
      </c>
      <c r="H83" s="54">
        <f t="shared" si="19"/>
        <v>1176.5</v>
      </c>
      <c r="I83" s="72">
        <f t="shared" si="22"/>
        <v>5.4945054945054949E-3</v>
      </c>
      <c r="J83" s="5">
        <f t="shared" si="20"/>
        <v>1176.8</v>
      </c>
      <c r="K83" s="72">
        <f t="shared" si="17"/>
        <v>5.2409129332206643E-3</v>
      </c>
      <c r="L83" s="5">
        <f t="shared" si="13"/>
        <v>1205.1039059612115</v>
      </c>
      <c r="M83" s="72">
        <f t="shared" si="18"/>
        <v>1.8684620423678331E-2</v>
      </c>
      <c r="N83" s="73">
        <f t="shared" si="21"/>
        <v>1177.7322218012239</v>
      </c>
      <c r="O83" s="70">
        <f t="shared" si="23"/>
        <v>4.4528978856940944E-3</v>
      </c>
    </row>
    <row r="84" spans="1:15" x14ac:dyDescent="0.25">
      <c r="A84" s="67">
        <v>83</v>
      </c>
      <c r="B84" s="8">
        <v>43040</v>
      </c>
      <c r="C84" s="5">
        <v>1190</v>
      </c>
      <c r="D84" s="69">
        <f t="shared" si="14"/>
        <v>1183</v>
      </c>
      <c r="E84" s="70">
        <f t="shared" si="15"/>
        <v>5.8823529411764705E-3</v>
      </c>
      <c r="F84" s="71">
        <f>+AVERAGE($C$2:C83)</f>
        <v>1044.3170731707316</v>
      </c>
      <c r="G84" s="72">
        <f t="shared" si="16"/>
        <v>0.12242262758762046</v>
      </c>
      <c r="H84" s="54">
        <f t="shared" si="19"/>
        <v>1180.5</v>
      </c>
      <c r="I84" s="72">
        <f t="shared" si="22"/>
        <v>7.9831932773109238E-3</v>
      </c>
      <c r="J84" s="5">
        <f t="shared" si="20"/>
        <v>1180.2</v>
      </c>
      <c r="K84" s="72">
        <f t="shared" si="17"/>
        <v>8.2352941176470212E-3</v>
      </c>
      <c r="L84" s="5">
        <f t="shared" si="13"/>
        <v>1209.0656686134864</v>
      </c>
      <c r="M84" s="72">
        <f t="shared" si="18"/>
        <v>1.6021570263433968E-2</v>
      </c>
      <c r="N84" s="73">
        <f t="shared" si="21"/>
        <v>1182.4732221801223</v>
      </c>
      <c r="O84" s="70">
        <f t="shared" si="23"/>
        <v>6.3250233780484701E-3</v>
      </c>
    </row>
    <row r="85" spans="1:15" x14ac:dyDescent="0.25">
      <c r="A85" s="67">
        <v>84</v>
      </c>
      <c r="B85" s="8">
        <v>43070</v>
      </c>
      <c r="C85" s="5">
        <v>1198</v>
      </c>
      <c r="D85" s="69">
        <f t="shared" si="14"/>
        <v>1190</v>
      </c>
      <c r="E85" s="70">
        <f t="shared" si="15"/>
        <v>6.6777963272120202E-3</v>
      </c>
      <c r="F85" s="71">
        <f>+AVERAGE($C$2:C84)</f>
        <v>1046.0722891566265</v>
      </c>
      <c r="G85" s="72">
        <f t="shared" si="16"/>
        <v>0.12681778868395113</v>
      </c>
      <c r="H85" s="54">
        <f t="shared" si="19"/>
        <v>1186.5</v>
      </c>
      <c r="I85" s="72">
        <f t="shared" si="22"/>
        <v>9.5993322203672786E-3</v>
      </c>
      <c r="J85" s="5">
        <f t="shared" si="20"/>
        <v>1186</v>
      </c>
      <c r="K85" s="72">
        <f t="shared" si="17"/>
        <v>1.001669449081803E-2</v>
      </c>
      <c r="L85" s="5">
        <f t="shared" si="13"/>
        <v>1213.0274312657614</v>
      </c>
      <c r="M85" s="72">
        <f t="shared" si="18"/>
        <v>1.2543765664241553E-2</v>
      </c>
      <c r="N85" s="73">
        <f t="shared" si="21"/>
        <v>1189.2473222180122</v>
      </c>
      <c r="O85" s="70">
        <f t="shared" si="23"/>
        <v>7.3060749432285587E-3</v>
      </c>
    </row>
    <row r="86" spans="1:15" x14ac:dyDescent="0.25">
      <c r="A86" s="67">
        <v>85</v>
      </c>
      <c r="B86" s="8">
        <v>43101</v>
      </c>
      <c r="C86" s="5">
        <v>1201</v>
      </c>
      <c r="D86" s="69">
        <f t="shared" si="14"/>
        <v>1198</v>
      </c>
      <c r="E86" s="70">
        <f t="shared" si="15"/>
        <v>2.4979184013322231E-3</v>
      </c>
      <c r="F86" s="71">
        <f>+AVERAGE($C$2:C85)</f>
        <v>1047.8809523809523</v>
      </c>
      <c r="G86" s="72">
        <f t="shared" si="16"/>
        <v>0.12749296221402806</v>
      </c>
      <c r="H86" s="54">
        <f t="shared" si="19"/>
        <v>1194</v>
      </c>
      <c r="I86" s="72">
        <f t="shared" si="22"/>
        <v>5.8284762697751874E-3</v>
      </c>
      <c r="J86" s="5">
        <f t="shared" si="20"/>
        <v>1193.3</v>
      </c>
      <c r="K86" s="72">
        <f t="shared" si="17"/>
        <v>6.4113238967527441E-3</v>
      </c>
      <c r="L86" s="5">
        <f t="shared" si="13"/>
        <v>1216.9891939180363</v>
      </c>
      <c r="M86" s="72">
        <f t="shared" si="18"/>
        <v>1.3313233903444075E-2</v>
      </c>
      <c r="N86" s="73">
        <f t="shared" si="21"/>
        <v>1197.1247322218012</v>
      </c>
      <c r="O86" s="70">
        <f t="shared" si="23"/>
        <v>3.2267008977508779E-3</v>
      </c>
    </row>
    <row r="87" spans="1:15" x14ac:dyDescent="0.25">
      <c r="A87" s="67">
        <v>86</v>
      </c>
      <c r="B87" s="8">
        <v>43132</v>
      </c>
      <c r="C87" s="5">
        <v>1212</v>
      </c>
      <c r="D87" s="69">
        <f t="shared" si="14"/>
        <v>1201</v>
      </c>
      <c r="E87" s="70">
        <f t="shared" si="15"/>
        <v>9.0759075907590765E-3</v>
      </c>
      <c r="F87" s="71">
        <f>+AVERAGE($C$2:C86)</f>
        <v>1049.6823529411765</v>
      </c>
      <c r="G87" s="72">
        <f t="shared" si="16"/>
        <v>0.13392545136866624</v>
      </c>
      <c r="H87" s="54">
        <f t="shared" si="19"/>
        <v>1199.5</v>
      </c>
      <c r="I87" s="72">
        <f t="shared" si="22"/>
        <v>1.0313531353135313E-2</v>
      </c>
      <c r="J87" s="5">
        <f t="shared" si="20"/>
        <v>1198.7</v>
      </c>
      <c r="K87" s="72">
        <f t="shared" si="17"/>
        <v>1.0973597359735935E-2</v>
      </c>
      <c r="L87" s="5">
        <f t="shared" si="13"/>
        <v>1220.9509565703115</v>
      </c>
      <c r="M87" s="72">
        <f t="shared" si="18"/>
        <v>7.3852776982768304E-3</v>
      </c>
      <c r="N87" s="73">
        <f t="shared" si="21"/>
        <v>1200.6124732221801</v>
      </c>
      <c r="O87" s="70">
        <f t="shared" si="23"/>
        <v>9.3956491566170447E-3</v>
      </c>
    </row>
    <row r="88" spans="1:15" x14ac:dyDescent="0.25">
      <c r="A88" s="67">
        <v>87</v>
      </c>
      <c r="B88" s="8">
        <v>43160</v>
      </c>
      <c r="C88" s="5">
        <v>1223</v>
      </c>
      <c r="D88" s="69">
        <f t="shared" si="14"/>
        <v>1212</v>
      </c>
      <c r="E88" s="70">
        <f t="shared" si="15"/>
        <v>8.9942763695829934E-3</v>
      </c>
      <c r="F88" s="71">
        <f>+AVERAGE($C$2:C87)</f>
        <v>1051.5697674418604</v>
      </c>
      <c r="G88" s="72">
        <f t="shared" si="16"/>
        <v>0.1401718990663447</v>
      </c>
      <c r="H88" s="54">
        <f t="shared" si="19"/>
        <v>1206.5</v>
      </c>
      <c r="I88" s="72">
        <f t="shared" si="22"/>
        <v>1.3491414554374489E-2</v>
      </c>
      <c r="J88" s="5">
        <f t="shared" si="20"/>
        <v>1206.2</v>
      </c>
      <c r="K88" s="72">
        <f t="shared" si="17"/>
        <v>1.3736713000817625E-2</v>
      </c>
      <c r="L88" s="5">
        <f t="shared" si="13"/>
        <v>1224.9127192225865</v>
      </c>
      <c r="M88" s="72">
        <f t="shared" si="18"/>
        <v>1.5639568459415165E-3</v>
      </c>
      <c r="N88" s="73">
        <f t="shared" si="21"/>
        <v>1210.8612473222179</v>
      </c>
      <c r="O88" s="70">
        <f t="shared" si="23"/>
        <v>9.9253905787261825E-3</v>
      </c>
    </row>
    <row r="89" spans="1:15" x14ac:dyDescent="0.25">
      <c r="A89" s="67">
        <v>88</v>
      </c>
      <c r="B89" s="8">
        <v>43191</v>
      </c>
      <c r="C89" s="5">
        <v>1234</v>
      </c>
      <c r="D89" s="69">
        <f t="shared" si="14"/>
        <v>1223</v>
      </c>
      <c r="E89" s="70">
        <f t="shared" si="15"/>
        <v>8.9141004862236632E-3</v>
      </c>
      <c r="F89" s="71">
        <f>+AVERAGE($C$2:C88)</f>
        <v>1053.5402298850574</v>
      </c>
      <c r="G89" s="72">
        <f t="shared" si="16"/>
        <v>0.14623968404776544</v>
      </c>
      <c r="H89" s="54">
        <f t="shared" si="19"/>
        <v>1217.5</v>
      </c>
      <c r="I89" s="72">
        <f t="shared" si="22"/>
        <v>1.3371150729335495E-2</v>
      </c>
      <c r="J89" s="5">
        <f t="shared" si="20"/>
        <v>1216.4000000000001</v>
      </c>
      <c r="K89" s="72">
        <f t="shared" si="17"/>
        <v>1.4262560777957787E-2</v>
      </c>
      <c r="L89" s="5">
        <f t="shared" si="13"/>
        <v>1228.8744818748614</v>
      </c>
      <c r="M89" s="72">
        <f t="shared" si="18"/>
        <v>4.1535803283132651E-3</v>
      </c>
      <c r="N89" s="73">
        <f t="shared" si="21"/>
        <v>1221.7861247322219</v>
      </c>
      <c r="O89" s="70">
        <f t="shared" si="23"/>
        <v>9.8977919511978284E-3</v>
      </c>
    </row>
    <row r="90" spans="1:15" x14ac:dyDescent="0.25">
      <c r="A90" s="67">
        <v>89</v>
      </c>
      <c r="B90" s="8">
        <v>43221</v>
      </c>
      <c r="C90" s="5">
        <v>1231</v>
      </c>
      <c r="D90" s="69">
        <f t="shared" si="14"/>
        <v>1234</v>
      </c>
      <c r="E90" s="70">
        <f t="shared" si="15"/>
        <v>2.437043054427295E-3</v>
      </c>
      <c r="F90" s="71">
        <f>+AVERAGE($C$2:C89)</f>
        <v>1055.590909090909</v>
      </c>
      <c r="G90" s="72">
        <f t="shared" si="16"/>
        <v>0.14249316889446872</v>
      </c>
      <c r="H90" s="54">
        <f t="shared" si="19"/>
        <v>1228.5</v>
      </c>
      <c r="I90" s="72">
        <f t="shared" si="22"/>
        <v>2.0308692120227455E-3</v>
      </c>
      <c r="J90" s="5">
        <f t="shared" si="20"/>
        <v>1227.4000000000001</v>
      </c>
      <c r="K90" s="72">
        <f t="shared" si="17"/>
        <v>2.9244516653126802E-3</v>
      </c>
      <c r="L90" s="5">
        <f t="shared" si="13"/>
        <v>1232.8362445271364</v>
      </c>
      <c r="M90" s="72">
        <f t="shared" si="18"/>
        <v>1.4916689903626212E-3</v>
      </c>
      <c r="N90" s="73">
        <f t="shared" si="21"/>
        <v>1232.7786124732222</v>
      </c>
      <c r="O90" s="70">
        <f t="shared" si="23"/>
        <v>1.4448517247946471E-3</v>
      </c>
    </row>
    <row r="91" spans="1:15" x14ac:dyDescent="0.25">
      <c r="A91" s="67">
        <v>90</v>
      </c>
      <c r="B91" s="8">
        <v>43252</v>
      </c>
      <c r="C91" s="5">
        <v>1229</v>
      </c>
      <c r="D91" s="69">
        <f t="shared" si="14"/>
        <v>1231</v>
      </c>
      <c r="E91" s="70">
        <f t="shared" si="15"/>
        <v>1.6273393002441008E-3</v>
      </c>
      <c r="F91" s="71">
        <f>+AVERAGE($C$2:C90)</f>
        <v>1057.5617977528091</v>
      </c>
      <c r="G91" s="72">
        <f t="shared" si="16"/>
        <v>0.13949406204002518</v>
      </c>
      <c r="H91" s="54">
        <f t="shared" si="19"/>
        <v>1232.5</v>
      </c>
      <c r="I91" s="72">
        <f t="shared" si="22"/>
        <v>2.8478437754271765E-3</v>
      </c>
      <c r="J91" s="5">
        <f t="shared" si="20"/>
        <v>1231.4000000000001</v>
      </c>
      <c r="K91" s="72">
        <f t="shared" si="17"/>
        <v>1.952807160292995E-3</v>
      </c>
      <c r="L91" s="5">
        <f t="shared" si="13"/>
        <v>1236.7980071794113</v>
      </c>
      <c r="M91" s="72">
        <f t="shared" si="18"/>
        <v>6.3450017733208651E-3</v>
      </c>
      <c r="N91" s="73">
        <f t="shared" si="21"/>
        <v>1231.1778612473222</v>
      </c>
      <c r="O91" s="70">
        <f t="shared" si="23"/>
        <v>1.7720595991230256E-3</v>
      </c>
    </row>
    <row r="92" spans="1:15" x14ac:dyDescent="0.25">
      <c r="A92" s="67">
        <v>91</v>
      </c>
      <c r="B92" s="8">
        <v>43282</v>
      </c>
      <c r="C92" s="5">
        <v>1227</v>
      </c>
      <c r="D92" s="69">
        <f t="shared" si="14"/>
        <v>1229</v>
      </c>
      <c r="E92" s="70">
        <f t="shared" si="15"/>
        <v>1.6299918500407497E-3</v>
      </c>
      <c r="F92" s="71">
        <f>+AVERAGE($C$2:C91)</f>
        <v>1059.4666666666667</v>
      </c>
      <c r="G92" s="72">
        <f t="shared" si="16"/>
        <v>0.1365389839717468</v>
      </c>
      <c r="H92" s="54">
        <f t="shared" si="19"/>
        <v>1230</v>
      </c>
      <c r="I92" s="72">
        <f t="shared" si="22"/>
        <v>2.4449877750611247E-3</v>
      </c>
      <c r="J92" s="5">
        <f t="shared" si="20"/>
        <v>1230.3000000000002</v>
      </c>
      <c r="K92" s="72">
        <f t="shared" si="17"/>
        <v>2.6894865525673856E-3</v>
      </c>
      <c r="L92" s="5">
        <f t="shared" si="13"/>
        <v>1240.7597698316863</v>
      </c>
      <c r="M92" s="72">
        <f t="shared" si="18"/>
        <v>1.1214156342042623E-2</v>
      </c>
      <c r="N92" s="73">
        <f t="shared" si="21"/>
        <v>1229.2177861247324</v>
      </c>
      <c r="O92" s="70">
        <f t="shared" si="23"/>
        <v>1.8074866542235992E-3</v>
      </c>
    </row>
    <row r="93" spans="1:15" x14ac:dyDescent="0.25">
      <c r="A93" s="67">
        <v>92</v>
      </c>
      <c r="B93" s="8">
        <v>43313</v>
      </c>
      <c r="C93" s="5">
        <v>1224</v>
      </c>
      <c r="D93" s="69">
        <f t="shared" si="14"/>
        <v>1227</v>
      </c>
      <c r="E93" s="70">
        <f t="shared" si="15"/>
        <v>2.4509803921568627E-3</v>
      </c>
      <c r="F93" s="71">
        <f>+AVERAGE($C$2:C92)</f>
        <v>1061.3076923076924</v>
      </c>
      <c r="G93" s="72">
        <f t="shared" si="16"/>
        <v>0.13291855203619904</v>
      </c>
      <c r="H93" s="54">
        <f t="shared" si="19"/>
        <v>1228</v>
      </c>
      <c r="I93" s="72">
        <f t="shared" si="22"/>
        <v>3.2679738562091504E-3</v>
      </c>
      <c r="J93" s="5">
        <f t="shared" si="20"/>
        <v>1228.2</v>
      </c>
      <c r="K93" s="72">
        <f t="shared" si="17"/>
        <v>3.4313725490196451E-3</v>
      </c>
      <c r="L93" s="5">
        <f t="shared" si="13"/>
        <v>1244.7215324839613</v>
      </c>
      <c r="M93" s="72">
        <f t="shared" si="18"/>
        <v>1.6929356604543509E-2</v>
      </c>
      <c r="N93" s="73">
        <f t="shared" si="21"/>
        <v>1227.2217786124731</v>
      </c>
      <c r="O93" s="70">
        <f t="shared" si="23"/>
        <v>2.6321720690140071E-3</v>
      </c>
    </row>
    <row r="94" spans="1:15" x14ac:dyDescent="0.25">
      <c r="A94" s="67">
        <v>93</v>
      </c>
      <c r="B94" s="8">
        <v>43344</v>
      </c>
      <c r="C94" s="5">
        <v>1227</v>
      </c>
      <c r="D94" s="69">
        <f t="shared" si="14"/>
        <v>1224</v>
      </c>
      <c r="E94" s="70">
        <f t="shared" si="15"/>
        <v>2.4449877750611247E-3</v>
      </c>
      <c r="F94" s="71">
        <f>+AVERAGE($C$2:C93)</f>
        <v>1063.0760869565217</v>
      </c>
      <c r="G94" s="72">
        <f t="shared" si="16"/>
        <v>0.13359732114382905</v>
      </c>
      <c r="H94" s="54">
        <f t="shared" si="19"/>
        <v>1225.5</v>
      </c>
      <c r="I94" s="72">
        <f t="shared" si="22"/>
        <v>1.2224938875305623E-3</v>
      </c>
      <c r="J94" s="5">
        <f t="shared" si="20"/>
        <v>1225.7</v>
      </c>
      <c r="K94" s="72">
        <f t="shared" si="17"/>
        <v>1.0594947025264502E-3</v>
      </c>
      <c r="L94" s="5">
        <f t="shared" si="13"/>
        <v>1248.6832951362362</v>
      </c>
      <c r="M94" s="72">
        <f t="shared" si="18"/>
        <v>1.7671797177046627E-2</v>
      </c>
      <c r="N94" s="73">
        <f t="shared" si="21"/>
        <v>1224.3221778612474</v>
      </c>
      <c r="O94" s="70">
        <f t="shared" si="23"/>
        <v>2.1824141310127282E-3</v>
      </c>
    </row>
    <row r="95" spans="1:15" x14ac:dyDescent="0.25">
      <c r="A95" s="67">
        <v>94</v>
      </c>
      <c r="B95" s="8">
        <v>43374</v>
      </c>
      <c r="C95" s="5">
        <v>1233</v>
      </c>
      <c r="D95" s="69">
        <f t="shared" si="14"/>
        <v>1227</v>
      </c>
      <c r="E95" s="70">
        <f t="shared" si="15"/>
        <v>4.8661800486618006E-3</v>
      </c>
      <c r="F95" s="71">
        <f>+AVERAGE($C$2:C94)</f>
        <v>1064.8387096774193</v>
      </c>
      <c r="G95" s="72">
        <f t="shared" si="16"/>
        <v>0.13638385265416117</v>
      </c>
      <c r="H95" s="54">
        <f t="shared" si="19"/>
        <v>1225.5</v>
      </c>
      <c r="I95" s="72">
        <f t="shared" si="22"/>
        <v>6.082725060827251E-3</v>
      </c>
      <c r="J95" s="5">
        <f t="shared" si="20"/>
        <v>1225.8000000000002</v>
      </c>
      <c r="K95" s="72">
        <f t="shared" si="17"/>
        <v>5.8394160583940128E-3</v>
      </c>
      <c r="L95" s="5">
        <f t="shared" si="13"/>
        <v>1252.6450577885112</v>
      </c>
      <c r="M95" s="72">
        <f t="shared" si="18"/>
        <v>1.5932731377543526E-2</v>
      </c>
      <c r="N95" s="73">
        <f t="shared" si="21"/>
        <v>1226.7322177861247</v>
      </c>
      <c r="O95" s="70">
        <f t="shared" si="23"/>
        <v>5.083359459752885E-3</v>
      </c>
    </row>
    <row r="96" spans="1:15" x14ac:dyDescent="0.25">
      <c r="A96" s="67">
        <v>95</v>
      </c>
      <c r="B96" s="8">
        <v>43405</v>
      </c>
      <c r="C96" s="5">
        <v>1240</v>
      </c>
      <c r="D96" s="69">
        <f t="shared" si="14"/>
        <v>1233</v>
      </c>
      <c r="E96" s="70">
        <f t="shared" si="15"/>
        <v>5.6451612903225803E-3</v>
      </c>
      <c r="F96" s="71">
        <f>+AVERAGE($C$2:C95)</f>
        <v>1066.627659574468</v>
      </c>
      <c r="G96" s="72">
        <f t="shared" si="16"/>
        <v>0.13981640356897743</v>
      </c>
      <c r="H96" s="54">
        <f t="shared" si="19"/>
        <v>1230</v>
      </c>
      <c r="I96" s="72">
        <f t="shared" si="22"/>
        <v>8.0645161290322578E-3</v>
      </c>
      <c r="J96" s="5">
        <f t="shared" si="20"/>
        <v>1229.7</v>
      </c>
      <c r="K96" s="72">
        <f t="shared" si="17"/>
        <v>8.3064516129031894E-3</v>
      </c>
      <c r="L96" s="5">
        <f t="shared" si="13"/>
        <v>1256.6068204407861</v>
      </c>
      <c r="M96" s="72">
        <f t="shared" si="18"/>
        <v>1.3392597129666228E-2</v>
      </c>
      <c r="N96" s="73">
        <f t="shared" si="21"/>
        <v>1232.3732217786126</v>
      </c>
      <c r="O96" s="70">
        <f t="shared" si="23"/>
        <v>6.1506275978930967E-3</v>
      </c>
    </row>
    <row r="97" spans="1:15" x14ac:dyDescent="0.25">
      <c r="A97" s="67">
        <v>96</v>
      </c>
      <c r="B97" s="8">
        <v>43435</v>
      </c>
      <c r="C97" s="5">
        <v>1248</v>
      </c>
      <c r="D97" s="69">
        <f t="shared" si="14"/>
        <v>1240</v>
      </c>
      <c r="E97" s="70">
        <f t="shared" si="15"/>
        <v>6.41025641025641E-3</v>
      </c>
      <c r="F97" s="71">
        <f>+AVERAGE($C$2:C96)</f>
        <v>1068.4526315789474</v>
      </c>
      <c r="G97" s="72">
        <f t="shared" si="16"/>
        <v>0.14386808367071524</v>
      </c>
      <c r="H97" s="54">
        <f t="shared" si="19"/>
        <v>1236.5</v>
      </c>
      <c r="I97" s="72">
        <f t="shared" si="22"/>
        <v>9.21474358974359E-3</v>
      </c>
      <c r="J97" s="5">
        <f t="shared" si="20"/>
        <v>1235.9000000000001</v>
      </c>
      <c r="K97" s="72">
        <f t="shared" si="17"/>
        <v>9.6955128205127479E-3</v>
      </c>
      <c r="L97" s="5">
        <f t="shared" si="13"/>
        <v>1260.5685830930613</v>
      </c>
      <c r="M97" s="72">
        <f t="shared" si="18"/>
        <v>1.0070980042517072E-2</v>
      </c>
      <c r="N97" s="73">
        <f t="shared" si="21"/>
        <v>1239.2373221778612</v>
      </c>
      <c r="O97" s="70">
        <f t="shared" si="23"/>
        <v>7.0213764600471256E-3</v>
      </c>
    </row>
    <row r="98" spans="1:15" x14ac:dyDescent="0.25">
      <c r="A98" s="67">
        <v>97</v>
      </c>
      <c r="B98" s="8">
        <v>43466</v>
      </c>
      <c r="C98" s="5">
        <v>1251</v>
      </c>
      <c r="D98" s="69">
        <f t="shared" si="14"/>
        <v>1248</v>
      </c>
      <c r="E98" s="70">
        <f t="shared" si="15"/>
        <v>2.3980815347721821E-3</v>
      </c>
      <c r="F98" s="71">
        <f>+AVERAGE($C$2:C97)</f>
        <v>1070.3229166666667</v>
      </c>
      <c r="G98" s="72">
        <f t="shared" si="16"/>
        <v>0.14442612576605376</v>
      </c>
      <c r="H98" s="54">
        <f t="shared" si="19"/>
        <v>1244</v>
      </c>
      <c r="I98" s="72">
        <f t="shared" si="22"/>
        <v>5.5955235811350921E-3</v>
      </c>
      <c r="J98" s="5">
        <f t="shared" si="20"/>
        <v>1243.3</v>
      </c>
      <c r="K98" s="72">
        <f t="shared" si="17"/>
        <v>6.1550759392486375E-3</v>
      </c>
      <c r="L98" s="5">
        <f t="shared" si="13"/>
        <v>1264.5303457453363</v>
      </c>
      <c r="M98" s="72">
        <f t="shared" si="18"/>
        <v>1.0815624096991418E-2</v>
      </c>
      <c r="N98" s="73">
        <f t="shared" si="21"/>
        <v>1247.1237322177863</v>
      </c>
      <c r="O98" s="70">
        <f t="shared" si="23"/>
        <v>3.0985353974530335E-3</v>
      </c>
    </row>
    <row r="99" spans="1:15" x14ac:dyDescent="0.25">
      <c r="A99" s="67">
        <v>98</v>
      </c>
      <c r="B99" s="8">
        <v>43497</v>
      </c>
      <c r="C99" s="5">
        <v>1263</v>
      </c>
      <c r="D99" s="69">
        <f t="shared" si="14"/>
        <v>1251</v>
      </c>
      <c r="E99" s="70">
        <f t="shared" si="15"/>
        <v>9.5011876484560574E-3</v>
      </c>
      <c r="F99" s="71">
        <f>+AVERAGE($C$2:C98)</f>
        <v>1072.1855670103093</v>
      </c>
      <c r="G99" s="72">
        <f t="shared" si="16"/>
        <v>0.15108031115573289</v>
      </c>
      <c r="H99" s="54">
        <f t="shared" si="19"/>
        <v>1249.5</v>
      </c>
      <c r="I99" s="72">
        <f t="shared" si="22"/>
        <v>1.0688836104513063E-2</v>
      </c>
      <c r="J99" s="5">
        <f t="shared" si="20"/>
        <v>1248.7</v>
      </c>
      <c r="K99" s="72">
        <f t="shared" si="17"/>
        <v>1.1322248614410099E-2</v>
      </c>
      <c r="L99" s="5">
        <f t="shared" si="13"/>
        <v>1268.4921083976112</v>
      </c>
      <c r="M99" s="72">
        <f t="shared" si="18"/>
        <v>4.3484627059471245E-3</v>
      </c>
      <c r="N99" s="73">
        <f t="shared" si="21"/>
        <v>1250.6123732217786</v>
      </c>
      <c r="O99" s="70">
        <f t="shared" si="23"/>
        <v>9.8080972115767023E-3</v>
      </c>
    </row>
    <row r="100" spans="1:15" x14ac:dyDescent="0.25">
      <c r="A100" s="67">
        <v>99</v>
      </c>
      <c r="B100" s="8">
        <v>43525</v>
      </c>
      <c r="C100" s="5">
        <v>1274</v>
      </c>
      <c r="D100" s="69">
        <f t="shared" si="14"/>
        <v>1263</v>
      </c>
      <c r="E100" s="70">
        <f t="shared" si="15"/>
        <v>8.634222919937205E-3</v>
      </c>
      <c r="F100" s="71">
        <f>+AVERAGE($C$2:C99)</f>
        <v>1074.1326530612246</v>
      </c>
      <c r="G100" s="72">
        <f t="shared" si="16"/>
        <v>0.15688174798961965</v>
      </c>
      <c r="H100" s="54">
        <f t="shared" si="19"/>
        <v>1257</v>
      </c>
      <c r="I100" s="72">
        <f t="shared" si="22"/>
        <v>1.3343799058084773E-2</v>
      </c>
      <c r="J100" s="5">
        <f t="shared" si="20"/>
        <v>1256.7</v>
      </c>
      <c r="K100" s="72">
        <f t="shared" si="17"/>
        <v>1.3579277864992115E-2</v>
      </c>
      <c r="L100" s="5">
        <f t="shared" si="13"/>
        <v>1272.4538710498862</v>
      </c>
      <c r="M100" s="72">
        <f t="shared" si="18"/>
        <v>1.2136020016592036E-3</v>
      </c>
      <c r="N100" s="73">
        <f t="shared" si="21"/>
        <v>1261.761237322178</v>
      </c>
      <c r="O100" s="70">
        <f t="shared" si="23"/>
        <v>9.6065641113202704E-3</v>
      </c>
    </row>
    <row r="101" spans="1:15" x14ac:dyDescent="0.25">
      <c r="A101" s="67">
        <v>100</v>
      </c>
      <c r="B101" s="8">
        <v>43556</v>
      </c>
      <c r="C101" s="5">
        <v>1285</v>
      </c>
      <c r="D101" s="69">
        <f t="shared" si="14"/>
        <v>1274</v>
      </c>
      <c r="E101" s="70">
        <f t="shared" si="15"/>
        <v>8.5603112840466934E-3</v>
      </c>
      <c r="F101" s="71">
        <f>+AVERAGE($C$2:C100)</f>
        <v>1076.1515151515152</v>
      </c>
      <c r="G101" s="72">
        <f t="shared" si="16"/>
        <v>0.16252800377313989</v>
      </c>
      <c r="H101" s="54">
        <f t="shared" si="19"/>
        <v>1268.5</v>
      </c>
      <c r="I101" s="72">
        <f t="shared" si="22"/>
        <v>1.2840466926070038E-2</v>
      </c>
      <c r="J101" s="5">
        <f t="shared" si="20"/>
        <v>1267.3000000000002</v>
      </c>
      <c r="K101" s="72">
        <f t="shared" si="17"/>
        <v>1.3774319066147718E-2</v>
      </c>
      <c r="L101" s="5">
        <f t="shared" si="13"/>
        <v>1276.4156337021611</v>
      </c>
      <c r="M101" s="72">
        <f t="shared" si="18"/>
        <v>6.680440698707291E-3</v>
      </c>
      <c r="N101" s="73">
        <f t="shared" si="21"/>
        <v>1272.7761237322179</v>
      </c>
      <c r="O101" s="70">
        <f t="shared" si="23"/>
        <v>9.5127441772623264E-3</v>
      </c>
    </row>
    <row r="102" spans="1:15" x14ac:dyDescent="0.25">
      <c r="A102" s="67">
        <v>101</v>
      </c>
      <c r="B102" s="8">
        <v>43586</v>
      </c>
      <c r="C102" s="5">
        <v>1283</v>
      </c>
      <c r="D102" s="69">
        <f t="shared" si="14"/>
        <v>1285</v>
      </c>
      <c r="E102" s="70">
        <f t="shared" si="15"/>
        <v>1.558846453624318E-3</v>
      </c>
      <c r="F102" s="71">
        <f>+AVERAGE($C$2:C101)</f>
        <v>1078.24</v>
      </c>
      <c r="G102" s="72">
        <f t="shared" si="16"/>
        <v>0.15959469992205766</v>
      </c>
      <c r="H102" s="54">
        <f t="shared" si="19"/>
        <v>1279.5</v>
      </c>
      <c r="I102" s="72">
        <f t="shared" si="22"/>
        <v>2.7279812938425566E-3</v>
      </c>
      <c r="J102" s="5">
        <f t="shared" si="20"/>
        <v>1278.4000000000001</v>
      </c>
      <c r="K102" s="72">
        <f t="shared" si="17"/>
        <v>3.5853468433358605E-3</v>
      </c>
      <c r="L102" s="5">
        <f t="shared" si="13"/>
        <v>1280.3773963544363</v>
      </c>
      <c r="M102" s="72">
        <f t="shared" si="18"/>
        <v>2.0441181960745799E-3</v>
      </c>
      <c r="N102" s="73">
        <f t="shared" si="21"/>
        <v>1283.7776123732217</v>
      </c>
      <c r="O102" s="70">
        <f t="shared" si="23"/>
        <v>6.0608914514551841E-4</v>
      </c>
    </row>
    <row r="103" spans="1:15" x14ac:dyDescent="0.25">
      <c r="A103" s="67">
        <v>102</v>
      </c>
      <c r="B103" s="8">
        <v>43617</v>
      </c>
      <c r="C103" s="5">
        <v>1280</v>
      </c>
      <c r="D103" s="69">
        <f t="shared" si="14"/>
        <v>1283</v>
      </c>
      <c r="E103" s="70">
        <f t="shared" si="15"/>
        <v>2.3437499999999999E-3</v>
      </c>
      <c r="F103" s="71">
        <f>+AVERAGE($C$2:C102)</f>
        <v>1080.2673267326732</v>
      </c>
      <c r="G103" s="72">
        <f t="shared" si="16"/>
        <v>0.1560411509900991</v>
      </c>
      <c r="H103" s="54">
        <f t="shared" si="19"/>
        <v>1284</v>
      </c>
      <c r="I103" s="72">
        <f t="shared" si="22"/>
        <v>3.1250000000000002E-3</v>
      </c>
      <c r="J103" s="5">
        <f t="shared" si="20"/>
        <v>1282.9000000000001</v>
      </c>
      <c r="K103" s="72">
        <f t="shared" si="17"/>
        <v>2.265625000000071E-3</v>
      </c>
      <c r="L103" s="5">
        <f t="shared" si="13"/>
        <v>1284.3391590067113</v>
      </c>
      <c r="M103" s="72">
        <f t="shared" si="18"/>
        <v>3.3899679739931798E-3</v>
      </c>
      <c r="N103" s="73">
        <f t="shared" si="21"/>
        <v>1283.0777612373222</v>
      </c>
      <c r="O103" s="70">
        <f t="shared" si="23"/>
        <v>2.4045009666579633E-3</v>
      </c>
    </row>
    <row r="104" spans="1:15" x14ac:dyDescent="0.25">
      <c r="A104" s="67">
        <v>103</v>
      </c>
      <c r="B104" s="8">
        <v>43647</v>
      </c>
      <c r="C104" s="5">
        <v>1278</v>
      </c>
      <c r="D104" s="69">
        <f t="shared" si="14"/>
        <v>1280</v>
      </c>
      <c r="E104" s="70">
        <f t="shared" si="15"/>
        <v>1.5649452269170579E-3</v>
      </c>
      <c r="F104" s="71">
        <f>+AVERAGE($C$2:C103)</f>
        <v>1082.2254901960785</v>
      </c>
      <c r="G104" s="72">
        <f t="shared" si="16"/>
        <v>0.15318819233483688</v>
      </c>
      <c r="H104" s="54">
        <f t="shared" si="19"/>
        <v>1281.5</v>
      </c>
      <c r="I104" s="72">
        <f t="shared" si="22"/>
        <v>2.7386541471048514E-3</v>
      </c>
      <c r="J104" s="5">
        <f t="shared" si="20"/>
        <v>1281.7</v>
      </c>
      <c r="K104" s="72">
        <f t="shared" si="17"/>
        <v>2.8951486697965925E-3</v>
      </c>
      <c r="L104" s="5">
        <f t="shared" si="13"/>
        <v>1288.3009216589862</v>
      </c>
      <c r="M104" s="72">
        <f t="shared" si="18"/>
        <v>8.0601890915385187E-3</v>
      </c>
      <c r="N104" s="73">
        <f t="shared" si="21"/>
        <v>1280.3077761237323</v>
      </c>
      <c r="O104" s="70">
        <f t="shared" si="23"/>
        <v>1.8057716148140142E-3</v>
      </c>
    </row>
    <row r="105" spans="1:15" x14ac:dyDescent="0.25">
      <c r="A105" s="67">
        <v>104</v>
      </c>
      <c r="B105" s="8">
        <v>43678</v>
      </c>
      <c r="C105" s="5">
        <v>1275</v>
      </c>
      <c r="D105" s="69">
        <f t="shared" si="14"/>
        <v>1278</v>
      </c>
      <c r="E105" s="70">
        <f t="shared" si="15"/>
        <v>2.352941176470588E-3</v>
      </c>
      <c r="F105" s="71">
        <f>+AVERAGE($C$2:C104)</f>
        <v>1084.1262135922329</v>
      </c>
      <c r="G105" s="72">
        <f t="shared" si="16"/>
        <v>0.14970493051589573</v>
      </c>
      <c r="H105" s="54">
        <f t="shared" si="19"/>
        <v>1279</v>
      </c>
      <c r="I105" s="72">
        <f t="shared" si="22"/>
        <v>3.1372549019607842E-3</v>
      </c>
      <c r="J105" s="5">
        <f t="shared" si="20"/>
        <v>1279.3</v>
      </c>
      <c r="K105" s="72">
        <f t="shared" si="17"/>
        <v>3.3725490196078074E-3</v>
      </c>
      <c r="L105" s="5">
        <f t="shared" si="13"/>
        <v>1292.2626843112612</v>
      </c>
      <c r="M105" s="72">
        <f t="shared" si="18"/>
        <v>1.3539360244126417E-2</v>
      </c>
      <c r="N105" s="73">
        <f t="shared" si="21"/>
        <v>1278.2307776123732</v>
      </c>
      <c r="O105" s="70">
        <f t="shared" si="23"/>
        <v>2.5339432253907693E-3</v>
      </c>
    </row>
    <row r="106" spans="1:15" x14ac:dyDescent="0.25">
      <c r="A106" s="67">
        <v>105</v>
      </c>
      <c r="B106" s="8">
        <v>43709</v>
      </c>
      <c r="C106" s="5">
        <v>1278</v>
      </c>
      <c r="D106" s="69">
        <f t="shared" si="14"/>
        <v>1275</v>
      </c>
      <c r="E106" s="70">
        <f t="shared" si="15"/>
        <v>2.3474178403755869E-3</v>
      </c>
      <c r="F106" s="71">
        <f>+AVERAGE($C$2:C105)</f>
        <v>1085.9615384615386</v>
      </c>
      <c r="G106" s="72">
        <f t="shared" si="16"/>
        <v>0.15026483688455511</v>
      </c>
      <c r="H106" s="54">
        <f t="shared" si="19"/>
        <v>1276.5</v>
      </c>
      <c r="I106" s="72">
        <f t="shared" si="22"/>
        <v>1.1737089201877935E-3</v>
      </c>
      <c r="J106" s="5">
        <f t="shared" si="20"/>
        <v>1276.7</v>
      </c>
      <c r="K106" s="72">
        <f t="shared" si="17"/>
        <v>1.0172143974960521E-3</v>
      </c>
      <c r="L106" s="5">
        <f t="shared" si="13"/>
        <v>1296.2244469635361</v>
      </c>
      <c r="M106" s="72">
        <f t="shared" si="18"/>
        <v>1.4260130644394475E-2</v>
      </c>
      <c r="N106" s="73">
        <f t="shared" si="21"/>
        <v>1275.3230777612373</v>
      </c>
      <c r="O106" s="70">
        <f t="shared" si="23"/>
        <v>2.0946183401899057E-3</v>
      </c>
    </row>
    <row r="107" spans="1:15" x14ac:dyDescent="0.25">
      <c r="A107" s="67">
        <v>106</v>
      </c>
      <c r="B107" s="8">
        <v>43739</v>
      </c>
      <c r="C107" s="5">
        <v>1284</v>
      </c>
      <c r="D107" s="69">
        <f t="shared" si="14"/>
        <v>1278</v>
      </c>
      <c r="E107" s="70">
        <f t="shared" si="15"/>
        <v>4.6728971962616819E-3</v>
      </c>
      <c r="F107" s="71">
        <f>+AVERAGE($C$2:C106)</f>
        <v>1087.7904761904763</v>
      </c>
      <c r="G107" s="72">
        <f t="shared" si="16"/>
        <v>0.15281115561489386</v>
      </c>
      <c r="H107" s="54">
        <f t="shared" si="19"/>
        <v>1276.5</v>
      </c>
      <c r="I107" s="72">
        <f t="shared" si="22"/>
        <v>5.8411214953271026E-3</v>
      </c>
      <c r="J107" s="5">
        <f t="shared" si="20"/>
        <v>1276.8</v>
      </c>
      <c r="K107" s="72">
        <f t="shared" si="17"/>
        <v>5.6074766355140538E-3</v>
      </c>
      <c r="L107" s="5">
        <f t="shared" si="13"/>
        <v>1300.1862096158111</v>
      </c>
      <c r="M107" s="72">
        <f t="shared" si="18"/>
        <v>1.2606082255304591E-2</v>
      </c>
      <c r="N107" s="73">
        <f t="shared" si="21"/>
        <v>1277.7323077761237</v>
      </c>
      <c r="O107" s="70">
        <f t="shared" si="23"/>
        <v>4.8813802366638147E-3</v>
      </c>
    </row>
    <row r="108" spans="1:15" x14ac:dyDescent="0.25">
      <c r="A108" s="67">
        <v>107</v>
      </c>
      <c r="B108" s="8">
        <v>43770</v>
      </c>
      <c r="C108" s="5">
        <v>1292</v>
      </c>
      <c r="D108" s="69">
        <f t="shared" si="14"/>
        <v>1284</v>
      </c>
      <c r="E108" s="70">
        <f t="shared" si="15"/>
        <v>6.1919504643962852E-3</v>
      </c>
      <c r="F108" s="71">
        <f>+AVERAGE($C$2:C107)</f>
        <v>1089.6415094339623</v>
      </c>
      <c r="G108" s="72">
        <f t="shared" si="16"/>
        <v>0.15662421870436358</v>
      </c>
      <c r="H108" s="54">
        <f t="shared" si="19"/>
        <v>1281</v>
      </c>
      <c r="I108" s="72">
        <f t="shared" si="22"/>
        <v>8.5139318885448911E-3</v>
      </c>
      <c r="J108" s="5">
        <f t="shared" si="20"/>
        <v>1280.7</v>
      </c>
      <c r="K108" s="72">
        <f t="shared" si="17"/>
        <v>8.746130030959717E-3</v>
      </c>
      <c r="L108" s="5">
        <f t="shared" si="13"/>
        <v>1304.1479722680861</v>
      </c>
      <c r="M108" s="72">
        <f t="shared" si="18"/>
        <v>9.4024553158560762E-3</v>
      </c>
      <c r="N108" s="73">
        <f t="shared" si="21"/>
        <v>1283.3732307776124</v>
      </c>
      <c r="O108" s="70">
        <f t="shared" si="23"/>
        <v>6.6770659616002832E-3</v>
      </c>
    </row>
    <row r="109" spans="1:15" x14ac:dyDescent="0.25">
      <c r="A109" s="67">
        <v>108</v>
      </c>
      <c r="B109" s="8">
        <v>43800</v>
      </c>
      <c r="C109" s="5">
        <v>1300</v>
      </c>
      <c r="D109" s="69">
        <f t="shared" si="14"/>
        <v>1292</v>
      </c>
      <c r="E109" s="70">
        <f t="shared" si="15"/>
        <v>6.1538461538461538E-3</v>
      </c>
      <c r="F109" s="71">
        <f>+AVERAGE($C$2:C108)</f>
        <v>1091.5327102803737</v>
      </c>
      <c r="G109" s="72">
        <f t="shared" si="16"/>
        <v>0.16035945363048174</v>
      </c>
      <c r="H109" s="54">
        <f t="shared" si="19"/>
        <v>1288</v>
      </c>
      <c r="I109" s="72">
        <f t="shared" si="22"/>
        <v>9.2307692307692316E-3</v>
      </c>
      <c r="J109" s="5">
        <f t="shared" si="20"/>
        <v>1287.4000000000001</v>
      </c>
      <c r="K109" s="72">
        <f t="shared" si="17"/>
        <v>9.6923076923076217E-3</v>
      </c>
      <c r="L109" s="5">
        <f t="shared" si="13"/>
        <v>1308.109734920361</v>
      </c>
      <c r="M109" s="72">
        <f t="shared" si="18"/>
        <v>6.2382576310469279E-3</v>
      </c>
      <c r="N109" s="73">
        <f t="shared" si="21"/>
        <v>1291.1373230777613</v>
      </c>
      <c r="O109" s="70">
        <f t="shared" si="23"/>
        <v>6.8174437863374876E-3</v>
      </c>
    </row>
    <row r="110" spans="1:15" x14ac:dyDescent="0.25">
      <c r="A110" s="67">
        <v>109</v>
      </c>
      <c r="B110" s="8">
        <v>43831</v>
      </c>
      <c r="C110" s="5">
        <v>1303</v>
      </c>
      <c r="D110" s="69">
        <f t="shared" si="14"/>
        <v>1300</v>
      </c>
      <c r="E110" s="70">
        <f t="shared" si="15"/>
        <v>2.3023791250959325E-3</v>
      </c>
      <c r="F110" s="71">
        <f>+AVERAGE($C$2:C109)</f>
        <v>1093.462962962963</v>
      </c>
      <c r="G110" s="72">
        <f t="shared" si="16"/>
        <v>0.16081123333617572</v>
      </c>
      <c r="H110" s="54">
        <f t="shared" si="19"/>
        <v>1296</v>
      </c>
      <c r="I110" s="72">
        <f t="shared" si="22"/>
        <v>5.3722179585571758E-3</v>
      </c>
      <c r="J110" s="5">
        <f t="shared" si="20"/>
        <v>1295.2</v>
      </c>
      <c r="K110" s="72">
        <f t="shared" si="17"/>
        <v>5.9861857252493898E-3</v>
      </c>
      <c r="L110" s="5">
        <f t="shared" si="13"/>
        <v>1312.071497572636</v>
      </c>
      <c r="M110" s="72">
        <f t="shared" si="18"/>
        <v>6.9620088815318211E-3</v>
      </c>
      <c r="N110" s="73">
        <f t="shared" si="21"/>
        <v>1299.113732307776</v>
      </c>
      <c r="O110" s="70">
        <f t="shared" si="23"/>
        <v>2.982553869703768E-3</v>
      </c>
    </row>
    <row r="111" spans="1:15" x14ac:dyDescent="0.25">
      <c r="A111" s="67">
        <v>110</v>
      </c>
      <c r="B111" s="8">
        <v>43862</v>
      </c>
      <c r="C111" s="5">
        <v>1315</v>
      </c>
      <c r="D111" s="69">
        <f t="shared" si="14"/>
        <v>1303</v>
      </c>
      <c r="E111" s="70">
        <f t="shared" si="15"/>
        <v>9.125475285171103E-3</v>
      </c>
      <c r="F111" s="71">
        <f>+AVERAGE($C$2:C110)</f>
        <v>1095.3853211009175</v>
      </c>
      <c r="G111" s="72">
        <f t="shared" si="16"/>
        <v>0.1670073603795304</v>
      </c>
      <c r="H111" s="54">
        <f t="shared" si="19"/>
        <v>1301.5</v>
      </c>
      <c r="I111" s="72">
        <f t="shared" si="22"/>
        <v>1.0266159695817491E-2</v>
      </c>
      <c r="J111" s="5">
        <f t="shared" si="20"/>
        <v>1300.7</v>
      </c>
      <c r="K111" s="72">
        <f t="shared" si="17"/>
        <v>1.0874524714828863E-2</v>
      </c>
      <c r="L111" s="5">
        <f t="shared" si="13"/>
        <v>1316.0332602249109</v>
      </c>
      <c r="M111" s="72">
        <f t="shared" si="18"/>
        <v>7.8574922046457691E-4</v>
      </c>
      <c r="N111" s="73">
        <f t="shared" si="21"/>
        <v>1302.6113732307776</v>
      </c>
      <c r="O111" s="70">
        <f t="shared" si="23"/>
        <v>9.4210089499789772E-3</v>
      </c>
    </row>
    <row r="112" spans="1:15" x14ac:dyDescent="0.25">
      <c r="A112" s="67">
        <v>111</v>
      </c>
      <c r="B112" s="8">
        <v>43891</v>
      </c>
      <c r="C112" s="5">
        <v>1327</v>
      </c>
      <c r="D112" s="69">
        <f t="shared" si="14"/>
        <v>1315</v>
      </c>
      <c r="E112" s="70">
        <f t="shared" si="15"/>
        <v>9.0429540316503392E-3</v>
      </c>
      <c r="F112" s="71">
        <f>+AVERAGE($C$2:C111)</f>
        <v>1097.3818181818183</v>
      </c>
      <c r="G112" s="72">
        <f t="shared" si="16"/>
        <v>0.17303555525107892</v>
      </c>
      <c r="H112" s="54">
        <f t="shared" si="19"/>
        <v>1309</v>
      </c>
      <c r="I112" s="72">
        <f t="shared" si="22"/>
        <v>1.3564431047475508E-2</v>
      </c>
      <c r="J112" s="5">
        <f t="shared" si="20"/>
        <v>1308.7</v>
      </c>
      <c r="K112" s="72">
        <f t="shared" si="17"/>
        <v>1.3790504898266732E-2</v>
      </c>
      <c r="L112" s="5">
        <f t="shared" si="13"/>
        <v>1319.9950228771861</v>
      </c>
      <c r="M112" s="72">
        <f t="shared" si="18"/>
        <v>5.2788071761973613E-3</v>
      </c>
      <c r="N112" s="73">
        <f t="shared" si="21"/>
        <v>1313.7611373230777</v>
      </c>
      <c r="O112" s="70">
        <f t="shared" si="23"/>
        <v>9.9765355515616279E-3</v>
      </c>
    </row>
    <row r="113" spans="1:15" x14ac:dyDescent="0.25">
      <c r="A113" s="67">
        <v>112</v>
      </c>
      <c r="B113" s="8">
        <v>43922</v>
      </c>
      <c r="C113" s="5">
        <v>1339</v>
      </c>
      <c r="D113" s="69">
        <f t="shared" si="14"/>
        <v>1327</v>
      </c>
      <c r="E113" s="70">
        <f t="shared" si="15"/>
        <v>8.9619118745332335E-3</v>
      </c>
      <c r="F113" s="71">
        <f>+AVERAGE($C$2:C112)</f>
        <v>1099.4504504504505</v>
      </c>
      <c r="G113" s="72">
        <f t="shared" si="16"/>
        <v>0.17890182938726626</v>
      </c>
      <c r="H113" s="54">
        <f t="shared" si="19"/>
        <v>1321</v>
      </c>
      <c r="I113" s="72">
        <f t="shared" si="22"/>
        <v>1.344286781179985E-2</v>
      </c>
      <c r="J113" s="5">
        <f t="shared" si="20"/>
        <v>1319.8</v>
      </c>
      <c r="K113" s="72">
        <f t="shared" si="17"/>
        <v>1.4339058999253208E-2</v>
      </c>
      <c r="L113" s="5">
        <f t="shared" si="13"/>
        <v>1323.9567855294611</v>
      </c>
      <c r="M113" s="72">
        <f t="shared" si="18"/>
        <v>1.1234663532889426E-2</v>
      </c>
      <c r="N113" s="73">
        <f t="shared" si="21"/>
        <v>1325.6761137323076</v>
      </c>
      <c r="O113" s="70">
        <f t="shared" si="23"/>
        <v>9.9506245464468911E-3</v>
      </c>
    </row>
    <row r="114" spans="1:15" x14ac:dyDescent="0.25">
      <c r="A114" s="67">
        <v>113</v>
      </c>
      <c r="B114" s="8">
        <v>43952</v>
      </c>
      <c r="C114" s="5">
        <v>1336</v>
      </c>
      <c r="D114" s="69">
        <f t="shared" si="14"/>
        <v>1339</v>
      </c>
      <c r="E114" s="70">
        <f t="shared" si="15"/>
        <v>2.2455089820359281E-3</v>
      </c>
      <c r="F114" s="71">
        <f>+AVERAGE($C$2:C113)</f>
        <v>1101.5892857142858</v>
      </c>
      <c r="G114" s="72">
        <f t="shared" si="16"/>
        <v>0.17545712147134299</v>
      </c>
      <c r="H114" s="54">
        <f t="shared" si="19"/>
        <v>1333</v>
      </c>
      <c r="I114" s="72">
        <f t="shared" si="22"/>
        <v>2.2455089820359281E-3</v>
      </c>
      <c r="J114" s="5">
        <f t="shared" si="20"/>
        <v>1331.8000000000002</v>
      </c>
      <c r="K114" s="72">
        <f t="shared" si="17"/>
        <v>3.1437125748501635E-3</v>
      </c>
      <c r="L114" s="5">
        <f t="shared" si="13"/>
        <v>1327.918548181736</v>
      </c>
      <c r="M114" s="72">
        <f t="shared" si="18"/>
        <v>6.048990881934121E-3</v>
      </c>
      <c r="N114" s="73">
        <f t="shared" si="21"/>
        <v>1337.6676113732308</v>
      </c>
      <c r="O114" s="70">
        <f t="shared" si="23"/>
        <v>1.2482121057116647E-3</v>
      </c>
    </row>
    <row r="115" spans="1:15" x14ac:dyDescent="0.25">
      <c r="A115" s="67">
        <v>114</v>
      </c>
      <c r="B115" s="8">
        <v>43983</v>
      </c>
      <c r="C115" s="5">
        <v>1334</v>
      </c>
      <c r="D115" s="69">
        <f t="shared" si="14"/>
        <v>1336</v>
      </c>
      <c r="E115" s="70">
        <f t="shared" si="15"/>
        <v>1.4992503748125937E-3</v>
      </c>
      <c r="F115" s="71">
        <f>+AVERAGE($C$2:C114)</f>
        <v>1103.6637168141592</v>
      </c>
      <c r="G115" s="72">
        <f t="shared" si="16"/>
        <v>0.17266587944965575</v>
      </c>
      <c r="H115" s="54">
        <f t="shared" si="19"/>
        <v>1337.5</v>
      </c>
      <c r="I115" s="72">
        <f t="shared" si="22"/>
        <v>2.6236881559220391E-3</v>
      </c>
      <c r="J115" s="5">
        <f t="shared" si="20"/>
        <v>1336.3000000000002</v>
      </c>
      <c r="K115" s="72">
        <f t="shared" si="17"/>
        <v>1.7241379310346191E-3</v>
      </c>
      <c r="L115" s="5">
        <f t="shared" si="13"/>
        <v>1331.880310834011</v>
      </c>
      <c r="M115" s="72">
        <f t="shared" si="18"/>
        <v>1.5889723882976236E-3</v>
      </c>
      <c r="N115" s="73">
        <f t="shared" si="21"/>
        <v>1336.1667611373232</v>
      </c>
      <c r="O115" s="70">
        <f t="shared" si="23"/>
        <v>1.6242587236305788E-3</v>
      </c>
    </row>
    <row r="116" spans="1:15" x14ac:dyDescent="0.25">
      <c r="A116" s="67">
        <v>115</v>
      </c>
      <c r="B116" s="8">
        <v>44013</v>
      </c>
      <c r="C116" s="5">
        <v>1331</v>
      </c>
      <c r="D116" s="69">
        <f t="shared" si="14"/>
        <v>1334</v>
      </c>
      <c r="E116" s="70">
        <f t="shared" si="15"/>
        <v>2.2539444027047332E-3</v>
      </c>
      <c r="F116" s="71">
        <f>+AVERAGE($C$2:C115)</f>
        <v>1105.6842105263158</v>
      </c>
      <c r="G116" s="72">
        <f t="shared" si="16"/>
        <v>0.16928308750840282</v>
      </c>
      <c r="H116" s="54">
        <f t="shared" si="19"/>
        <v>1335</v>
      </c>
      <c r="I116" s="72">
        <f t="shared" si="22"/>
        <v>3.0052592036063112E-3</v>
      </c>
      <c r="J116" s="5">
        <f t="shared" si="20"/>
        <v>1335.3</v>
      </c>
      <c r="K116" s="72">
        <f t="shared" si="17"/>
        <v>3.2306536438767501E-3</v>
      </c>
      <c r="L116" s="5">
        <f t="shared" si="13"/>
        <v>1335.8420734862859</v>
      </c>
      <c r="M116" s="72">
        <f t="shared" si="18"/>
        <v>3.6379214772997194E-3</v>
      </c>
      <c r="N116" s="73">
        <f t="shared" si="21"/>
        <v>1334.2166761137323</v>
      </c>
      <c r="O116" s="70">
        <f t="shared" si="23"/>
        <v>2.4167363739536585E-3</v>
      </c>
    </row>
    <row r="117" spans="1:15" x14ac:dyDescent="0.25">
      <c r="A117" s="67">
        <v>116</v>
      </c>
      <c r="B117" s="8">
        <v>44044</v>
      </c>
      <c r="C117" s="5">
        <v>1328</v>
      </c>
      <c r="D117" s="69">
        <f t="shared" si="14"/>
        <v>1331</v>
      </c>
      <c r="E117" s="70">
        <f t="shared" si="15"/>
        <v>2.2590361445783132E-3</v>
      </c>
      <c r="F117" s="71">
        <f>+AVERAGE($C$2:C116)</f>
        <v>1107.6434782608696</v>
      </c>
      <c r="G117" s="72">
        <f t="shared" si="16"/>
        <v>0.16593111576741743</v>
      </c>
      <c r="H117" s="54">
        <f t="shared" si="19"/>
        <v>1332.5</v>
      </c>
      <c r="I117" s="72">
        <f t="shared" si="22"/>
        <v>3.3885542168674699E-3</v>
      </c>
      <c r="J117" s="5">
        <f t="shared" si="20"/>
        <v>1332.7</v>
      </c>
      <c r="K117" s="72">
        <f t="shared" si="17"/>
        <v>3.5391566265060583E-3</v>
      </c>
      <c r="L117" s="5">
        <f t="shared" si="13"/>
        <v>1339.8038361385611</v>
      </c>
      <c r="M117" s="72">
        <f t="shared" si="18"/>
        <v>8.888430827229751E-3</v>
      </c>
      <c r="N117" s="73">
        <f t="shared" si="21"/>
        <v>1331.3216676113734</v>
      </c>
      <c r="O117" s="70">
        <f t="shared" si="23"/>
        <v>2.5012557314558841E-3</v>
      </c>
    </row>
    <row r="118" spans="1:15" x14ac:dyDescent="0.25">
      <c r="A118" s="67">
        <v>117</v>
      </c>
      <c r="B118" s="8">
        <v>44075</v>
      </c>
      <c r="C118" s="5">
        <v>1331</v>
      </c>
      <c r="D118" s="69">
        <f t="shared" si="14"/>
        <v>1328</v>
      </c>
      <c r="E118" s="70">
        <f t="shared" si="15"/>
        <v>2.2539444027047332E-3</v>
      </c>
      <c r="F118" s="71">
        <f>+AVERAGE($C$2:C117)</f>
        <v>1109.5431034482758</v>
      </c>
      <c r="G118" s="72">
        <f t="shared" si="16"/>
        <v>0.16638384414103996</v>
      </c>
      <c r="H118" s="54">
        <f t="shared" si="19"/>
        <v>1329.5</v>
      </c>
      <c r="I118" s="72">
        <f t="shared" si="22"/>
        <v>1.1269722013523666E-3</v>
      </c>
      <c r="J118" s="5">
        <f t="shared" si="20"/>
        <v>1329.8</v>
      </c>
      <c r="K118" s="72">
        <f t="shared" si="17"/>
        <v>9.0157776108192749E-4</v>
      </c>
      <c r="L118" s="5">
        <f t="shared" si="13"/>
        <v>1343.7655987908361</v>
      </c>
      <c r="M118" s="72">
        <f t="shared" si="18"/>
        <v>9.5909833139264204E-3</v>
      </c>
      <c r="N118" s="73">
        <f t="shared" si="21"/>
        <v>1328.3321667611374</v>
      </c>
      <c r="O118" s="70">
        <f t="shared" si="23"/>
        <v>2.0043825986946757E-3</v>
      </c>
    </row>
    <row r="119" spans="1:15" x14ac:dyDescent="0.25">
      <c r="A119" s="67">
        <v>118</v>
      </c>
      <c r="B119" s="8">
        <v>44105</v>
      </c>
      <c r="C119" s="5">
        <v>1338</v>
      </c>
      <c r="D119" s="69">
        <f t="shared" si="14"/>
        <v>1331</v>
      </c>
      <c r="E119" s="70">
        <f t="shared" si="15"/>
        <v>5.2316890881913304E-3</v>
      </c>
      <c r="F119" s="71">
        <f>+AVERAGE($C$2:C118)</f>
        <v>1111.4358974358975</v>
      </c>
      <c r="G119" s="72">
        <f t="shared" si="16"/>
        <v>0.16933042045149665</v>
      </c>
      <c r="H119" s="54">
        <f t="shared" si="19"/>
        <v>1329.5</v>
      </c>
      <c r="I119" s="72">
        <f t="shared" si="22"/>
        <v>6.3527653213751867E-3</v>
      </c>
      <c r="J119" s="5">
        <f t="shared" si="20"/>
        <v>1329.8000000000002</v>
      </c>
      <c r="K119" s="72">
        <f t="shared" si="17"/>
        <v>6.1285500747382798E-3</v>
      </c>
      <c r="L119" s="5">
        <f t="shared" si="13"/>
        <v>1347.727361443111</v>
      </c>
      <c r="M119" s="72">
        <f t="shared" si="18"/>
        <v>7.2700758169738575E-3</v>
      </c>
      <c r="N119" s="73">
        <f t="shared" si="21"/>
        <v>1330.7332166761139</v>
      </c>
      <c r="O119" s="70">
        <f t="shared" si="23"/>
        <v>5.431078717403664E-3</v>
      </c>
    </row>
    <row r="120" spans="1:15" x14ac:dyDescent="0.25">
      <c r="A120" s="67">
        <v>119</v>
      </c>
      <c r="B120" s="8">
        <v>44136</v>
      </c>
      <c r="C120" s="5">
        <v>1346</v>
      </c>
      <c r="D120" s="69">
        <f t="shared" si="14"/>
        <v>1338</v>
      </c>
      <c r="E120" s="70">
        <f t="shared" si="15"/>
        <v>5.9435364041604752E-3</v>
      </c>
      <c r="F120" s="71">
        <f>+AVERAGE($C$2:C119)</f>
        <v>1113.3559322033898</v>
      </c>
      <c r="G120" s="72">
        <f t="shared" si="16"/>
        <v>0.17284106077014133</v>
      </c>
      <c r="H120" s="54">
        <f t="shared" si="19"/>
        <v>1334.5</v>
      </c>
      <c r="I120" s="72">
        <f t="shared" si="22"/>
        <v>8.5438335809806826E-3</v>
      </c>
      <c r="J120" s="5">
        <f t="shared" si="20"/>
        <v>1334.2</v>
      </c>
      <c r="K120" s="72">
        <f t="shared" si="17"/>
        <v>8.7667161961366667E-3</v>
      </c>
      <c r="L120" s="5">
        <f t="shared" si="13"/>
        <v>1351.689124095386</v>
      </c>
      <c r="M120" s="72">
        <f t="shared" si="18"/>
        <v>4.2266895210891367E-3</v>
      </c>
      <c r="N120" s="73">
        <f t="shared" si="21"/>
        <v>1337.2733216676115</v>
      </c>
      <c r="O120" s="70">
        <f t="shared" si="23"/>
        <v>6.4834162944936652E-3</v>
      </c>
    </row>
    <row r="121" spans="1:15" x14ac:dyDescent="0.25">
      <c r="A121" s="67">
        <v>120</v>
      </c>
      <c r="B121" s="8">
        <v>44166</v>
      </c>
      <c r="C121" s="5">
        <v>1354</v>
      </c>
      <c r="D121" s="69">
        <f t="shared" si="14"/>
        <v>1346</v>
      </c>
      <c r="E121" s="70">
        <f t="shared" si="15"/>
        <v>5.9084194977843431E-3</v>
      </c>
      <c r="F121" s="71">
        <f>+AVERAGE($C$2:C120)</f>
        <v>1115.3109243697479</v>
      </c>
      <c r="G121" s="72">
        <f t="shared" si="16"/>
        <v>0.17628439854523789</v>
      </c>
      <c r="H121" s="54">
        <f t="shared" si="19"/>
        <v>1342</v>
      </c>
      <c r="I121" s="72">
        <f t="shared" si="22"/>
        <v>8.8626292466765146E-3</v>
      </c>
      <c r="J121" s="5">
        <f t="shared" si="20"/>
        <v>1341.3000000000002</v>
      </c>
      <c r="K121" s="72">
        <f t="shared" si="17"/>
        <v>9.3796159527325101E-3</v>
      </c>
      <c r="L121" s="5">
        <f t="shared" si="13"/>
        <v>1355.6508867476609</v>
      </c>
      <c r="M121" s="72">
        <f t="shared" si="18"/>
        <v>1.2192664310642053E-3</v>
      </c>
      <c r="N121" s="73">
        <f t="shared" si="21"/>
        <v>1345.1273321667613</v>
      </c>
      <c r="O121" s="70">
        <f t="shared" si="23"/>
        <v>6.5529304529089111E-3</v>
      </c>
    </row>
    <row r="122" spans="1:15" x14ac:dyDescent="0.25">
      <c r="A122" s="67">
        <v>121</v>
      </c>
      <c r="B122" s="8">
        <v>44197</v>
      </c>
      <c r="C122" s="5">
        <v>1358</v>
      </c>
      <c r="D122" s="69">
        <f t="shared" si="14"/>
        <v>1354</v>
      </c>
      <c r="E122" s="70">
        <f t="shared" si="15"/>
        <v>2.9455081001472753E-3</v>
      </c>
      <c r="F122" s="71">
        <f>+AVERAGE($C$2:C121)</f>
        <v>1117.3</v>
      </c>
      <c r="G122" s="72">
        <f t="shared" si="16"/>
        <v>0.17724594992636233</v>
      </c>
      <c r="H122" s="54">
        <f t="shared" si="19"/>
        <v>1350</v>
      </c>
      <c r="I122" s="72">
        <f t="shared" si="22"/>
        <v>5.8910162002945507E-3</v>
      </c>
      <c r="J122" s="5">
        <f t="shared" si="20"/>
        <v>1349.2</v>
      </c>
      <c r="K122" s="72">
        <f t="shared" si="17"/>
        <v>6.4801178203239725E-3</v>
      </c>
      <c r="L122" s="5">
        <f t="shared" si="13"/>
        <v>1359.6126493999359</v>
      </c>
      <c r="M122" s="72">
        <f t="shared" si="18"/>
        <v>1.1875179675522017E-3</v>
      </c>
      <c r="N122" s="73">
        <f t="shared" si="21"/>
        <v>1353.1127332166761</v>
      </c>
      <c r="O122" s="70">
        <f t="shared" si="23"/>
        <v>3.598870974465292E-3</v>
      </c>
    </row>
    <row r="123" spans="1:15" x14ac:dyDescent="0.25">
      <c r="A123" s="67">
        <v>122</v>
      </c>
      <c r="B123" s="8">
        <v>44228</v>
      </c>
      <c r="C123" s="5">
        <v>1370</v>
      </c>
      <c r="D123" s="69">
        <f t="shared" si="14"/>
        <v>1358</v>
      </c>
      <c r="E123" s="70">
        <f t="shared" si="15"/>
        <v>8.7591240875912416E-3</v>
      </c>
      <c r="F123" s="71">
        <f>+AVERAGE($C$2:C122)</f>
        <v>1119.2892561983472</v>
      </c>
      <c r="G123" s="72">
        <f t="shared" si="16"/>
        <v>0.18300054292091447</v>
      </c>
      <c r="H123" s="54">
        <f t="shared" si="19"/>
        <v>1356</v>
      </c>
      <c r="I123" s="72">
        <f t="shared" si="22"/>
        <v>1.0218978102189781E-2</v>
      </c>
      <c r="J123" s="5">
        <f t="shared" si="20"/>
        <v>1355.2</v>
      </c>
      <c r="K123" s="72">
        <f t="shared" si="17"/>
        <v>1.0802919708029164E-2</v>
      </c>
      <c r="L123" s="5">
        <f t="shared" si="13"/>
        <v>1363.5744120522108</v>
      </c>
      <c r="M123" s="72">
        <f t="shared" si="18"/>
        <v>4.6902101808679953E-3</v>
      </c>
      <c r="N123" s="73">
        <f t="shared" si="21"/>
        <v>1357.5112733216677</v>
      </c>
      <c r="O123" s="70">
        <f t="shared" si="23"/>
        <v>9.1158588892936796E-3</v>
      </c>
    </row>
    <row r="124" spans="1:15" x14ac:dyDescent="0.25">
      <c r="A124" s="67">
        <v>123</v>
      </c>
      <c r="B124" s="8">
        <v>44256</v>
      </c>
      <c r="C124" s="5">
        <v>1382</v>
      </c>
      <c r="D124" s="69">
        <f t="shared" si="14"/>
        <v>1370</v>
      </c>
      <c r="E124" s="70">
        <f t="shared" si="15"/>
        <v>8.6830680173661367E-3</v>
      </c>
      <c r="F124" s="71">
        <f>+AVERAGE($C$2:C123)</f>
        <v>1121.344262295082</v>
      </c>
      <c r="G124" s="72">
        <f t="shared" si="16"/>
        <v>0.18860762496737918</v>
      </c>
      <c r="H124" s="54">
        <f t="shared" si="19"/>
        <v>1364</v>
      </c>
      <c r="I124" s="72">
        <f t="shared" si="22"/>
        <v>1.3024602026049204E-2</v>
      </c>
      <c r="J124" s="5">
        <f t="shared" si="20"/>
        <v>1363.6</v>
      </c>
      <c r="K124" s="72">
        <f t="shared" si="17"/>
        <v>1.3314037626628141E-2</v>
      </c>
      <c r="L124" s="5">
        <f t="shared" si="13"/>
        <v>1367.5361747044858</v>
      </c>
      <c r="M124" s="72">
        <f t="shared" si="18"/>
        <v>1.0465864902687553E-2</v>
      </c>
      <c r="N124" s="73">
        <f t="shared" si="21"/>
        <v>1368.7511273321668</v>
      </c>
      <c r="O124" s="70">
        <f t="shared" si="23"/>
        <v>9.5867385440182428E-3</v>
      </c>
    </row>
    <row r="125" spans="1:15" x14ac:dyDescent="0.25">
      <c r="A125" s="67">
        <v>124</v>
      </c>
      <c r="B125" s="8">
        <v>44287</v>
      </c>
      <c r="C125" s="5">
        <v>1395</v>
      </c>
      <c r="D125" s="69">
        <f t="shared" si="14"/>
        <v>1382</v>
      </c>
      <c r="E125" s="70">
        <f t="shared" si="15"/>
        <v>9.3189964157706102E-3</v>
      </c>
      <c r="F125" s="71">
        <f>+AVERAGE($C$2:C124)</f>
        <v>1123.4634146341464</v>
      </c>
      <c r="G125" s="72">
        <f t="shared" si="16"/>
        <v>0.19464988198269076</v>
      </c>
      <c r="H125" s="54">
        <f t="shared" si="19"/>
        <v>1376</v>
      </c>
      <c r="I125" s="72">
        <f t="shared" si="22"/>
        <v>1.3620071684587814E-2</v>
      </c>
      <c r="J125" s="5">
        <f t="shared" si="20"/>
        <v>1374.8</v>
      </c>
      <c r="K125" s="72">
        <f t="shared" si="17"/>
        <v>1.4480286738351287E-2</v>
      </c>
      <c r="L125" s="5">
        <f t="shared" si="13"/>
        <v>1371.4979373567608</v>
      </c>
      <c r="M125" s="72">
        <f t="shared" si="18"/>
        <v>1.6847356733504834E-2</v>
      </c>
      <c r="N125" s="73">
        <f t="shared" si="21"/>
        <v>1380.6751127332166</v>
      </c>
      <c r="O125" s="70">
        <f t="shared" si="23"/>
        <v>1.0268736391959452E-2</v>
      </c>
    </row>
    <row r="126" spans="1:15" x14ac:dyDescent="0.25">
      <c r="A126" s="67">
        <v>125</v>
      </c>
      <c r="B126" s="8">
        <v>44317</v>
      </c>
      <c r="C126" s="5">
        <v>1392</v>
      </c>
      <c r="D126" s="69">
        <f t="shared" si="14"/>
        <v>1395</v>
      </c>
      <c r="E126" s="70">
        <f t="shared" si="15"/>
        <v>2.1551724137931034E-3</v>
      </c>
      <c r="F126" s="71">
        <f>+AVERAGE($C$2:C125)</f>
        <v>1125.6532258064517</v>
      </c>
      <c r="G126" s="72">
        <f t="shared" si="16"/>
        <v>0.19134107341490539</v>
      </c>
      <c r="H126" s="54">
        <f t="shared" si="19"/>
        <v>1388.5</v>
      </c>
      <c r="I126" s="72">
        <f t="shared" si="22"/>
        <v>2.514367816091954E-3</v>
      </c>
      <c r="J126" s="5">
        <f t="shared" si="20"/>
        <v>1387.3000000000002</v>
      </c>
      <c r="K126" s="72">
        <f t="shared" si="17"/>
        <v>3.3764367816090648E-3</v>
      </c>
      <c r="L126" s="5">
        <f t="shared" si="13"/>
        <v>1375.4597000090357</v>
      </c>
      <c r="M126" s="72">
        <f t="shared" si="18"/>
        <v>1.1882399418796182E-2</v>
      </c>
      <c r="N126" s="73">
        <f t="shared" si="21"/>
        <v>1393.5675112733215</v>
      </c>
      <c r="O126" s="70">
        <f t="shared" si="23"/>
        <v>1.1260856848574303E-3</v>
      </c>
    </row>
    <row r="127" spans="1:15" x14ac:dyDescent="0.25">
      <c r="A127" s="67">
        <v>126</v>
      </c>
      <c r="B127" s="8">
        <v>44348</v>
      </c>
      <c r="C127" s="5">
        <v>1389</v>
      </c>
      <c r="D127" s="69">
        <f t="shared" si="14"/>
        <v>1392</v>
      </c>
      <c r="E127" s="70">
        <f t="shared" si="15"/>
        <v>2.1598272138228943E-3</v>
      </c>
      <c r="F127" s="71">
        <f>+AVERAGE($C$2:C126)</f>
        <v>1127.7840000000001</v>
      </c>
      <c r="G127" s="72">
        <f t="shared" si="16"/>
        <v>0.18806047516198696</v>
      </c>
      <c r="H127" s="54">
        <f t="shared" si="19"/>
        <v>1393.5</v>
      </c>
      <c r="I127" s="72">
        <f t="shared" si="22"/>
        <v>3.2397408207343412E-3</v>
      </c>
      <c r="J127" s="5">
        <f t="shared" si="20"/>
        <v>1392.2</v>
      </c>
      <c r="K127" s="72">
        <f t="shared" si="17"/>
        <v>2.3038156947444532E-3</v>
      </c>
      <c r="L127" s="5">
        <f t="shared" si="13"/>
        <v>1379.4214626613109</v>
      </c>
      <c r="M127" s="72">
        <f t="shared" si="18"/>
        <v>6.8959952042398145E-3</v>
      </c>
      <c r="N127" s="73">
        <f t="shared" si="21"/>
        <v>1392.156751127332</v>
      </c>
      <c r="O127" s="70">
        <f t="shared" si="23"/>
        <v>2.2726789973592314E-3</v>
      </c>
    </row>
    <row r="128" spans="1:15" x14ac:dyDescent="0.25">
      <c r="A128" s="67">
        <v>127</v>
      </c>
      <c r="B128" s="8">
        <v>44378</v>
      </c>
      <c r="C128" s="5">
        <v>1386</v>
      </c>
      <c r="D128" s="69">
        <f t="shared" si="14"/>
        <v>1389</v>
      </c>
      <c r="E128" s="70">
        <f t="shared" si="15"/>
        <v>2.1645021645021645E-3</v>
      </c>
      <c r="F128" s="71">
        <f>+AVERAGE($C$2:C127)</f>
        <v>1129.8571428571429</v>
      </c>
      <c r="G128" s="72">
        <f t="shared" si="16"/>
        <v>0.18480725623582764</v>
      </c>
      <c r="H128" s="54">
        <f t="shared" si="19"/>
        <v>1390.5</v>
      </c>
      <c r="I128" s="72">
        <f t="shared" si="22"/>
        <v>3.246753246753247E-3</v>
      </c>
      <c r="J128" s="5">
        <f t="shared" si="20"/>
        <v>1390.8000000000002</v>
      </c>
      <c r="K128" s="72">
        <f t="shared" si="17"/>
        <v>3.4632034632035946E-3</v>
      </c>
      <c r="L128" s="5">
        <f t="shared" si="13"/>
        <v>1383.3832253135859</v>
      </c>
      <c r="M128" s="72">
        <f t="shared" si="18"/>
        <v>1.8880048242526308E-3</v>
      </c>
      <c r="N128" s="73">
        <f t="shared" si="21"/>
        <v>1389.3156751127333</v>
      </c>
      <c r="O128" s="70">
        <f t="shared" si="23"/>
        <v>2.3922619860990537E-3</v>
      </c>
    </row>
    <row r="129" spans="1:15" x14ac:dyDescent="0.25">
      <c r="A129" s="67">
        <v>128</v>
      </c>
      <c r="B129" s="8">
        <v>44409</v>
      </c>
      <c r="C129" s="5">
        <v>1384</v>
      </c>
      <c r="D129" s="69">
        <f t="shared" si="14"/>
        <v>1386</v>
      </c>
      <c r="E129" s="70">
        <f t="shared" si="15"/>
        <v>1.4450867052023121E-3</v>
      </c>
      <c r="F129" s="71">
        <f>+AVERAGE($C$2:C128)</f>
        <v>1131.8740157480315</v>
      </c>
      <c r="G129" s="72">
        <f t="shared" si="16"/>
        <v>0.18217195393928359</v>
      </c>
      <c r="H129" s="54">
        <f t="shared" si="19"/>
        <v>1387.5</v>
      </c>
      <c r="I129" s="72">
        <f t="shared" si="22"/>
        <v>2.5289017341040463E-3</v>
      </c>
      <c r="J129" s="5">
        <f t="shared" si="20"/>
        <v>1387.8000000000002</v>
      </c>
      <c r="K129" s="72">
        <f t="shared" si="17"/>
        <v>2.7456647398845244E-3</v>
      </c>
      <c r="L129" s="5">
        <f t="shared" si="13"/>
        <v>1387.3449879658608</v>
      </c>
      <c r="M129" s="72">
        <f t="shared" si="18"/>
        <v>2.4168988192635908E-3</v>
      </c>
      <c r="N129" s="73">
        <f t="shared" si="21"/>
        <v>1386.3315675112733</v>
      </c>
      <c r="O129" s="70">
        <f t="shared" si="23"/>
        <v>1.6846586064113483E-3</v>
      </c>
    </row>
    <row r="130" spans="1:15" x14ac:dyDescent="0.25">
      <c r="A130" s="67">
        <v>129</v>
      </c>
      <c r="B130" s="8">
        <v>44440</v>
      </c>
      <c r="C130" s="5">
        <v>1386</v>
      </c>
      <c r="D130" s="69">
        <f t="shared" si="14"/>
        <v>1384</v>
      </c>
      <c r="E130" s="70">
        <f t="shared" si="15"/>
        <v>1.443001443001443E-3</v>
      </c>
      <c r="F130" s="71">
        <f>+AVERAGE($C$2:C129)</f>
        <v>1133.84375</v>
      </c>
      <c r="G130" s="72">
        <f t="shared" si="16"/>
        <v>0.18193091630591632</v>
      </c>
      <c r="H130" s="54">
        <f t="shared" si="19"/>
        <v>1385</v>
      </c>
      <c r="I130" s="72">
        <f t="shared" si="22"/>
        <v>7.215007215007215E-4</v>
      </c>
      <c r="J130" s="5">
        <f t="shared" si="20"/>
        <v>1385.3</v>
      </c>
      <c r="K130" s="72">
        <f t="shared" si="17"/>
        <v>5.050505050505379E-4</v>
      </c>
      <c r="L130" s="5">
        <f t="shared" ref="L130:L155" si="24">$M$161*A130+$M$162</f>
        <v>1391.3067506181358</v>
      </c>
      <c r="M130" s="72">
        <f t="shared" si="18"/>
        <v>3.8288243998093547E-3</v>
      </c>
      <c r="N130" s="73">
        <f t="shared" si="21"/>
        <v>1384.2331567511274</v>
      </c>
      <c r="O130" s="70">
        <f t="shared" si="23"/>
        <v>1.2747786788402935E-3</v>
      </c>
    </row>
    <row r="131" spans="1:15" x14ac:dyDescent="0.25">
      <c r="A131" s="67">
        <v>130</v>
      </c>
      <c r="B131" s="8">
        <v>44470</v>
      </c>
      <c r="C131" s="5">
        <v>1393</v>
      </c>
      <c r="D131" s="69">
        <f t="shared" si="14"/>
        <v>1386</v>
      </c>
      <c r="E131" s="70">
        <f t="shared" si="15"/>
        <v>5.0251256281407036E-3</v>
      </c>
      <c r="F131" s="71">
        <f>+AVERAGE($C$2:C130)</f>
        <v>1135.7984496124031</v>
      </c>
      <c r="G131" s="72">
        <f t="shared" si="16"/>
        <v>0.18463858606431935</v>
      </c>
      <c r="H131" s="54">
        <f t="shared" si="19"/>
        <v>1385</v>
      </c>
      <c r="I131" s="72">
        <f t="shared" si="22"/>
        <v>5.7430007178750899E-3</v>
      </c>
      <c r="J131" s="5">
        <f t="shared" si="20"/>
        <v>1385.2</v>
      </c>
      <c r="K131" s="72">
        <f t="shared" si="17"/>
        <v>5.5994256999281795E-3</v>
      </c>
      <c r="L131" s="5">
        <f t="shared" si="24"/>
        <v>1395.2685132704109</v>
      </c>
      <c r="M131" s="72">
        <f t="shared" si="18"/>
        <v>1.628509167559906E-3</v>
      </c>
      <c r="N131" s="73">
        <f t="shared" si="21"/>
        <v>1385.8233156751128</v>
      </c>
      <c r="O131" s="70">
        <f t="shared" si="23"/>
        <v>5.151962903723775E-3</v>
      </c>
    </row>
    <row r="132" spans="1:15" x14ac:dyDescent="0.25">
      <c r="A132" s="67">
        <v>131</v>
      </c>
      <c r="B132" s="8">
        <v>44501</v>
      </c>
      <c r="C132" s="5">
        <v>1402</v>
      </c>
      <c r="D132" s="69">
        <f t="shared" ref="D132:D155" si="25">C131</f>
        <v>1393</v>
      </c>
      <c r="E132" s="70">
        <f t="shared" ref="E132:E155" si="26">+ABS(C132-D132)/C132</f>
        <v>6.4194008559201139E-3</v>
      </c>
      <c r="F132" s="71">
        <f>+AVERAGE($C$2:C131)</f>
        <v>1137.7769230769231</v>
      </c>
      <c r="G132" s="72">
        <f t="shared" ref="G132:G155" si="27">+ABS(C132-F132)/C132</f>
        <v>0.18846153846153843</v>
      </c>
      <c r="H132" s="54">
        <f t="shared" si="19"/>
        <v>1389.5</v>
      </c>
      <c r="I132" s="72">
        <f t="shared" si="22"/>
        <v>8.9158345221112701E-3</v>
      </c>
      <c r="J132" s="5">
        <f t="shared" si="20"/>
        <v>1389.3</v>
      </c>
      <c r="K132" s="72">
        <f t="shared" ref="K132:K155" si="28">+ABS(C132-J132)/C132</f>
        <v>9.0584878744650824E-3</v>
      </c>
      <c r="L132" s="5">
        <f t="shared" si="24"/>
        <v>1399.2302759226859</v>
      </c>
      <c r="M132" s="72">
        <f t="shared" ref="M132:M154" si="29">+ABS(C132-L132)/C132</f>
        <v>1.9755521236191832E-3</v>
      </c>
      <c r="N132" s="73">
        <f t="shared" si="21"/>
        <v>1392.2823315675114</v>
      </c>
      <c r="O132" s="70">
        <f t="shared" si="23"/>
        <v>6.9312898947850275E-3</v>
      </c>
    </row>
    <row r="133" spans="1:15" x14ac:dyDescent="0.25">
      <c r="A133" s="67">
        <v>132</v>
      </c>
      <c r="B133" s="8">
        <v>44531</v>
      </c>
      <c r="C133" s="5">
        <v>1410</v>
      </c>
      <c r="D133" s="69">
        <f t="shared" si="25"/>
        <v>1402</v>
      </c>
      <c r="E133" s="70">
        <f t="shared" si="26"/>
        <v>5.6737588652482273E-3</v>
      </c>
      <c r="F133" s="71">
        <f>+AVERAGE($C$2:C132)</f>
        <v>1139.793893129771</v>
      </c>
      <c r="G133" s="72">
        <f t="shared" si="27"/>
        <v>0.19163553678739642</v>
      </c>
      <c r="H133" s="54">
        <f t="shared" ref="H133:H156" si="30">+AVERAGE(C131:C132)</f>
        <v>1397.5</v>
      </c>
      <c r="I133" s="72">
        <f t="shared" si="22"/>
        <v>8.8652482269503553E-3</v>
      </c>
      <c r="J133" s="5">
        <f t="shared" ref="J133:J156" si="31">+SUMPRODUCT(C130:C132,$Q$2:$Q$4)</f>
        <v>1396.8000000000002</v>
      </c>
      <c r="K133" s="72">
        <f t="shared" si="28"/>
        <v>9.361702127659445E-3</v>
      </c>
      <c r="L133" s="5">
        <f t="shared" si="24"/>
        <v>1403.1920385749609</v>
      </c>
      <c r="M133" s="72">
        <f t="shared" si="29"/>
        <v>4.8283414361979709E-3</v>
      </c>
      <c r="N133" s="73">
        <f t="shared" ref="N133:N155" si="32">(1-$Q$8)*N132+$Q$8*C132</f>
        <v>1401.028233156751</v>
      </c>
      <c r="O133" s="70">
        <f t="shared" si="23"/>
        <v>6.3629552079780445E-3</v>
      </c>
    </row>
    <row r="134" spans="1:15" x14ac:dyDescent="0.25">
      <c r="A134" s="67">
        <v>133</v>
      </c>
      <c r="B134" s="8">
        <v>44562</v>
      </c>
      <c r="C134" s="5">
        <v>1414</v>
      </c>
      <c r="D134" s="69">
        <f t="shared" si="25"/>
        <v>1410</v>
      </c>
      <c r="E134" s="70">
        <f t="shared" si="26"/>
        <v>2.828854314002829E-3</v>
      </c>
      <c r="F134" s="71">
        <f>+AVERAGE($C$2:C133)</f>
        <v>1141.840909090909</v>
      </c>
      <c r="G134" s="72">
        <f t="shared" si="27"/>
        <v>0.19247460460331753</v>
      </c>
      <c r="H134" s="54">
        <f t="shared" si="30"/>
        <v>1406</v>
      </c>
      <c r="I134" s="72">
        <f t="shared" si="22"/>
        <v>5.6577086280056579E-3</v>
      </c>
      <c r="J134" s="5">
        <f t="shared" si="31"/>
        <v>1405.1000000000001</v>
      </c>
      <c r="K134" s="72">
        <f t="shared" si="28"/>
        <v>6.2942008486561981E-3</v>
      </c>
      <c r="L134" s="5">
        <f t="shared" si="24"/>
        <v>1407.1538012272358</v>
      </c>
      <c r="M134" s="72">
        <f t="shared" si="29"/>
        <v>4.841724733213708E-3</v>
      </c>
      <c r="N134" s="73">
        <f t="shared" si="32"/>
        <v>1409.1028233156751</v>
      </c>
      <c r="O134" s="70">
        <f t="shared" si="23"/>
        <v>3.4633498474716438E-3</v>
      </c>
    </row>
    <row r="135" spans="1:15" x14ac:dyDescent="0.25">
      <c r="A135" s="67">
        <v>134</v>
      </c>
      <c r="B135" s="8">
        <v>44593</v>
      </c>
      <c r="C135" s="5">
        <v>1427</v>
      </c>
      <c r="D135" s="69">
        <f t="shared" si="25"/>
        <v>1414</v>
      </c>
      <c r="E135" s="70">
        <f t="shared" si="26"/>
        <v>9.1100210231254385E-3</v>
      </c>
      <c r="F135" s="71">
        <f>+AVERAGE($C$2:C134)</f>
        <v>1143.8872180451128</v>
      </c>
      <c r="G135" s="72">
        <f t="shared" si="27"/>
        <v>0.19839718427111924</v>
      </c>
      <c r="H135" s="54">
        <f t="shared" si="30"/>
        <v>1412</v>
      </c>
      <c r="I135" s="72">
        <f t="shared" si="22"/>
        <v>1.051156271899089E-2</v>
      </c>
      <c r="J135" s="5">
        <f t="shared" si="31"/>
        <v>1411.2</v>
      </c>
      <c r="K135" s="72">
        <f t="shared" si="28"/>
        <v>1.107217939733704E-2</v>
      </c>
      <c r="L135" s="5">
        <f t="shared" si="24"/>
        <v>1411.1155638795108</v>
      </c>
      <c r="M135" s="72">
        <f t="shared" si="29"/>
        <v>1.1131349769088457E-2</v>
      </c>
      <c r="N135" s="73">
        <f t="shared" si="32"/>
        <v>1413.5102823315676</v>
      </c>
      <c r="O135" s="70">
        <f t="shared" si="23"/>
        <v>9.4532008888804329E-3</v>
      </c>
    </row>
    <row r="136" spans="1:15" x14ac:dyDescent="0.25">
      <c r="A136" s="67">
        <v>135</v>
      </c>
      <c r="B136" s="8">
        <v>44621</v>
      </c>
      <c r="C136" s="62">
        <v>1207.5</v>
      </c>
      <c r="D136" s="69">
        <f t="shared" si="25"/>
        <v>1427</v>
      </c>
      <c r="E136" s="70">
        <f t="shared" si="26"/>
        <v>0.18178053830227744</v>
      </c>
      <c r="F136" s="71">
        <f>+AVERAGE($C$2:C135)</f>
        <v>1146</v>
      </c>
      <c r="G136" s="72">
        <f t="shared" si="27"/>
        <v>5.0931677018633541E-2</v>
      </c>
      <c r="H136" s="54">
        <f t="shared" si="30"/>
        <v>1420.5</v>
      </c>
      <c r="I136" s="72">
        <f t="shared" si="22"/>
        <v>0.1763975155279503</v>
      </c>
      <c r="J136" s="5">
        <f t="shared" si="31"/>
        <v>1420.1</v>
      </c>
      <c r="K136" s="72">
        <f t="shared" si="28"/>
        <v>0.17606625258799163</v>
      </c>
      <c r="L136" s="5">
        <f t="shared" si="24"/>
        <v>1415.0773265317857</v>
      </c>
      <c r="M136" s="72">
        <f t="shared" si="29"/>
        <v>0.17190668863916003</v>
      </c>
      <c r="N136" s="73">
        <f t="shared" si="32"/>
        <v>1425.6510282331567</v>
      </c>
      <c r="O136" s="70">
        <f t="shared" si="23"/>
        <v>0.18066337741876332</v>
      </c>
    </row>
    <row r="137" spans="1:15" x14ac:dyDescent="0.25">
      <c r="A137" s="67">
        <v>136</v>
      </c>
      <c r="B137" s="8">
        <v>44652</v>
      </c>
      <c r="C137" s="5">
        <v>1453</v>
      </c>
      <c r="D137" s="69">
        <f t="shared" si="25"/>
        <v>1207.5</v>
      </c>
      <c r="E137" s="70">
        <f t="shared" si="26"/>
        <v>0.16896077081899519</v>
      </c>
      <c r="F137" s="71">
        <f>+AVERAGE($C$2:C136)</f>
        <v>1146.4555555555555</v>
      </c>
      <c r="G137" s="72">
        <f t="shared" si="27"/>
        <v>0.21097346486197144</v>
      </c>
      <c r="H137" s="54">
        <f t="shared" si="30"/>
        <v>1317.25</v>
      </c>
      <c r="I137" s="72">
        <f t="shared" si="22"/>
        <v>9.3427391603578797E-2</v>
      </c>
      <c r="J137" s="5">
        <f t="shared" si="31"/>
        <v>1315.95</v>
      </c>
      <c r="K137" s="72">
        <f t="shared" si="28"/>
        <v>9.4322092222986889E-2</v>
      </c>
      <c r="L137" s="5">
        <f t="shared" si="24"/>
        <v>1419.0390891840607</v>
      </c>
      <c r="M137" s="72">
        <f t="shared" si="29"/>
        <v>2.3372959955911436E-2</v>
      </c>
      <c r="N137" s="73">
        <f t="shared" si="32"/>
        <v>1229.3151028233156</v>
      </c>
      <c r="O137" s="70">
        <f t="shared" si="23"/>
        <v>0.15394693542786267</v>
      </c>
    </row>
    <row r="138" spans="1:15" x14ac:dyDescent="0.25">
      <c r="A138" s="67">
        <v>137</v>
      </c>
      <c r="B138" s="8">
        <v>44682</v>
      </c>
      <c r="C138" s="5">
        <v>1450</v>
      </c>
      <c r="D138" s="69">
        <f t="shared" si="25"/>
        <v>1453</v>
      </c>
      <c r="E138" s="70">
        <f t="shared" si="26"/>
        <v>2.0689655172413794E-3</v>
      </c>
      <c r="F138" s="71">
        <f>+AVERAGE($C$2:C137)</f>
        <v>1148.7095588235295</v>
      </c>
      <c r="G138" s="72">
        <f t="shared" si="27"/>
        <v>0.20778651115618654</v>
      </c>
      <c r="H138" s="54">
        <f t="shared" si="30"/>
        <v>1330.25</v>
      </c>
      <c r="I138" s="72">
        <f t="shared" si="22"/>
        <v>8.2586206896551731E-2</v>
      </c>
      <c r="J138" s="5">
        <f t="shared" si="31"/>
        <v>1352.2</v>
      </c>
      <c r="K138" s="72">
        <f t="shared" si="28"/>
        <v>6.7448275862068932E-2</v>
      </c>
      <c r="L138" s="5">
        <f t="shared" si="24"/>
        <v>1423.0008518363356</v>
      </c>
      <c r="M138" s="72">
        <f t="shared" si="29"/>
        <v>1.8620102181837489E-2</v>
      </c>
      <c r="N138" s="73">
        <f t="shared" si="32"/>
        <v>1430.6315102823316</v>
      </c>
      <c r="O138" s="70">
        <f t="shared" si="23"/>
        <v>1.3357579115633348E-2</v>
      </c>
    </row>
    <row r="139" spans="1:15" x14ac:dyDescent="0.25">
      <c r="A139" s="67">
        <v>138</v>
      </c>
      <c r="B139" s="8">
        <v>44713</v>
      </c>
      <c r="C139" s="5">
        <v>1447</v>
      </c>
      <c r="D139" s="69">
        <f t="shared" si="25"/>
        <v>1450</v>
      </c>
      <c r="E139" s="70">
        <f t="shared" si="26"/>
        <v>2.0732550103662751E-3</v>
      </c>
      <c r="F139" s="71">
        <f>+AVERAGE($C$2:C138)</f>
        <v>1150.9087591240875</v>
      </c>
      <c r="G139" s="72">
        <f t="shared" si="27"/>
        <v>0.20462421622385107</v>
      </c>
      <c r="H139" s="54">
        <f t="shared" si="30"/>
        <v>1451.5</v>
      </c>
      <c r="I139" s="72">
        <f t="shared" si="22"/>
        <v>3.1098825155494126E-3</v>
      </c>
      <c r="J139" s="5">
        <f t="shared" si="31"/>
        <v>1426.95</v>
      </c>
      <c r="K139" s="72">
        <f t="shared" si="28"/>
        <v>1.385625431928124E-2</v>
      </c>
      <c r="L139" s="5">
        <f t="shared" si="24"/>
        <v>1426.9626144886106</v>
      </c>
      <c r="M139" s="72">
        <f t="shared" si="29"/>
        <v>1.3847536635376228E-2</v>
      </c>
      <c r="N139" s="73">
        <f t="shared" si="32"/>
        <v>1448.0631510282331</v>
      </c>
      <c r="O139" s="70">
        <f t="shared" si="23"/>
        <v>7.3472773202007673E-4</v>
      </c>
    </row>
    <row r="140" spans="1:15" x14ac:dyDescent="0.25">
      <c r="A140" s="67">
        <v>139</v>
      </c>
      <c r="B140" s="8">
        <v>44743</v>
      </c>
      <c r="C140" s="5">
        <v>1444</v>
      </c>
      <c r="D140" s="69">
        <f t="shared" si="25"/>
        <v>1447</v>
      </c>
      <c r="E140" s="70">
        <f t="shared" si="26"/>
        <v>2.0775623268698062E-3</v>
      </c>
      <c r="F140" s="71">
        <f>+AVERAGE($C$2:C139)</f>
        <v>1153.054347826087</v>
      </c>
      <c r="G140" s="72">
        <f t="shared" si="27"/>
        <v>0.20148590870769598</v>
      </c>
      <c r="H140" s="54">
        <f t="shared" si="30"/>
        <v>1448.5</v>
      </c>
      <c r="I140" s="72">
        <f t="shared" si="22"/>
        <v>3.1163434903047093E-3</v>
      </c>
      <c r="J140" s="5">
        <f t="shared" si="31"/>
        <v>1448.8</v>
      </c>
      <c r="K140" s="72">
        <f t="shared" si="28"/>
        <v>3.3240997229916584E-3</v>
      </c>
      <c r="L140" s="5">
        <f t="shared" si="24"/>
        <v>1430.9243771408856</v>
      </c>
      <c r="M140" s="72">
        <f t="shared" si="29"/>
        <v>9.0551404841512778E-3</v>
      </c>
      <c r="N140" s="73">
        <f t="shared" si="32"/>
        <v>1447.1063151028231</v>
      </c>
      <c r="O140" s="70">
        <f t="shared" si="23"/>
        <v>2.1511877443373588E-3</v>
      </c>
    </row>
    <row r="141" spans="1:15" x14ac:dyDescent="0.25">
      <c r="A141" s="67">
        <v>140</v>
      </c>
      <c r="B141" s="8">
        <v>44774</v>
      </c>
      <c r="C141" s="5">
        <v>1441</v>
      </c>
      <c r="D141" s="69">
        <f t="shared" si="25"/>
        <v>1444</v>
      </c>
      <c r="E141" s="70">
        <f t="shared" si="26"/>
        <v>2.0818875780707841E-3</v>
      </c>
      <c r="F141" s="71">
        <f>+AVERAGE($C$2:C140)</f>
        <v>1155.1474820143885</v>
      </c>
      <c r="G141" s="72">
        <f t="shared" si="27"/>
        <v>0.1983709354515</v>
      </c>
      <c r="H141" s="54">
        <f t="shared" si="30"/>
        <v>1445.5</v>
      </c>
      <c r="I141" s="72">
        <f t="shared" si="22"/>
        <v>3.1228313671061761E-3</v>
      </c>
      <c r="J141" s="5">
        <f t="shared" si="31"/>
        <v>1445.8000000000002</v>
      </c>
      <c r="K141" s="72">
        <f t="shared" si="28"/>
        <v>3.3310201249133809E-3</v>
      </c>
      <c r="L141" s="5">
        <f t="shared" si="24"/>
        <v>1434.8861397931605</v>
      </c>
      <c r="M141" s="72">
        <f t="shared" si="29"/>
        <v>4.2427898728934696E-3</v>
      </c>
      <c r="N141" s="73">
        <f t="shared" si="32"/>
        <v>1444.3106315102823</v>
      </c>
      <c r="O141" s="70">
        <f t="shared" si="23"/>
        <v>2.2974542056088077E-3</v>
      </c>
    </row>
    <row r="142" spans="1:15" x14ac:dyDescent="0.25">
      <c r="A142" s="67">
        <v>141</v>
      </c>
      <c r="B142" s="8">
        <v>44805</v>
      </c>
      <c r="C142" s="5">
        <v>1444</v>
      </c>
      <c r="D142" s="69">
        <f t="shared" si="25"/>
        <v>1441</v>
      </c>
      <c r="E142" s="70">
        <f t="shared" si="26"/>
        <v>2.0775623268698062E-3</v>
      </c>
      <c r="F142" s="71">
        <f>+AVERAGE($C$2:C141)</f>
        <v>1157.1892857142857</v>
      </c>
      <c r="G142" s="72">
        <f t="shared" si="27"/>
        <v>0.19862237831420659</v>
      </c>
      <c r="H142" s="54">
        <f t="shared" si="30"/>
        <v>1442.5</v>
      </c>
      <c r="I142" s="72">
        <f t="shared" si="22"/>
        <v>1.0387811634349031E-3</v>
      </c>
      <c r="J142" s="5">
        <f t="shared" si="31"/>
        <v>1442.8000000000002</v>
      </c>
      <c r="K142" s="72">
        <f t="shared" si="28"/>
        <v>8.3102493074779652E-4</v>
      </c>
      <c r="L142" s="5">
        <f t="shared" si="24"/>
        <v>1438.8479024454355</v>
      </c>
      <c r="M142" s="72">
        <f t="shared" si="29"/>
        <v>3.567934594573777E-3</v>
      </c>
      <c r="N142" s="73">
        <f t="shared" si="32"/>
        <v>1441.3310631510283</v>
      </c>
      <c r="O142" s="70">
        <f t="shared" si="23"/>
        <v>1.8482942167394219E-3</v>
      </c>
    </row>
    <row r="143" spans="1:15" x14ac:dyDescent="0.25">
      <c r="A143" s="67">
        <v>142</v>
      </c>
      <c r="B143" s="8">
        <v>44835</v>
      </c>
      <c r="C143" s="5">
        <v>1451</v>
      </c>
      <c r="D143" s="69">
        <f t="shared" si="25"/>
        <v>1444</v>
      </c>
      <c r="E143" s="70">
        <f t="shared" si="26"/>
        <v>4.8242591316333561E-3</v>
      </c>
      <c r="F143" s="71">
        <f>+AVERAGE($C$2:C142)</f>
        <v>1159.2234042553191</v>
      </c>
      <c r="G143" s="72">
        <f t="shared" si="27"/>
        <v>0.20108655805973871</v>
      </c>
      <c r="H143" s="54">
        <f t="shared" si="30"/>
        <v>1442.5</v>
      </c>
      <c r="I143" s="72">
        <f t="shared" si="22"/>
        <v>5.8580289455547902E-3</v>
      </c>
      <c r="J143" s="5">
        <f t="shared" si="31"/>
        <v>1442.8</v>
      </c>
      <c r="K143" s="72">
        <f t="shared" si="28"/>
        <v>5.6512749827705346E-3</v>
      </c>
      <c r="L143" s="5">
        <f t="shared" si="24"/>
        <v>1442.8096650977106</v>
      </c>
      <c r="M143" s="72">
        <f t="shared" si="29"/>
        <v>5.6446139919292563E-3</v>
      </c>
      <c r="N143" s="73">
        <f t="shared" si="32"/>
        <v>1443.733106315103</v>
      </c>
      <c r="O143" s="70">
        <f t="shared" si="23"/>
        <v>5.0081968882818842E-3</v>
      </c>
    </row>
    <row r="144" spans="1:15" x14ac:dyDescent="0.25">
      <c r="A144" s="67">
        <v>143</v>
      </c>
      <c r="B144" s="8">
        <v>44866</v>
      </c>
      <c r="C144" s="5">
        <v>1460</v>
      </c>
      <c r="D144" s="69">
        <f t="shared" si="25"/>
        <v>1451</v>
      </c>
      <c r="E144" s="70">
        <f t="shared" si="26"/>
        <v>6.1643835616438354E-3</v>
      </c>
      <c r="F144" s="71">
        <f>+AVERAGE($C$2:C143)</f>
        <v>1161.2781690140846</v>
      </c>
      <c r="G144" s="72">
        <f t="shared" si="27"/>
        <v>0.20460399382596944</v>
      </c>
      <c r="H144" s="54">
        <f t="shared" si="30"/>
        <v>1447.5</v>
      </c>
      <c r="I144" s="72">
        <f t="shared" ref="I144:I154" si="33">+ABS(C144-H144)/C144</f>
        <v>8.5616438356164379E-3</v>
      </c>
      <c r="J144" s="5">
        <f t="shared" si="31"/>
        <v>1447.2</v>
      </c>
      <c r="K144" s="72">
        <f t="shared" si="28"/>
        <v>8.767123287671201E-3</v>
      </c>
      <c r="L144" s="5">
        <f t="shared" si="24"/>
        <v>1446.7714277499856</v>
      </c>
      <c r="M144" s="72">
        <f t="shared" si="29"/>
        <v>9.0606659246673937E-3</v>
      </c>
      <c r="N144" s="73">
        <f t="shared" si="32"/>
        <v>1450.2733106315104</v>
      </c>
      <c r="O144" s="70">
        <f t="shared" ref="O144:O155" si="34">+ABS(C144-N144)/C144</f>
        <v>6.6621160058147862E-3</v>
      </c>
    </row>
    <row r="145" spans="1:16" x14ac:dyDescent="0.25">
      <c r="A145" s="67">
        <v>144</v>
      </c>
      <c r="B145" s="8">
        <v>44896</v>
      </c>
      <c r="C145" s="5">
        <v>1469</v>
      </c>
      <c r="D145" s="69">
        <f t="shared" si="25"/>
        <v>1460</v>
      </c>
      <c r="E145" s="70">
        <f t="shared" si="26"/>
        <v>6.1266167460857727E-3</v>
      </c>
      <c r="F145" s="71">
        <f>+AVERAGE($C$2:C144)</f>
        <v>1163.3671328671328</v>
      </c>
      <c r="G145" s="72">
        <f t="shared" si="27"/>
        <v>0.20805504910338135</v>
      </c>
      <c r="H145" s="54">
        <f t="shared" si="30"/>
        <v>1455.5</v>
      </c>
      <c r="I145" s="72">
        <f t="shared" si="33"/>
        <v>9.1899251191286582E-3</v>
      </c>
      <c r="J145" s="5">
        <f t="shared" si="31"/>
        <v>1454.8</v>
      </c>
      <c r="K145" s="72">
        <f t="shared" si="28"/>
        <v>9.6664397549353614E-3</v>
      </c>
      <c r="L145" s="5">
        <f t="shared" si="24"/>
        <v>1450.7331904022606</v>
      </c>
      <c r="M145" s="72">
        <f t="shared" si="29"/>
        <v>1.2434860175452306E-2</v>
      </c>
      <c r="N145" s="73">
        <f t="shared" si="32"/>
        <v>1459.027331063151</v>
      </c>
      <c r="O145" s="70">
        <f t="shared" si="34"/>
        <v>6.7887467235187232E-3</v>
      </c>
    </row>
    <row r="146" spans="1:16" x14ac:dyDescent="0.25">
      <c r="A146" s="67">
        <v>145</v>
      </c>
      <c r="B146" s="8">
        <v>44927</v>
      </c>
      <c r="C146" s="5">
        <v>1473</v>
      </c>
      <c r="D146" s="69">
        <f t="shared" si="25"/>
        <v>1469</v>
      </c>
      <c r="E146" s="70">
        <f t="shared" si="26"/>
        <v>2.7155465037338763E-3</v>
      </c>
      <c r="F146" s="71">
        <f>+AVERAGE($C$2:C145)</f>
        <v>1165.4895833333333</v>
      </c>
      <c r="G146" s="72">
        <f t="shared" si="27"/>
        <v>0.20876470921022861</v>
      </c>
      <c r="H146" s="54">
        <f t="shared" si="30"/>
        <v>1464.5</v>
      </c>
      <c r="I146" s="72">
        <f t="shared" si="33"/>
        <v>5.7705363204344877E-3</v>
      </c>
      <c r="J146" s="5">
        <f t="shared" si="31"/>
        <v>1463.6</v>
      </c>
      <c r="K146" s="72">
        <f t="shared" si="28"/>
        <v>6.3815342837746716E-3</v>
      </c>
      <c r="L146" s="5">
        <f t="shared" si="24"/>
        <v>1454.6949530545357</v>
      </c>
      <c r="M146" s="72">
        <f t="shared" si="29"/>
        <v>1.2427051558359983E-2</v>
      </c>
      <c r="N146" s="73">
        <f t="shared" si="32"/>
        <v>1468.0027331063152</v>
      </c>
      <c r="O146" s="70">
        <f t="shared" si="34"/>
        <v>3.3925776603427084E-3</v>
      </c>
    </row>
    <row r="147" spans="1:16" x14ac:dyDescent="0.25">
      <c r="A147" s="67">
        <v>146</v>
      </c>
      <c r="B147" s="8">
        <v>44958</v>
      </c>
      <c r="C147" s="5">
        <v>1486</v>
      </c>
      <c r="D147" s="69">
        <f t="shared" si="25"/>
        <v>1473</v>
      </c>
      <c r="E147" s="70">
        <f t="shared" si="26"/>
        <v>8.7483176312247637E-3</v>
      </c>
      <c r="F147" s="71">
        <f>+AVERAGE($C$2:C146)</f>
        <v>1167.6103448275862</v>
      </c>
      <c r="G147" s="72">
        <f t="shared" si="27"/>
        <v>0.21425952568803081</v>
      </c>
      <c r="H147" s="54">
        <f t="shared" si="30"/>
        <v>1471</v>
      </c>
      <c r="I147" s="72">
        <f t="shared" si="33"/>
        <v>1.0094212651413189E-2</v>
      </c>
      <c r="J147" s="5">
        <f t="shared" si="31"/>
        <v>1470.1</v>
      </c>
      <c r="K147" s="72">
        <f t="shared" si="28"/>
        <v>1.0699865410498043E-2</v>
      </c>
      <c r="L147" s="5">
        <f t="shared" si="24"/>
        <v>1458.6567157068107</v>
      </c>
      <c r="M147" s="72">
        <f t="shared" si="29"/>
        <v>1.8400595082899932E-2</v>
      </c>
      <c r="N147" s="73">
        <f t="shared" si="32"/>
        <v>1472.5002733106317</v>
      </c>
      <c r="O147" s="70">
        <f t="shared" si="34"/>
        <v>9.0846074625628159E-3</v>
      </c>
    </row>
    <row r="148" spans="1:16" x14ac:dyDescent="0.25">
      <c r="A148" s="67">
        <v>147</v>
      </c>
      <c r="B148" s="8">
        <v>44986</v>
      </c>
      <c r="C148" s="5">
        <v>1500</v>
      </c>
      <c r="D148" s="69">
        <f t="shared" si="25"/>
        <v>1486</v>
      </c>
      <c r="E148" s="70">
        <f t="shared" si="26"/>
        <v>9.3333333333333341E-3</v>
      </c>
      <c r="F148" s="71">
        <f>+AVERAGE($C$2:C147)</f>
        <v>1169.791095890411</v>
      </c>
      <c r="G148" s="72">
        <f t="shared" si="27"/>
        <v>0.22013926940639264</v>
      </c>
      <c r="H148" s="54">
        <f t="shared" si="30"/>
        <v>1479.5</v>
      </c>
      <c r="I148" s="72">
        <f t="shared" si="33"/>
        <v>1.3666666666666667E-2</v>
      </c>
      <c r="J148" s="5">
        <f t="shared" si="31"/>
        <v>1479.1</v>
      </c>
      <c r="K148" s="72">
        <f t="shared" si="28"/>
        <v>1.3933333333333395E-2</v>
      </c>
      <c r="L148" s="5">
        <f t="shared" si="24"/>
        <v>1462.6184783590857</v>
      </c>
      <c r="M148" s="72">
        <f t="shared" si="29"/>
        <v>2.492101442727623E-2</v>
      </c>
      <c r="N148" s="73">
        <f t="shared" si="32"/>
        <v>1484.6500273310633</v>
      </c>
      <c r="O148" s="70">
        <f t="shared" si="34"/>
        <v>1.0233315112624496E-2</v>
      </c>
    </row>
    <row r="149" spans="1:16" x14ac:dyDescent="0.25">
      <c r="A149" s="67">
        <v>148</v>
      </c>
      <c r="B149" s="8">
        <v>45017</v>
      </c>
      <c r="C149" s="5">
        <v>1513</v>
      </c>
      <c r="D149" s="69">
        <f t="shared" si="25"/>
        <v>1500</v>
      </c>
      <c r="E149" s="70">
        <f t="shared" si="26"/>
        <v>8.5922009253139465E-3</v>
      </c>
      <c r="F149" s="71">
        <f>+AVERAGE($C$2:C148)</f>
        <v>1172.0374149659865</v>
      </c>
      <c r="G149" s="72">
        <f t="shared" si="27"/>
        <v>0.22535531066359121</v>
      </c>
      <c r="H149" s="54">
        <f t="shared" si="30"/>
        <v>1493</v>
      </c>
      <c r="I149" s="72">
        <f t="shared" si="33"/>
        <v>1.3218770654329148E-2</v>
      </c>
      <c r="J149" s="5">
        <f t="shared" si="31"/>
        <v>1491.7</v>
      </c>
      <c r="K149" s="72">
        <f t="shared" si="28"/>
        <v>1.4077990746860511E-2</v>
      </c>
      <c r="L149" s="5">
        <f t="shared" si="24"/>
        <v>1466.5802410113606</v>
      </c>
      <c r="M149" s="72">
        <f t="shared" si="29"/>
        <v>3.0680607395002901E-2</v>
      </c>
      <c r="N149" s="73">
        <f t="shared" si="32"/>
        <v>1498.4650027331063</v>
      </c>
      <c r="O149" s="70">
        <f t="shared" si="34"/>
        <v>9.6067397666184384E-3</v>
      </c>
    </row>
    <row r="150" spans="1:16" x14ac:dyDescent="0.25">
      <c r="A150" s="67">
        <v>149</v>
      </c>
      <c r="B150" s="8">
        <v>45047</v>
      </c>
      <c r="C150" s="5">
        <v>1510</v>
      </c>
      <c r="D150" s="69">
        <f t="shared" si="25"/>
        <v>1513</v>
      </c>
      <c r="E150" s="70">
        <f t="shared" si="26"/>
        <v>1.9867549668874172E-3</v>
      </c>
      <c r="F150" s="71">
        <f>+AVERAGE($C$2:C149)</f>
        <v>1174.3412162162163</v>
      </c>
      <c r="G150" s="72">
        <f t="shared" si="27"/>
        <v>0.222290585287274</v>
      </c>
      <c r="H150" s="54">
        <f t="shared" si="30"/>
        <v>1506.5</v>
      </c>
      <c r="I150" s="72">
        <f t="shared" si="33"/>
        <v>2.317880794701987E-3</v>
      </c>
      <c r="J150" s="5">
        <f t="shared" si="31"/>
        <v>1505.1</v>
      </c>
      <c r="K150" s="72">
        <f t="shared" si="28"/>
        <v>3.2450331125828415E-3</v>
      </c>
      <c r="L150" s="5">
        <f t="shared" si="24"/>
        <v>1470.5420036636356</v>
      </c>
      <c r="M150" s="72">
        <f t="shared" si="29"/>
        <v>2.6131123401565849E-2</v>
      </c>
      <c r="N150" s="73">
        <f t="shared" si="32"/>
        <v>1511.5465002733106</v>
      </c>
      <c r="O150" s="70">
        <f t="shared" si="34"/>
        <v>1.0241723664308508E-3</v>
      </c>
    </row>
    <row r="151" spans="1:16" x14ac:dyDescent="0.25">
      <c r="A151" s="67">
        <v>150</v>
      </c>
      <c r="B151" s="8">
        <v>45078</v>
      </c>
      <c r="C151" s="5">
        <v>1507</v>
      </c>
      <c r="D151" s="69">
        <f t="shared" si="25"/>
        <v>1510</v>
      </c>
      <c r="E151" s="70">
        <f t="shared" si="26"/>
        <v>1.9907100199071004E-3</v>
      </c>
      <c r="F151" s="71">
        <f>+AVERAGE($C$2:C150)</f>
        <v>1176.5939597315437</v>
      </c>
      <c r="G151" s="72">
        <f t="shared" si="27"/>
        <v>0.21924753833341493</v>
      </c>
      <c r="H151" s="54">
        <f t="shared" si="30"/>
        <v>1511.5</v>
      </c>
      <c r="I151" s="72">
        <f t="shared" si="33"/>
        <v>2.9860650298606504E-3</v>
      </c>
      <c r="J151" s="5">
        <f t="shared" si="31"/>
        <v>1510.2</v>
      </c>
      <c r="K151" s="72">
        <f t="shared" si="28"/>
        <v>2.1234240212342705E-3</v>
      </c>
      <c r="L151" s="5">
        <f t="shared" si="24"/>
        <v>1474.5037663159105</v>
      </c>
      <c r="M151" s="72">
        <f t="shared" si="29"/>
        <v>2.1563526001386512E-2</v>
      </c>
      <c r="N151" s="73">
        <f t="shared" si="32"/>
        <v>1510.1546500273309</v>
      </c>
      <c r="O151" s="70">
        <f t="shared" si="34"/>
        <v>2.0933311395693066E-3</v>
      </c>
    </row>
    <row r="152" spans="1:16" x14ac:dyDescent="0.25">
      <c r="A152" s="67">
        <v>151</v>
      </c>
      <c r="B152" s="8">
        <v>45108</v>
      </c>
      <c r="C152" s="5">
        <v>1504</v>
      </c>
      <c r="D152" s="69">
        <f t="shared" si="25"/>
        <v>1507</v>
      </c>
      <c r="E152" s="70">
        <f t="shared" si="26"/>
        <v>1.9946808510638296E-3</v>
      </c>
      <c r="F152" s="71">
        <f>+AVERAGE($C$2:C151)</f>
        <v>1178.7966666666666</v>
      </c>
      <c r="G152" s="72">
        <f t="shared" si="27"/>
        <v>0.2162256205673759</v>
      </c>
      <c r="H152" s="54">
        <f t="shared" si="30"/>
        <v>1508.5</v>
      </c>
      <c r="I152" s="72">
        <f t="shared" si="33"/>
        <v>2.9920212765957447E-3</v>
      </c>
      <c r="J152" s="5">
        <f t="shared" si="31"/>
        <v>1508.8</v>
      </c>
      <c r="K152" s="72">
        <f t="shared" si="28"/>
        <v>3.1914893617020976E-3</v>
      </c>
      <c r="L152" s="5">
        <f t="shared" si="24"/>
        <v>1478.4655289681855</v>
      </c>
      <c r="M152" s="72">
        <f t="shared" si="29"/>
        <v>1.6977706803068163E-2</v>
      </c>
      <c r="N152" s="73">
        <f t="shared" si="32"/>
        <v>1507.3154650027329</v>
      </c>
      <c r="O152" s="70">
        <f t="shared" si="34"/>
        <v>2.2044315177745582E-3</v>
      </c>
    </row>
    <row r="153" spans="1:16" x14ac:dyDescent="0.25">
      <c r="A153" s="67">
        <v>152</v>
      </c>
      <c r="B153" s="8">
        <v>45139</v>
      </c>
      <c r="C153" s="5">
        <v>1501</v>
      </c>
      <c r="D153" s="69">
        <f t="shared" si="25"/>
        <v>1504</v>
      </c>
      <c r="E153" s="70">
        <f t="shared" si="26"/>
        <v>1.9986675549633578E-3</v>
      </c>
      <c r="F153" s="71">
        <f>+AVERAGE($C$2:C152)</f>
        <v>1180.9503311258279</v>
      </c>
      <c r="G153" s="72">
        <f t="shared" si="27"/>
        <v>0.21322429638519128</v>
      </c>
      <c r="H153" s="54">
        <f t="shared" si="30"/>
        <v>1505.5</v>
      </c>
      <c r="I153" s="72">
        <f t="shared" si="33"/>
        <v>2.9980013324450365E-3</v>
      </c>
      <c r="J153" s="5">
        <f t="shared" si="31"/>
        <v>1505.8000000000002</v>
      </c>
      <c r="K153" s="72">
        <f t="shared" si="28"/>
        <v>3.1978680879414935E-3</v>
      </c>
      <c r="L153" s="5">
        <f t="shared" si="24"/>
        <v>1482.4272916204604</v>
      </c>
      <c r="M153" s="72">
        <f t="shared" si="29"/>
        <v>1.2373556548660602E-2</v>
      </c>
      <c r="N153" s="73">
        <f t="shared" si="32"/>
        <v>1504.3315465002734</v>
      </c>
      <c r="O153" s="70">
        <f t="shared" si="34"/>
        <v>2.2195512993160305E-3</v>
      </c>
    </row>
    <row r="154" spans="1:16" x14ac:dyDescent="0.25">
      <c r="A154" s="67">
        <v>153</v>
      </c>
      <c r="B154" s="8">
        <v>45170</v>
      </c>
      <c r="C154" s="5">
        <v>1504</v>
      </c>
      <c r="D154" s="69">
        <f t="shared" si="25"/>
        <v>1501</v>
      </c>
      <c r="E154" s="70">
        <f t="shared" si="26"/>
        <v>1.9946808510638296E-3</v>
      </c>
      <c r="F154" s="71">
        <f>+AVERAGE($C$2:C153)</f>
        <v>1183.0559210526317</v>
      </c>
      <c r="G154" s="72">
        <f t="shared" si="27"/>
        <v>0.21339366951287789</v>
      </c>
      <c r="H154" s="54">
        <f t="shared" si="30"/>
        <v>1502.5</v>
      </c>
      <c r="I154" s="72">
        <f t="shared" si="33"/>
        <v>9.9734042553191482E-4</v>
      </c>
      <c r="J154" s="5">
        <f t="shared" si="31"/>
        <v>1502.8000000000002</v>
      </c>
      <c r="K154" s="72">
        <f t="shared" si="28"/>
        <v>7.9787234042541099E-4</v>
      </c>
      <c r="L154" s="5">
        <f t="shared" si="24"/>
        <v>1486.3890542727354</v>
      </c>
      <c r="M154" s="72">
        <f t="shared" si="29"/>
        <v>1.1709405403766361E-2</v>
      </c>
      <c r="N154" s="73">
        <f t="shared" si="32"/>
        <v>1501.3331546500274</v>
      </c>
      <c r="O154" s="70">
        <f t="shared" si="34"/>
        <v>1.7731684507796665E-3</v>
      </c>
    </row>
    <row r="155" spans="1:16" x14ac:dyDescent="0.25">
      <c r="A155" s="67">
        <v>154</v>
      </c>
      <c r="B155" s="8">
        <v>45200</v>
      </c>
      <c r="C155" s="5">
        <v>1512</v>
      </c>
      <c r="D155" s="69">
        <f t="shared" si="25"/>
        <v>1504</v>
      </c>
      <c r="E155" s="70">
        <f t="shared" si="26"/>
        <v>5.2910052910052907E-3</v>
      </c>
      <c r="F155" s="71">
        <f>+AVERAGE($C$2:C154)</f>
        <v>1185.1535947712418</v>
      </c>
      <c r="G155" s="72">
        <f t="shared" si="27"/>
        <v>0.21616825742642734</v>
      </c>
      <c r="H155" s="54">
        <f t="shared" si="30"/>
        <v>1502.5</v>
      </c>
      <c r="I155" s="72">
        <f>+ABS(C155-H155)/C155</f>
        <v>6.2830687830687827E-3</v>
      </c>
      <c r="J155" s="5">
        <f t="shared" si="31"/>
        <v>1502.8</v>
      </c>
      <c r="K155" s="72">
        <f t="shared" si="28"/>
        <v>6.0846560846561145E-3</v>
      </c>
      <c r="L155" s="5">
        <f t="shared" si="24"/>
        <v>1490.3508169250103</v>
      </c>
      <c r="M155" s="72">
        <f>+ABS(C155-L155)/C155</f>
        <v>1.4318242774464056E-2</v>
      </c>
      <c r="N155" s="73">
        <f t="shared" si="32"/>
        <v>1503.7333154650028</v>
      </c>
      <c r="O155" s="70">
        <f t="shared" si="34"/>
        <v>5.4673839517177508E-3</v>
      </c>
    </row>
    <row r="156" spans="1:16" x14ac:dyDescent="0.25">
      <c r="A156" s="67">
        <v>155</v>
      </c>
      <c r="B156" s="8">
        <v>45231</v>
      </c>
      <c r="D156" s="69">
        <f>C155</f>
        <v>1512</v>
      </c>
      <c r="E156" s="68"/>
      <c r="F156" s="71">
        <f>+AVERAGE($C$2:C155)</f>
        <v>1187.2759740259739</v>
      </c>
      <c r="H156" s="54">
        <f t="shared" si="30"/>
        <v>1508</v>
      </c>
      <c r="J156" s="5">
        <f t="shared" si="31"/>
        <v>1507.7</v>
      </c>
      <c r="L156" s="5">
        <f>$M$161*A156+$M$162</f>
        <v>1494.3125795772853</v>
      </c>
      <c r="N156" s="73">
        <f>(1-$Q$8)*N155+$Q$8*C155</f>
        <v>1511.1733315465003</v>
      </c>
      <c r="O156" s="68"/>
      <c r="P156" s="5">
        <f>+_xlfn.FORECAST.ETS(B156,C2:C155,B2:B155)</f>
        <v>1515.7210212965276</v>
      </c>
    </row>
    <row r="157" spans="1:16" x14ac:dyDescent="0.25">
      <c r="A157" s="5" t="s">
        <v>423</v>
      </c>
      <c r="B157" s="8">
        <v>45261</v>
      </c>
      <c r="D157" s="68"/>
      <c r="E157" s="74">
        <f>SUM(E3:E155)</f>
        <v>1.3166218924733468</v>
      </c>
      <c r="F157" s="13"/>
      <c r="G157" s="13">
        <f>SUM(G3:G155)</f>
        <v>17.962259893539638</v>
      </c>
      <c r="H157" s="13"/>
      <c r="I157" s="13">
        <f>SUM(I3:I155)</f>
        <v>1.5453528408243213</v>
      </c>
      <c r="J157" s="13"/>
      <c r="K157" s="13">
        <f>SUM(K3:K155)</f>
        <v>2.2059903976716546</v>
      </c>
      <c r="L157" s="13"/>
      <c r="M157" s="13">
        <f>SUM(M3:M155)</f>
        <v>1.8216125833578678</v>
      </c>
      <c r="N157" s="73">
        <f>(1-$Q$8)*N156+$Q$8*N156</f>
        <v>1511.1733315465003</v>
      </c>
      <c r="O157" s="74">
        <f>SUM(O3:O155)</f>
        <v>1.342319183672384</v>
      </c>
      <c r="P157" s="5">
        <f t="shared" ref="P157:P191" si="35">+_xlfn.FORECAST.ETS(B157,C3:C156,B3:B156)</f>
        <v>1519.6908116635529</v>
      </c>
    </row>
    <row r="158" spans="1:16" x14ac:dyDescent="0.25">
      <c r="A158" s="5" t="s">
        <v>424</v>
      </c>
      <c r="B158" s="8">
        <v>45292</v>
      </c>
      <c r="D158" s="68"/>
      <c r="E158" s="74">
        <f>AVERAGE(E3:E155)</f>
        <v>8.605371846231025E-3</v>
      </c>
      <c r="F158" s="13"/>
      <c r="G158" s="13">
        <f>AVERAGE(G3:G155)</f>
        <v>0.11740039146104339</v>
      </c>
      <c r="H158" s="13"/>
      <c r="I158" s="75">
        <f>AVERAGE(I3:I155)</f>
        <v>1.0100345364864845E-2</v>
      </c>
      <c r="J158" s="13"/>
      <c r="K158" s="13">
        <f>AVERAGE(K3:K155)</f>
        <v>1.4418237893278788E-2</v>
      </c>
      <c r="L158" s="13"/>
      <c r="M158" s="13">
        <f>AVERAGE(M3:M155)</f>
        <v>1.1905964597110246E-2</v>
      </c>
      <c r="N158" s="74"/>
      <c r="O158" s="74">
        <f>AVERAGE(O3:O155)</f>
        <v>8.7733279978587184E-3</v>
      </c>
      <c r="P158" s="5">
        <f t="shared" si="35"/>
        <v>1523.6595207383448</v>
      </c>
    </row>
    <row r="159" spans="1:16" x14ac:dyDescent="0.25">
      <c r="A159" s="5" t="s">
        <v>425</v>
      </c>
      <c r="B159" s="8">
        <v>45323</v>
      </c>
      <c r="M159" s="77">
        <f>RSQ(L2:L155,C2:C155)</f>
        <v>0.98137900082340357</v>
      </c>
      <c r="P159" s="5">
        <f t="shared" si="35"/>
        <v>1527.6301931575936</v>
      </c>
    </row>
    <row r="160" spans="1:16" x14ac:dyDescent="0.25">
      <c r="B160" s="8">
        <v>45352</v>
      </c>
      <c r="L160" s="5" t="s">
        <v>426</v>
      </c>
      <c r="P160" s="5">
        <f t="shared" si="35"/>
        <v>1534.4175839174716</v>
      </c>
    </row>
    <row r="161" spans="2:16" x14ac:dyDescent="0.25">
      <c r="B161" s="8">
        <v>45383</v>
      </c>
      <c r="L161" s="5" t="s">
        <v>427</v>
      </c>
      <c r="M161" s="5">
        <f>+SLOPE(C2:C155,A2:A155)</f>
        <v>3.9617626522749863</v>
      </c>
      <c r="P161" s="5">
        <f t="shared" si="35"/>
        <v>1556.4329729663657</v>
      </c>
    </row>
    <row r="162" spans="2:16" x14ac:dyDescent="0.25">
      <c r="B162" s="8">
        <v>45413</v>
      </c>
      <c r="L162" s="5" t="s">
        <v>428</v>
      </c>
      <c r="M162" s="5">
        <f>+INTERCEPT(C2:C155,A2:A155)</f>
        <v>880.23936847466257</v>
      </c>
      <c r="P162" s="5">
        <f t="shared" si="35"/>
        <v>1555.0916523242677</v>
      </c>
    </row>
    <row r="163" spans="2:16" x14ac:dyDescent="0.25">
      <c r="B163" s="8">
        <v>45444</v>
      </c>
      <c r="P163" s="5">
        <f t="shared" si="35"/>
        <v>1553.851557698953</v>
      </c>
    </row>
    <row r="164" spans="2:16" x14ac:dyDescent="0.25">
      <c r="B164" s="8">
        <v>45474</v>
      </c>
      <c r="P164" s="5">
        <f t="shared" si="35"/>
        <v>1552.3577423608217</v>
      </c>
    </row>
    <row r="165" spans="2:16" x14ac:dyDescent="0.25">
      <c r="B165" s="8">
        <v>45505</v>
      </c>
      <c r="P165" s="5">
        <f t="shared" si="35"/>
        <v>1551.0693911822655</v>
      </c>
    </row>
    <row r="166" spans="2:16" x14ac:dyDescent="0.25">
      <c r="B166" s="8">
        <v>45536</v>
      </c>
      <c r="P166" s="5">
        <f t="shared" si="35"/>
        <v>1553.7404856268026</v>
      </c>
    </row>
    <row r="167" spans="2:16" x14ac:dyDescent="0.25">
      <c r="B167" s="8">
        <v>45566</v>
      </c>
      <c r="P167" s="5">
        <f t="shared" si="35"/>
        <v>1559.4049671647015</v>
      </c>
    </row>
    <row r="168" spans="2:16" x14ac:dyDescent="0.25">
      <c r="B168" s="8">
        <v>45597</v>
      </c>
      <c r="P168" s="5">
        <f t="shared" si="35"/>
        <v>1566.1170882978922</v>
      </c>
    </row>
    <row r="169" spans="2:16" x14ac:dyDescent="0.25">
      <c r="B169" s="8">
        <v>45627</v>
      </c>
      <c r="P169" s="5">
        <f t="shared" si="35"/>
        <v>1572.4081663680586</v>
      </c>
    </row>
    <row r="170" spans="2:16" x14ac:dyDescent="0.25">
      <c r="B170" s="8">
        <v>45658</v>
      </c>
      <c r="P170" s="5">
        <f t="shared" si="35"/>
        <v>1575.1873338388973</v>
      </c>
    </row>
    <row r="171" spans="2:16" x14ac:dyDescent="0.25">
      <c r="B171" s="8">
        <v>45689</v>
      </c>
      <c r="P171" s="5">
        <f t="shared" si="35"/>
        <v>1575.4219302200966</v>
      </c>
    </row>
    <row r="172" spans="2:16" x14ac:dyDescent="0.25">
      <c r="B172" s="8">
        <v>45717</v>
      </c>
      <c r="P172" s="5">
        <f t="shared" si="35"/>
        <v>1586.0537087574839</v>
      </c>
    </row>
    <row r="173" spans="2:16" x14ac:dyDescent="0.25">
      <c r="B173" s="8">
        <v>45748</v>
      </c>
      <c r="P173" s="5">
        <f t="shared" si="35"/>
        <v>1617.9268643845328</v>
      </c>
    </row>
    <row r="174" spans="2:16" x14ac:dyDescent="0.25">
      <c r="B174" s="8">
        <v>45778</v>
      </c>
      <c r="P174" s="5">
        <f t="shared" si="35"/>
        <v>1610.9748286440943</v>
      </c>
    </row>
    <row r="175" spans="2:16" x14ac:dyDescent="0.25">
      <c r="B175" s="8">
        <v>45809</v>
      </c>
      <c r="P175" s="5">
        <f t="shared" si="35"/>
        <v>1611.100012668664</v>
      </c>
    </row>
    <row r="176" spans="2:16" x14ac:dyDescent="0.25">
      <c r="B176" s="8">
        <v>45839</v>
      </c>
      <c r="P176" s="5">
        <f t="shared" si="35"/>
        <v>1605.0186922141022</v>
      </c>
    </row>
    <row r="177" spans="2:16" x14ac:dyDescent="0.25">
      <c r="B177" s="8">
        <v>45870</v>
      </c>
      <c r="P177" s="5">
        <f t="shared" si="35"/>
        <v>1601.2185753840047</v>
      </c>
    </row>
    <row r="178" spans="2:16" x14ac:dyDescent="0.25">
      <c r="B178" s="8">
        <v>45901</v>
      </c>
      <c r="P178" s="5">
        <f t="shared" si="35"/>
        <v>1603.1038131356797</v>
      </c>
    </row>
    <row r="179" spans="2:16" x14ac:dyDescent="0.25">
      <c r="B179" s="8">
        <v>45931</v>
      </c>
      <c r="P179" s="5">
        <f t="shared" si="35"/>
        <v>1609.2359951590988</v>
      </c>
    </row>
    <row r="180" spans="2:16" x14ac:dyDescent="0.25">
      <c r="B180" s="8">
        <v>45962</v>
      </c>
      <c r="P180" s="5">
        <f t="shared" si="35"/>
        <v>1615.6186420458353</v>
      </c>
    </row>
    <row r="181" spans="2:16" x14ac:dyDescent="0.25">
      <c r="B181" s="8">
        <v>45992</v>
      </c>
      <c r="P181" s="5">
        <f t="shared" si="35"/>
        <v>1622.832895952359</v>
      </c>
    </row>
    <row r="182" spans="2:16" x14ac:dyDescent="0.25">
      <c r="B182" s="8">
        <v>46023</v>
      </c>
      <c r="P182" s="5">
        <f t="shared" si="35"/>
        <v>1625.696670513755</v>
      </c>
    </row>
    <row r="183" spans="2:16" x14ac:dyDescent="0.25">
      <c r="B183" s="8">
        <v>46054</v>
      </c>
      <c r="P183" s="5">
        <f t="shared" si="35"/>
        <v>1627.784859245822</v>
      </c>
    </row>
    <row r="184" spans="2:16" x14ac:dyDescent="0.25">
      <c r="B184" s="8">
        <v>46082</v>
      </c>
      <c r="P184" s="5">
        <f t="shared" si="35"/>
        <v>1630.9398515030393</v>
      </c>
    </row>
    <row r="185" spans="2:16" x14ac:dyDescent="0.25">
      <c r="B185" s="8">
        <v>46113</v>
      </c>
      <c r="P185" s="5">
        <f t="shared" si="35"/>
        <v>1669.8920791533244</v>
      </c>
    </row>
    <row r="186" spans="2:16" x14ac:dyDescent="0.25">
      <c r="B186" s="8">
        <v>46143</v>
      </c>
      <c r="P186" s="5">
        <f t="shared" si="35"/>
        <v>1661.7691989303978</v>
      </c>
    </row>
    <row r="187" spans="2:16" x14ac:dyDescent="0.25">
      <c r="B187" s="8">
        <v>46174</v>
      </c>
      <c r="P187" s="5">
        <f t="shared" si="35"/>
        <v>1662.5701655169435</v>
      </c>
    </row>
    <row r="188" spans="2:16" x14ac:dyDescent="0.25">
      <c r="B188" s="8">
        <v>46204</v>
      </c>
      <c r="P188" s="5">
        <f t="shared" si="35"/>
        <v>1656.3518561971705</v>
      </c>
    </row>
    <row r="189" spans="2:16" x14ac:dyDescent="0.25">
      <c r="B189" s="8">
        <v>46235</v>
      </c>
      <c r="P189" s="5">
        <f t="shared" si="35"/>
        <v>1652.6219566700022</v>
      </c>
    </row>
    <row r="190" spans="2:16" x14ac:dyDescent="0.25">
      <c r="B190" s="8">
        <v>46266</v>
      </c>
      <c r="P190" s="5">
        <f t="shared" si="35"/>
        <v>1654.4988444538915</v>
      </c>
    </row>
    <row r="191" spans="2:16" x14ac:dyDescent="0.25">
      <c r="B191" s="8">
        <v>46296</v>
      </c>
      <c r="P191" s="62">
        <f t="shared" si="35"/>
        <v>1660.7659064212403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F68E-09EA-48F6-B316-3E3F15586CC3}">
  <dimension ref="A1:C17"/>
  <sheetViews>
    <sheetView workbookViewId="0"/>
  </sheetViews>
  <sheetFormatPr defaultRowHeight="15" x14ac:dyDescent="0.25"/>
  <cols>
    <col min="1" max="1" width="9.140625" style="5"/>
    <col min="2" max="2" width="8.85546875" style="5" customWidth="1"/>
    <col min="3" max="16384" width="9.140625" style="5"/>
  </cols>
  <sheetData>
    <row r="1" spans="1:3" x14ac:dyDescent="0.25">
      <c r="A1" s="16" t="s">
        <v>19</v>
      </c>
      <c r="B1" s="16" t="s">
        <v>370</v>
      </c>
      <c r="C1" s="16" t="s">
        <v>444</v>
      </c>
    </row>
    <row r="2" spans="1:3" x14ac:dyDescent="0.25">
      <c r="A2" s="16" t="s">
        <v>26</v>
      </c>
      <c r="B2" s="16">
        <v>3000</v>
      </c>
      <c r="C2" s="16">
        <v>0</v>
      </c>
    </row>
    <row r="3" spans="1:3" x14ac:dyDescent="0.25">
      <c r="A3" s="16" t="s">
        <v>29</v>
      </c>
      <c r="B3" s="16">
        <v>2500</v>
      </c>
      <c r="C3" s="16">
        <v>0</v>
      </c>
    </row>
    <row r="4" spans="1:3" x14ac:dyDescent="0.25">
      <c r="A4" s="16" t="s">
        <v>31</v>
      </c>
      <c r="B4" s="16">
        <v>1700</v>
      </c>
      <c r="C4" s="16">
        <v>0</v>
      </c>
    </row>
    <row r="5" spans="1:3" x14ac:dyDescent="0.25">
      <c r="A5" s="16" t="s">
        <v>33</v>
      </c>
      <c r="B5" s="16">
        <v>1600</v>
      </c>
      <c r="C5" s="16">
        <v>0</v>
      </c>
    </row>
    <row r="6" spans="1:3" x14ac:dyDescent="0.25">
      <c r="A6" s="16" t="s">
        <v>35</v>
      </c>
      <c r="B6" s="16">
        <v>1800</v>
      </c>
      <c r="C6" s="16">
        <v>0</v>
      </c>
    </row>
    <row r="7" spans="1:3" x14ac:dyDescent="0.25">
      <c r="A7" s="16" t="s">
        <v>37</v>
      </c>
      <c r="B7" s="16">
        <v>1200</v>
      </c>
      <c r="C7" s="16">
        <v>0</v>
      </c>
    </row>
    <row r="8" spans="1:3" x14ac:dyDescent="0.25">
      <c r="A8" s="16" t="s">
        <v>387</v>
      </c>
      <c r="B8" s="16">
        <v>300</v>
      </c>
      <c r="C8" s="16">
        <v>4600</v>
      </c>
    </row>
    <row r="9" spans="1:3" x14ac:dyDescent="0.25">
      <c r="A9" s="16" t="s">
        <v>388</v>
      </c>
      <c r="B9" s="16">
        <v>600</v>
      </c>
      <c r="C9" s="16">
        <v>8200</v>
      </c>
    </row>
    <row r="10" spans="1:3" x14ac:dyDescent="0.25">
      <c r="A10" s="16" t="s">
        <v>389</v>
      </c>
      <c r="B10" s="16">
        <v>350</v>
      </c>
      <c r="C10" s="16">
        <v>6000</v>
      </c>
    </row>
    <row r="11" spans="1:3" x14ac:dyDescent="0.25">
      <c r="A11" s="16" t="s">
        <v>390</v>
      </c>
      <c r="B11" s="16">
        <v>200</v>
      </c>
      <c r="C11" s="16">
        <v>4800</v>
      </c>
    </row>
    <row r="12" spans="1:3" x14ac:dyDescent="0.25">
      <c r="A12" s="16" t="s">
        <v>379</v>
      </c>
      <c r="B12" s="16">
        <v>700</v>
      </c>
      <c r="C12" s="16">
        <v>8400</v>
      </c>
    </row>
    <row r="13" spans="1:3" x14ac:dyDescent="0.25">
      <c r="A13" s="16" t="s">
        <v>380</v>
      </c>
      <c r="B13" s="16">
        <v>250</v>
      </c>
      <c r="C13" s="16">
        <v>3800</v>
      </c>
    </row>
    <row r="14" spans="1:3" x14ac:dyDescent="0.25">
      <c r="A14" s="16" t="s">
        <v>381</v>
      </c>
      <c r="B14" s="16">
        <v>500</v>
      </c>
      <c r="C14" s="16">
        <v>5100</v>
      </c>
    </row>
    <row r="15" spans="1:3" x14ac:dyDescent="0.25">
      <c r="A15" s="16" t="s">
        <v>391</v>
      </c>
      <c r="B15" s="16">
        <v>400</v>
      </c>
      <c r="C15" s="16">
        <v>5400</v>
      </c>
    </row>
    <row r="16" spans="1:3" x14ac:dyDescent="0.25">
      <c r="A16" s="16" t="s">
        <v>392</v>
      </c>
      <c r="B16" s="16">
        <v>450</v>
      </c>
      <c r="C16" s="16">
        <v>6200</v>
      </c>
    </row>
    <row r="17" spans="1:3" x14ac:dyDescent="0.25">
      <c r="A17" s="16" t="s">
        <v>393</v>
      </c>
      <c r="B17" s="16">
        <v>500</v>
      </c>
      <c r="C17" s="16">
        <v>7400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01EB-A493-42D7-8C6C-542B287C2F3C}">
  <dimension ref="A1:M339"/>
  <sheetViews>
    <sheetView workbookViewId="0"/>
  </sheetViews>
  <sheetFormatPr defaultColWidth="8.85546875" defaultRowHeight="15" x14ac:dyDescent="0.25"/>
  <cols>
    <col min="1" max="1" width="8.85546875" style="80"/>
    <col min="2" max="3" width="8.85546875" style="5"/>
    <col min="4" max="4" width="8.85546875" style="10"/>
    <col min="5" max="11" width="8.85546875" style="5"/>
    <col min="12" max="12" width="16.42578125" style="5" bestFit="1" customWidth="1"/>
    <col min="13" max="16384" width="8.85546875" style="5"/>
  </cols>
  <sheetData>
    <row r="1" spans="1:13" s="80" customFormat="1" x14ac:dyDescent="0.25">
      <c r="D1" s="81"/>
      <c r="E1" s="80" t="s">
        <v>26</v>
      </c>
      <c r="F1" s="80" t="s">
        <v>29</v>
      </c>
      <c r="G1" s="80" t="s">
        <v>31</v>
      </c>
      <c r="H1" s="80" t="s">
        <v>33</v>
      </c>
      <c r="I1" s="80" t="s">
        <v>35</v>
      </c>
      <c r="J1" s="80" t="s">
        <v>37</v>
      </c>
    </row>
    <row r="2" spans="1:13" x14ac:dyDescent="0.25">
      <c r="E2" s="5">
        <v>75.3</v>
      </c>
      <c r="F2" s="5">
        <v>76.75</v>
      </c>
      <c r="G2" s="5">
        <v>118.38</v>
      </c>
      <c r="H2" s="5">
        <v>59.74</v>
      </c>
      <c r="I2" s="5">
        <v>174.5</v>
      </c>
      <c r="J2" s="5">
        <v>120.56</v>
      </c>
      <c r="L2" s="80" t="s">
        <v>445</v>
      </c>
      <c r="M2" s="80">
        <v>0.8</v>
      </c>
    </row>
    <row r="3" spans="1:13" s="83" customFormat="1" ht="15.75" thickBot="1" x14ac:dyDescent="0.3">
      <c r="A3" s="82"/>
      <c r="D3" s="84"/>
      <c r="E3" s="83">
        <v>237.85</v>
      </c>
      <c r="F3" s="83">
        <v>209.25</v>
      </c>
      <c r="G3" s="83">
        <v>170.15</v>
      </c>
      <c r="H3" s="83">
        <v>161.1</v>
      </c>
      <c r="I3" s="83">
        <v>122.37</v>
      </c>
      <c r="J3" s="83">
        <v>73.13</v>
      </c>
    </row>
    <row r="4" spans="1:13" x14ac:dyDescent="0.25">
      <c r="A4" s="80" t="s">
        <v>27</v>
      </c>
      <c r="B4" s="5">
        <v>8.58</v>
      </c>
      <c r="C4" s="5">
        <v>271.92</v>
      </c>
      <c r="D4" s="85">
        <v>4</v>
      </c>
      <c r="E4" s="5">
        <f>((ABS($E$2- B4)^1.66) + (ABS($E$3 - C4)^1.66))^(1/1.66) * D4 * $M$2 * 2</f>
        <v>506.51470446365784</v>
      </c>
    </row>
    <row r="5" spans="1:13" x14ac:dyDescent="0.25">
      <c r="A5" s="80" t="s">
        <v>28</v>
      </c>
      <c r="B5" s="5">
        <v>133.9</v>
      </c>
      <c r="C5" s="5">
        <v>209.78</v>
      </c>
      <c r="D5" s="85">
        <v>4</v>
      </c>
      <c r="E5" s="5">
        <f t="shared" ref="E5:E68" si="0">((ABS($E$2- B5)^1.66) + (ABS($E$3 - C5)^1.66))^(1/1.66) * D5 * $M$2 * 2</f>
        <v>438.17571097424911</v>
      </c>
    </row>
    <row r="6" spans="1:13" x14ac:dyDescent="0.25">
      <c r="A6" s="80" t="s">
        <v>30</v>
      </c>
      <c r="B6" s="5">
        <v>45.62</v>
      </c>
      <c r="C6" s="5">
        <v>289.99</v>
      </c>
      <c r="D6" s="85">
        <v>5</v>
      </c>
      <c r="E6" s="5">
        <f t="shared" si="0"/>
        <v>509.18493649615442</v>
      </c>
    </row>
    <row r="7" spans="1:13" x14ac:dyDescent="0.25">
      <c r="A7" s="80" t="s">
        <v>32</v>
      </c>
      <c r="B7" s="5">
        <v>59.74</v>
      </c>
      <c r="C7" s="5">
        <v>198.39</v>
      </c>
      <c r="D7" s="85">
        <v>4</v>
      </c>
      <c r="E7" s="5">
        <f t="shared" si="0"/>
        <v>283.74843405925787</v>
      </c>
    </row>
    <row r="8" spans="1:13" x14ac:dyDescent="0.25">
      <c r="A8" s="80" t="s">
        <v>34</v>
      </c>
      <c r="B8" s="5">
        <v>56.48</v>
      </c>
      <c r="C8" s="5">
        <v>208.73</v>
      </c>
      <c r="D8" s="85">
        <v>3</v>
      </c>
      <c r="E8" s="5">
        <f t="shared" si="0"/>
        <v>177.33625782895501</v>
      </c>
    </row>
    <row r="9" spans="1:13" x14ac:dyDescent="0.25">
      <c r="A9" s="80" t="s">
        <v>36</v>
      </c>
      <c r="B9" s="5">
        <v>125.99</v>
      </c>
      <c r="C9" s="5">
        <v>215.02</v>
      </c>
      <c r="D9" s="85">
        <v>7</v>
      </c>
      <c r="E9" s="5">
        <f t="shared" si="0"/>
        <v>654.41895239505448</v>
      </c>
    </row>
    <row r="10" spans="1:13" x14ac:dyDescent="0.25">
      <c r="A10" s="80" t="s">
        <v>38</v>
      </c>
      <c r="B10" s="5">
        <v>54.73</v>
      </c>
      <c r="C10" s="5">
        <v>279.07</v>
      </c>
      <c r="D10" s="85">
        <v>2</v>
      </c>
      <c r="E10" s="5">
        <f t="shared" si="0"/>
        <v>155.59068602169009</v>
      </c>
    </row>
    <row r="11" spans="1:13" x14ac:dyDescent="0.25">
      <c r="A11" s="80" t="s">
        <v>40</v>
      </c>
      <c r="B11" s="5">
        <v>45.96</v>
      </c>
      <c r="C11" s="5">
        <v>212.65</v>
      </c>
      <c r="D11" s="85">
        <v>1</v>
      </c>
      <c r="E11" s="5">
        <f t="shared" si="0"/>
        <v>66.370205066004189</v>
      </c>
    </row>
    <row r="12" spans="1:13" x14ac:dyDescent="0.25">
      <c r="A12" s="80" t="s">
        <v>41</v>
      </c>
      <c r="B12" s="5">
        <v>125.49</v>
      </c>
      <c r="C12" s="5">
        <v>287.29000000000002</v>
      </c>
      <c r="D12" s="85">
        <v>4</v>
      </c>
      <c r="E12" s="5">
        <f t="shared" si="0"/>
        <v>484.05153423810265</v>
      </c>
    </row>
    <row r="13" spans="1:13" x14ac:dyDescent="0.25">
      <c r="A13" s="80" t="s">
        <v>42</v>
      </c>
      <c r="B13" s="5">
        <v>101.79</v>
      </c>
      <c r="C13" s="5">
        <v>206.19</v>
      </c>
      <c r="D13" s="85">
        <v>7</v>
      </c>
      <c r="E13" s="5">
        <f t="shared" si="0"/>
        <v>495.69196594026391</v>
      </c>
    </row>
    <row r="14" spans="1:13" x14ac:dyDescent="0.25">
      <c r="A14" s="80" t="s">
        <v>43</v>
      </c>
      <c r="B14" s="5">
        <v>109.35</v>
      </c>
      <c r="C14" s="5">
        <v>242.21</v>
      </c>
      <c r="D14" s="85">
        <v>1</v>
      </c>
      <c r="E14" s="5">
        <f t="shared" si="0"/>
        <v>55.55534727675677</v>
      </c>
    </row>
    <row r="15" spans="1:13" x14ac:dyDescent="0.25">
      <c r="A15" s="80" t="s">
        <v>44</v>
      </c>
      <c r="B15" s="5">
        <v>68.13</v>
      </c>
      <c r="C15" s="5">
        <v>288.14999999999998</v>
      </c>
      <c r="D15" s="85">
        <v>4</v>
      </c>
      <c r="E15" s="5">
        <f t="shared" si="0"/>
        <v>329.5030653439257</v>
      </c>
    </row>
    <row r="16" spans="1:13" x14ac:dyDescent="0.25">
      <c r="A16" s="80" t="s">
        <v>46</v>
      </c>
      <c r="B16" s="5">
        <v>68.319999999999993</v>
      </c>
      <c r="C16" s="5">
        <v>285.35000000000002</v>
      </c>
      <c r="D16" s="85">
        <v>2</v>
      </c>
      <c r="E16" s="5">
        <f t="shared" si="0"/>
        <v>155.76442758151958</v>
      </c>
    </row>
    <row r="17" spans="1:5" x14ac:dyDescent="0.25">
      <c r="A17" s="80" t="s">
        <v>47</v>
      </c>
      <c r="B17" s="5">
        <v>85.39</v>
      </c>
      <c r="C17" s="5">
        <v>288.17</v>
      </c>
      <c r="D17" s="85">
        <v>3</v>
      </c>
      <c r="E17" s="5">
        <f t="shared" si="0"/>
        <v>251.5037256417892</v>
      </c>
    </row>
    <row r="18" spans="1:5" x14ac:dyDescent="0.25">
      <c r="A18" s="80" t="s">
        <v>48</v>
      </c>
      <c r="B18" s="5">
        <v>104.41</v>
      </c>
      <c r="C18" s="5">
        <v>238.84</v>
      </c>
      <c r="D18" s="85">
        <v>5</v>
      </c>
      <c r="E18" s="5">
        <f t="shared" si="0"/>
        <v>233.39186289931251</v>
      </c>
    </row>
    <row r="19" spans="1:5" x14ac:dyDescent="0.25">
      <c r="A19" s="80" t="s">
        <v>49</v>
      </c>
      <c r="B19" s="5">
        <v>31.35</v>
      </c>
      <c r="C19" s="5">
        <v>209.04</v>
      </c>
      <c r="D19" s="85">
        <v>2</v>
      </c>
      <c r="E19" s="5">
        <f t="shared" si="0"/>
        <v>179.26644308346209</v>
      </c>
    </row>
    <row r="20" spans="1:5" x14ac:dyDescent="0.25">
      <c r="A20" s="80" t="s">
        <v>50</v>
      </c>
      <c r="B20" s="5">
        <v>38.020000000000003</v>
      </c>
      <c r="C20" s="5">
        <v>202.93</v>
      </c>
      <c r="D20" s="85">
        <v>5</v>
      </c>
      <c r="E20" s="5">
        <f t="shared" si="0"/>
        <v>438.62526824072404</v>
      </c>
    </row>
    <row r="21" spans="1:5" x14ac:dyDescent="0.25">
      <c r="A21" s="80" t="s">
        <v>51</v>
      </c>
      <c r="B21" s="5">
        <v>56.42</v>
      </c>
      <c r="C21" s="5">
        <v>257.5</v>
      </c>
      <c r="D21" s="85">
        <v>7</v>
      </c>
      <c r="E21" s="5">
        <f t="shared" si="0"/>
        <v>327.63300048750386</v>
      </c>
    </row>
    <row r="22" spans="1:5" x14ac:dyDescent="0.25">
      <c r="A22" s="80" t="s">
        <v>52</v>
      </c>
      <c r="B22" s="5">
        <v>26.78</v>
      </c>
      <c r="C22" s="5">
        <v>282.87</v>
      </c>
      <c r="D22" s="85">
        <v>7</v>
      </c>
      <c r="E22" s="5">
        <f t="shared" si="0"/>
        <v>795.66333801461803</v>
      </c>
    </row>
    <row r="23" spans="1:5" x14ac:dyDescent="0.25">
      <c r="A23" s="80" t="s">
        <v>53</v>
      </c>
      <c r="B23" s="5">
        <v>10.59</v>
      </c>
      <c r="C23" s="5">
        <v>253.66</v>
      </c>
      <c r="D23" s="85">
        <v>7</v>
      </c>
      <c r="E23" s="5">
        <f t="shared" si="0"/>
        <v>766.06184341518519</v>
      </c>
    </row>
    <row r="24" spans="1:5" x14ac:dyDescent="0.25">
      <c r="A24" s="80" t="s">
        <v>54</v>
      </c>
      <c r="B24" s="5">
        <v>35.4</v>
      </c>
      <c r="C24" s="5">
        <v>246.18</v>
      </c>
      <c r="D24" s="85">
        <v>4</v>
      </c>
      <c r="E24" s="5">
        <f t="shared" si="0"/>
        <v>266.61792405968583</v>
      </c>
    </row>
    <row r="25" spans="1:5" x14ac:dyDescent="0.25">
      <c r="A25" s="80" t="s">
        <v>55</v>
      </c>
      <c r="B25" s="5">
        <v>78.239999999999995</v>
      </c>
      <c r="C25" s="5">
        <v>258.07</v>
      </c>
      <c r="D25" s="85">
        <v>5</v>
      </c>
      <c r="E25" s="5">
        <f t="shared" si="0"/>
        <v>165.6969349307075</v>
      </c>
    </row>
    <row r="26" spans="1:5" x14ac:dyDescent="0.25">
      <c r="A26" s="80" t="s">
        <v>56</v>
      </c>
      <c r="B26" s="5">
        <v>22.99</v>
      </c>
      <c r="C26" s="5">
        <v>209.11</v>
      </c>
      <c r="D26" s="85">
        <v>5</v>
      </c>
      <c r="E26" s="5">
        <f t="shared" si="0"/>
        <v>505.87392874366219</v>
      </c>
    </row>
    <row r="27" spans="1:5" x14ac:dyDescent="0.25">
      <c r="A27" s="80" t="s">
        <v>57</v>
      </c>
      <c r="B27" s="5">
        <v>102.39</v>
      </c>
      <c r="C27" s="5">
        <v>198.24</v>
      </c>
      <c r="D27" s="85">
        <v>3</v>
      </c>
      <c r="E27" s="5">
        <f t="shared" si="0"/>
        <v>245.86041033606296</v>
      </c>
    </row>
    <row r="28" spans="1:5" x14ac:dyDescent="0.25">
      <c r="A28" s="80" t="s">
        <v>58</v>
      </c>
      <c r="B28" s="5">
        <v>128.59</v>
      </c>
      <c r="C28" s="5">
        <v>209.91</v>
      </c>
      <c r="D28" s="85">
        <v>4</v>
      </c>
      <c r="E28" s="5">
        <f t="shared" si="0"/>
        <v>407.24750006097207</v>
      </c>
    </row>
    <row r="29" spans="1:5" x14ac:dyDescent="0.25">
      <c r="A29" s="80" t="s">
        <v>59</v>
      </c>
      <c r="B29" s="5">
        <v>35.85</v>
      </c>
      <c r="C29" s="5">
        <v>215.18</v>
      </c>
      <c r="D29" s="85">
        <v>7</v>
      </c>
      <c r="E29" s="5">
        <f t="shared" si="0"/>
        <v>540.81029779573623</v>
      </c>
    </row>
    <row r="30" spans="1:5" x14ac:dyDescent="0.25">
      <c r="A30" s="80" t="s">
        <v>60</v>
      </c>
      <c r="B30" s="5">
        <v>29.18</v>
      </c>
      <c r="C30" s="5">
        <v>219.05</v>
      </c>
      <c r="D30" s="85">
        <v>1</v>
      </c>
      <c r="E30" s="5">
        <f t="shared" si="0"/>
        <v>83.406309782603529</v>
      </c>
    </row>
    <row r="31" spans="1:5" x14ac:dyDescent="0.25">
      <c r="A31" s="80" t="s">
        <v>61</v>
      </c>
      <c r="B31" s="5">
        <v>102.19</v>
      </c>
      <c r="C31" s="5">
        <v>246.09</v>
      </c>
      <c r="D31" s="85">
        <v>6</v>
      </c>
      <c r="E31" s="5">
        <f t="shared" si="0"/>
        <v>279.40246826023343</v>
      </c>
    </row>
    <row r="32" spans="1:5" x14ac:dyDescent="0.25">
      <c r="A32" s="80" t="s">
        <v>62</v>
      </c>
      <c r="B32" s="5">
        <v>74.56</v>
      </c>
      <c r="C32" s="5">
        <v>240.66</v>
      </c>
      <c r="D32" s="85">
        <v>6</v>
      </c>
      <c r="E32" s="5">
        <f t="shared" si="0"/>
        <v>28.713293102222707</v>
      </c>
    </row>
    <row r="33" spans="1:5" x14ac:dyDescent="0.25">
      <c r="A33" s="80" t="s">
        <v>63</v>
      </c>
      <c r="B33" s="5">
        <v>22.89</v>
      </c>
      <c r="C33" s="5">
        <v>209.71</v>
      </c>
      <c r="D33" s="85">
        <v>5</v>
      </c>
      <c r="E33" s="5">
        <f t="shared" si="0"/>
        <v>503.74456389703539</v>
      </c>
    </row>
    <row r="34" spans="1:5" x14ac:dyDescent="0.25">
      <c r="A34" s="80" t="s">
        <v>64</v>
      </c>
      <c r="B34" s="5">
        <v>59.27</v>
      </c>
      <c r="C34" s="5">
        <v>218.62</v>
      </c>
      <c r="D34" s="85">
        <v>7</v>
      </c>
      <c r="E34" s="5">
        <f t="shared" si="0"/>
        <v>300.60197600215969</v>
      </c>
    </row>
    <row r="35" spans="1:5" x14ac:dyDescent="0.25">
      <c r="A35" s="80" t="s">
        <v>65</v>
      </c>
      <c r="B35" s="5">
        <v>85.52</v>
      </c>
      <c r="C35" s="5">
        <v>227.59</v>
      </c>
      <c r="D35" s="85">
        <v>5</v>
      </c>
      <c r="E35" s="5">
        <f t="shared" si="0"/>
        <v>124.37521979163913</v>
      </c>
    </row>
    <row r="36" spans="1:5" x14ac:dyDescent="0.25">
      <c r="A36" s="80" t="s">
        <v>66</v>
      </c>
      <c r="B36" s="5">
        <v>77.959999999999994</v>
      </c>
      <c r="C36" s="5">
        <v>278.74</v>
      </c>
      <c r="D36" s="85">
        <v>7</v>
      </c>
      <c r="E36" s="5">
        <f t="shared" si="0"/>
        <v>460.91801773229776</v>
      </c>
    </row>
    <row r="37" spans="1:5" x14ac:dyDescent="0.25">
      <c r="A37" s="80" t="s">
        <v>67</v>
      </c>
      <c r="B37" s="5">
        <v>54.24</v>
      </c>
      <c r="C37" s="5">
        <v>282.69</v>
      </c>
      <c r="D37" s="85">
        <v>5</v>
      </c>
      <c r="E37" s="5">
        <f t="shared" si="0"/>
        <v>417.25748792069965</v>
      </c>
    </row>
    <row r="38" spans="1:5" x14ac:dyDescent="0.25">
      <c r="A38" s="80" t="s">
        <v>68</v>
      </c>
      <c r="B38" s="5">
        <v>63.83</v>
      </c>
      <c r="C38" s="5">
        <v>218.1</v>
      </c>
      <c r="D38" s="85">
        <v>5</v>
      </c>
      <c r="E38" s="5">
        <f t="shared" si="0"/>
        <v>193.97870824966714</v>
      </c>
    </row>
    <row r="39" spans="1:5" x14ac:dyDescent="0.25">
      <c r="A39" s="80" t="s">
        <v>69</v>
      </c>
      <c r="B39" s="5">
        <v>127.2</v>
      </c>
      <c r="C39" s="5">
        <v>276.08</v>
      </c>
      <c r="D39" s="85">
        <v>2</v>
      </c>
      <c r="E39" s="5">
        <f t="shared" si="0"/>
        <v>220.60320395856843</v>
      </c>
    </row>
    <row r="40" spans="1:5" x14ac:dyDescent="0.25">
      <c r="A40" s="80" t="s">
        <v>70</v>
      </c>
      <c r="B40" s="5">
        <v>74.16</v>
      </c>
      <c r="C40" s="5">
        <v>227.13</v>
      </c>
      <c r="D40" s="85">
        <v>7</v>
      </c>
      <c r="E40" s="5">
        <f t="shared" si="0"/>
        <v>121.80809412744493</v>
      </c>
    </row>
    <row r="41" spans="1:5" x14ac:dyDescent="0.25">
      <c r="A41" s="80" t="s">
        <v>71</v>
      </c>
      <c r="B41" s="5">
        <v>81.56</v>
      </c>
      <c r="C41" s="5">
        <v>239.42</v>
      </c>
      <c r="D41" s="85">
        <v>2</v>
      </c>
      <c r="E41" s="5">
        <f t="shared" si="0"/>
        <v>21.223541935231594</v>
      </c>
    </row>
    <row r="42" spans="1:5" x14ac:dyDescent="0.25">
      <c r="A42" s="80" t="s">
        <v>72</v>
      </c>
      <c r="B42" s="5">
        <v>71.92</v>
      </c>
      <c r="C42" s="5">
        <v>255.52</v>
      </c>
      <c r="D42" s="85">
        <v>4</v>
      </c>
      <c r="E42" s="5">
        <f t="shared" si="0"/>
        <v>117.40796372305084</v>
      </c>
    </row>
    <row r="43" spans="1:5" x14ac:dyDescent="0.25">
      <c r="A43" s="80" t="s">
        <v>73</v>
      </c>
      <c r="B43" s="5">
        <v>102.2</v>
      </c>
      <c r="C43" s="5">
        <v>273.89999999999998</v>
      </c>
      <c r="D43" s="85">
        <v>7</v>
      </c>
      <c r="E43" s="5">
        <f t="shared" si="0"/>
        <v>538.93961815405225</v>
      </c>
    </row>
    <row r="44" spans="1:5" x14ac:dyDescent="0.25">
      <c r="A44" s="80" t="s">
        <v>74</v>
      </c>
      <c r="B44" s="5">
        <v>48.06</v>
      </c>
      <c r="C44" s="5">
        <v>227.94</v>
      </c>
      <c r="D44" s="85">
        <v>2</v>
      </c>
      <c r="E44" s="5">
        <f t="shared" si="0"/>
        <v>96.634176832681504</v>
      </c>
    </row>
    <row r="45" spans="1:5" x14ac:dyDescent="0.25">
      <c r="A45" s="80" t="s">
        <v>75</v>
      </c>
      <c r="B45" s="5">
        <v>65.31</v>
      </c>
      <c r="C45" s="5">
        <v>258.94</v>
      </c>
      <c r="D45" s="85">
        <v>3</v>
      </c>
      <c r="E45" s="5">
        <f t="shared" si="0"/>
        <v>117.97531337017944</v>
      </c>
    </row>
    <row r="46" spans="1:5" x14ac:dyDescent="0.25">
      <c r="A46" s="80" t="s">
        <v>76</v>
      </c>
      <c r="B46" s="5">
        <v>69.53</v>
      </c>
      <c r="C46" s="5">
        <v>234.25</v>
      </c>
      <c r="D46" s="85">
        <v>3</v>
      </c>
      <c r="E46" s="5">
        <f t="shared" si="0"/>
        <v>34.744458339330144</v>
      </c>
    </row>
    <row r="47" spans="1:5" x14ac:dyDescent="0.25">
      <c r="A47" s="80" t="s">
        <v>77</v>
      </c>
      <c r="B47" s="5">
        <v>87.95</v>
      </c>
      <c r="C47" s="5">
        <v>245.88</v>
      </c>
      <c r="D47" s="85">
        <v>3</v>
      </c>
      <c r="E47" s="5">
        <f t="shared" si="0"/>
        <v>76.590580902693176</v>
      </c>
    </row>
    <row r="48" spans="1:5" x14ac:dyDescent="0.25">
      <c r="A48" s="80" t="s">
        <v>78</v>
      </c>
      <c r="B48" s="5">
        <v>103.37</v>
      </c>
      <c r="C48" s="5">
        <v>278.52</v>
      </c>
      <c r="D48" s="85">
        <v>3</v>
      </c>
      <c r="E48" s="5">
        <f t="shared" si="0"/>
        <v>253.24548682594877</v>
      </c>
    </row>
    <row r="49" spans="1:5" x14ac:dyDescent="0.25">
      <c r="A49" s="80" t="s">
        <v>79</v>
      </c>
      <c r="B49" s="5">
        <v>69.959999999999994</v>
      </c>
      <c r="C49" s="5">
        <v>283.10000000000002</v>
      </c>
      <c r="D49" s="85">
        <v>2</v>
      </c>
      <c r="E49" s="5">
        <f t="shared" si="0"/>
        <v>147.29799455863093</v>
      </c>
    </row>
    <row r="50" spans="1:5" x14ac:dyDescent="0.25">
      <c r="A50" s="80" t="s">
        <v>80</v>
      </c>
      <c r="B50" s="5">
        <v>121.68</v>
      </c>
      <c r="C50" s="5">
        <v>259.52</v>
      </c>
      <c r="D50" s="85">
        <v>6</v>
      </c>
      <c r="E50" s="5">
        <f t="shared" si="0"/>
        <v>517.30854548133027</v>
      </c>
    </row>
    <row r="51" spans="1:5" x14ac:dyDescent="0.25">
      <c r="A51" s="80" t="s">
        <v>81</v>
      </c>
      <c r="B51" s="5">
        <v>24.58</v>
      </c>
      <c r="C51" s="5">
        <v>270.93</v>
      </c>
      <c r="D51" s="85">
        <v>7</v>
      </c>
      <c r="E51" s="5">
        <f t="shared" si="0"/>
        <v>722.87068400268868</v>
      </c>
    </row>
    <row r="52" spans="1:5" x14ac:dyDescent="0.25">
      <c r="A52" s="80" t="s">
        <v>82</v>
      </c>
      <c r="B52" s="5">
        <v>83.76</v>
      </c>
      <c r="C52" s="5">
        <v>212.86</v>
      </c>
      <c r="D52" s="85">
        <v>2</v>
      </c>
      <c r="E52" s="5">
        <f t="shared" si="0"/>
        <v>87.702783703409935</v>
      </c>
    </row>
    <row r="53" spans="1:5" x14ac:dyDescent="0.25">
      <c r="A53" s="80" t="s">
        <v>83</v>
      </c>
      <c r="B53" s="5">
        <v>41.92</v>
      </c>
      <c r="C53" s="5">
        <v>263.98</v>
      </c>
      <c r="D53" s="85">
        <v>1</v>
      </c>
      <c r="E53" s="5">
        <f t="shared" si="0"/>
        <v>72.634513601818355</v>
      </c>
    </row>
    <row r="54" spans="1:5" x14ac:dyDescent="0.25">
      <c r="A54" s="80" t="s">
        <v>84</v>
      </c>
      <c r="B54" s="5">
        <v>82.91</v>
      </c>
      <c r="C54" s="5">
        <v>219.46</v>
      </c>
      <c r="D54" s="85">
        <v>3</v>
      </c>
      <c r="E54" s="5">
        <f t="shared" si="0"/>
        <v>100.05229332242421</v>
      </c>
    </row>
    <row r="55" spans="1:5" x14ac:dyDescent="0.25">
      <c r="A55" s="80" t="s">
        <v>85</v>
      </c>
      <c r="B55" s="5">
        <v>18.989999999999998</v>
      </c>
      <c r="C55" s="5">
        <v>244.58</v>
      </c>
      <c r="D55" s="85">
        <v>2</v>
      </c>
      <c r="E55" s="5">
        <f t="shared" si="0"/>
        <v>183.36630048423331</v>
      </c>
    </row>
    <row r="56" spans="1:5" x14ac:dyDescent="0.25">
      <c r="A56" s="80" t="s">
        <v>86</v>
      </c>
      <c r="B56" s="5">
        <v>120.39</v>
      </c>
      <c r="C56" s="5">
        <v>216.41</v>
      </c>
      <c r="D56" s="85">
        <v>4</v>
      </c>
      <c r="E56" s="5">
        <f t="shared" si="0"/>
        <v>336.5936517303391</v>
      </c>
    </row>
    <row r="57" spans="1:5" x14ac:dyDescent="0.25">
      <c r="A57" s="80" t="s">
        <v>87</v>
      </c>
      <c r="B57" s="5">
        <v>112.05</v>
      </c>
      <c r="C57" s="5">
        <v>269.05</v>
      </c>
      <c r="D57" s="85">
        <v>3</v>
      </c>
      <c r="E57" s="5">
        <f t="shared" si="0"/>
        <v>248.14108503696903</v>
      </c>
    </row>
    <row r="58" spans="1:5" x14ac:dyDescent="0.25">
      <c r="A58" s="80" t="s">
        <v>88</v>
      </c>
      <c r="B58" s="5">
        <v>108.57</v>
      </c>
      <c r="C58" s="5">
        <v>208.45</v>
      </c>
      <c r="D58" s="85">
        <v>5</v>
      </c>
      <c r="E58" s="5">
        <f t="shared" si="0"/>
        <v>381.07378998318768</v>
      </c>
    </row>
    <row r="59" spans="1:5" x14ac:dyDescent="0.25">
      <c r="A59" s="80" t="s">
        <v>89</v>
      </c>
      <c r="B59" s="5">
        <v>83</v>
      </c>
      <c r="C59" s="5">
        <v>257.17</v>
      </c>
      <c r="D59" s="85">
        <v>7</v>
      </c>
      <c r="E59" s="5">
        <f t="shared" si="0"/>
        <v>243.58013745321409</v>
      </c>
    </row>
    <row r="60" spans="1:5" x14ac:dyDescent="0.25">
      <c r="A60" s="80" t="s">
        <v>90</v>
      </c>
      <c r="B60" s="5">
        <v>89.56</v>
      </c>
      <c r="C60" s="5">
        <v>281.85000000000002</v>
      </c>
      <c r="D60" s="85">
        <v>6</v>
      </c>
      <c r="E60" s="5">
        <f t="shared" si="0"/>
        <v>460.48158147968263</v>
      </c>
    </row>
    <row r="61" spans="1:5" x14ac:dyDescent="0.25">
      <c r="A61" s="80" t="s">
        <v>91</v>
      </c>
      <c r="B61" s="5">
        <v>36.369999999999997</v>
      </c>
      <c r="C61" s="5">
        <v>206.99</v>
      </c>
      <c r="D61" s="85">
        <v>6</v>
      </c>
      <c r="E61" s="5">
        <f t="shared" si="0"/>
        <v>510.843735066222</v>
      </c>
    </row>
    <row r="62" spans="1:5" x14ac:dyDescent="0.25">
      <c r="A62" s="80" t="s">
        <v>92</v>
      </c>
      <c r="B62" s="5">
        <v>98.54</v>
      </c>
      <c r="C62" s="5">
        <v>222.35</v>
      </c>
      <c r="D62" s="85">
        <v>5</v>
      </c>
      <c r="E62" s="5">
        <f t="shared" si="0"/>
        <v>238.35856193642431</v>
      </c>
    </row>
    <row r="63" spans="1:5" x14ac:dyDescent="0.25">
      <c r="A63" s="80" t="s">
        <v>93</v>
      </c>
      <c r="B63" s="5">
        <v>70.52</v>
      </c>
      <c r="C63" s="5">
        <v>248.77</v>
      </c>
      <c r="D63" s="85">
        <v>4</v>
      </c>
      <c r="E63" s="5">
        <f t="shared" si="0"/>
        <v>80.08758242127972</v>
      </c>
    </row>
    <row r="64" spans="1:5" x14ac:dyDescent="0.25">
      <c r="A64" s="80" t="s">
        <v>94</v>
      </c>
      <c r="B64" s="5">
        <v>31.71</v>
      </c>
      <c r="C64" s="5">
        <v>227.68</v>
      </c>
      <c r="D64" s="85">
        <v>4</v>
      </c>
      <c r="E64" s="5">
        <f t="shared" si="0"/>
        <v>293.72496676415079</v>
      </c>
    </row>
    <row r="65" spans="1:5" x14ac:dyDescent="0.25">
      <c r="A65" s="80" t="s">
        <v>95</v>
      </c>
      <c r="B65" s="5">
        <v>89.91</v>
      </c>
      <c r="C65" s="5">
        <v>271.69</v>
      </c>
      <c r="D65" s="85">
        <v>6</v>
      </c>
      <c r="E65" s="5">
        <f t="shared" si="0"/>
        <v>371.2477001161144</v>
      </c>
    </row>
    <row r="66" spans="1:5" x14ac:dyDescent="0.25">
      <c r="A66" s="80" t="s">
        <v>96</v>
      </c>
      <c r="B66" s="5">
        <v>100.18</v>
      </c>
      <c r="C66" s="5">
        <v>244.99</v>
      </c>
      <c r="D66" s="85">
        <v>6</v>
      </c>
      <c r="E66" s="5">
        <f t="shared" si="0"/>
        <v>256.53445869528139</v>
      </c>
    </row>
    <row r="67" spans="1:5" x14ac:dyDescent="0.25">
      <c r="A67" s="80" t="s">
        <v>97</v>
      </c>
      <c r="B67" s="5">
        <v>25.02</v>
      </c>
      <c r="C67" s="5">
        <v>266.44</v>
      </c>
      <c r="D67" s="85">
        <v>3</v>
      </c>
      <c r="E67" s="5">
        <f t="shared" si="0"/>
        <v>294.52186242853935</v>
      </c>
    </row>
    <row r="68" spans="1:5" x14ac:dyDescent="0.25">
      <c r="A68" s="80" t="s">
        <v>98</v>
      </c>
      <c r="B68" s="5">
        <v>11.33</v>
      </c>
      <c r="C68" s="5">
        <v>222.8</v>
      </c>
      <c r="D68" s="85">
        <v>2</v>
      </c>
      <c r="E68" s="5">
        <f t="shared" si="0"/>
        <v>215.67482724015156</v>
      </c>
    </row>
    <row r="69" spans="1:5" x14ac:dyDescent="0.25">
      <c r="A69" s="80" t="s">
        <v>99</v>
      </c>
      <c r="B69" s="5">
        <v>115.67</v>
      </c>
      <c r="C69" s="5">
        <v>201.32</v>
      </c>
      <c r="D69" s="85">
        <v>5</v>
      </c>
      <c r="E69" s="5">
        <f t="shared" ref="E69:E88" si="1">((ABS($E$2- B69)^1.66) + (ABS($E$3 - C69)^1.66))^(1/1.66) * D69 * $M$2 * 2</f>
        <v>467.39800427795291</v>
      </c>
    </row>
    <row r="70" spans="1:5" x14ac:dyDescent="0.25">
      <c r="A70" s="80" t="s">
        <v>100</v>
      </c>
      <c r="B70" s="5">
        <v>88.9</v>
      </c>
      <c r="C70" s="5">
        <v>235.82</v>
      </c>
      <c r="D70" s="85">
        <v>7</v>
      </c>
      <c r="E70" s="5">
        <f t="shared" si="1"/>
        <v>156.19080379051107</v>
      </c>
    </row>
    <row r="71" spans="1:5" x14ac:dyDescent="0.25">
      <c r="A71" s="80" t="s">
        <v>101</v>
      </c>
      <c r="B71" s="5">
        <v>118.6</v>
      </c>
      <c r="C71" s="5">
        <v>235.99</v>
      </c>
      <c r="D71" s="85">
        <v>4</v>
      </c>
      <c r="E71" s="5">
        <f t="shared" si="1"/>
        <v>278.01725884285946</v>
      </c>
    </row>
    <row r="72" spans="1:5" x14ac:dyDescent="0.25">
      <c r="A72" s="80" t="s">
        <v>102</v>
      </c>
      <c r="B72" s="5">
        <v>38.94</v>
      </c>
      <c r="C72" s="5">
        <v>271.89999999999998</v>
      </c>
      <c r="D72" s="85">
        <v>3</v>
      </c>
      <c r="E72" s="5">
        <f t="shared" si="1"/>
        <v>256.65112827590485</v>
      </c>
    </row>
    <row r="73" spans="1:5" x14ac:dyDescent="0.25">
      <c r="A73" s="80" t="s">
        <v>103</v>
      </c>
      <c r="B73" s="5">
        <v>81.39</v>
      </c>
      <c r="C73" s="5">
        <v>258.69</v>
      </c>
      <c r="D73" s="85">
        <v>5</v>
      </c>
      <c r="E73" s="5">
        <f t="shared" si="1"/>
        <v>179.43364925039378</v>
      </c>
    </row>
    <row r="74" spans="1:5" x14ac:dyDescent="0.25">
      <c r="A74" s="80" t="s">
        <v>104</v>
      </c>
      <c r="B74" s="5">
        <v>79.36</v>
      </c>
      <c r="C74" s="5">
        <v>200.95</v>
      </c>
      <c r="D74" s="85">
        <v>1</v>
      </c>
      <c r="E74" s="5">
        <f t="shared" si="1"/>
        <v>59.947266174385177</v>
      </c>
    </row>
    <row r="75" spans="1:5" x14ac:dyDescent="0.25">
      <c r="A75" s="80" t="s">
        <v>105</v>
      </c>
      <c r="B75" s="5">
        <v>40.69</v>
      </c>
      <c r="C75" s="5">
        <v>262.77</v>
      </c>
      <c r="D75" s="85">
        <v>4</v>
      </c>
      <c r="E75" s="5">
        <f t="shared" si="1"/>
        <v>291.74473134797444</v>
      </c>
    </row>
    <row r="76" spans="1:5" x14ac:dyDescent="0.25">
      <c r="A76" s="80" t="s">
        <v>106</v>
      </c>
      <c r="B76" s="5">
        <v>71.13</v>
      </c>
      <c r="C76" s="5">
        <v>208.67</v>
      </c>
      <c r="D76" s="85">
        <v>6</v>
      </c>
      <c r="E76" s="5">
        <f t="shared" si="1"/>
        <v>286.75420340416133</v>
      </c>
    </row>
    <row r="77" spans="1:5" x14ac:dyDescent="0.25">
      <c r="A77" s="80" t="s">
        <v>107</v>
      </c>
      <c r="B77" s="5">
        <v>118.12</v>
      </c>
      <c r="C77" s="5">
        <v>284.5</v>
      </c>
      <c r="D77" s="85">
        <v>1</v>
      </c>
      <c r="E77" s="5">
        <f t="shared" si="1"/>
        <v>108.73598919257131</v>
      </c>
    </row>
    <row r="78" spans="1:5" x14ac:dyDescent="0.25">
      <c r="A78" s="80" t="s">
        <v>108</v>
      </c>
      <c r="B78" s="5">
        <v>63.15</v>
      </c>
      <c r="C78" s="5">
        <v>223.73</v>
      </c>
      <c r="D78" s="85">
        <v>6</v>
      </c>
      <c r="E78" s="5">
        <f t="shared" si="1"/>
        <v>191.80042649127182</v>
      </c>
    </row>
    <row r="79" spans="1:5" x14ac:dyDescent="0.25">
      <c r="A79" s="80" t="s">
        <v>109</v>
      </c>
      <c r="B79" s="5">
        <v>82.77</v>
      </c>
      <c r="C79" s="5">
        <v>266.85000000000002</v>
      </c>
      <c r="D79" s="85">
        <v>1</v>
      </c>
      <c r="E79" s="5">
        <f t="shared" si="1"/>
        <v>49.282623968084067</v>
      </c>
    </row>
    <row r="80" spans="1:5" x14ac:dyDescent="0.25">
      <c r="A80" s="80" t="s">
        <v>110</v>
      </c>
      <c r="B80" s="5">
        <v>94.18</v>
      </c>
      <c r="C80" s="5">
        <v>211.4</v>
      </c>
      <c r="D80" s="85">
        <v>3</v>
      </c>
      <c r="E80" s="5">
        <f t="shared" si="1"/>
        <v>166.69062091512998</v>
      </c>
    </row>
    <row r="81" spans="1:6" x14ac:dyDescent="0.25">
      <c r="A81" s="80" t="s">
        <v>111</v>
      </c>
      <c r="B81" s="5">
        <v>98.6</v>
      </c>
      <c r="C81" s="5">
        <v>253.19</v>
      </c>
      <c r="D81" s="85">
        <v>5</v>
      </c>
      <c r="E81" s="5">
        <f t="shared" si="1"/>
        <v>237.93733762002594</v>
      </c>
    </row>
    <row r="82" spans="1:6" x14ac:dyDescent="0.25">
      <c r="A82" s="80" t="s">
        <v>112</v>
      </c>
      <c r="B82" s="5">
        <v>41.94</v>
      </c>
      <c r="C82" s="5">
        <v>204.15</v>
      </c>
      <c r="D82" s="85">
        <v>6</v>
      </c>
      <c r="E82" s="5">
        <f t="shared" si="1"/>
        <v>488.71069289095323</v>
      </c>
    </row>
    <row r="83" spans="1:6" x14ac:dyDescent="0.25">
      <c r="A83" s="80" t="s">
        <v>113</v>
      </c>
      <c r="B83" s="5">
        <v>87.14</v>
      </c>
      <c r="C83" s="5">
        <v>206.91</v>
      </c>
      <c r="D83" s="85">
        <v>3</v>
      </c>
      <c r="E83" s="5">
        <f t="shared" si="1"/>
        <v>166.0025458345915</v>
      </c>
    </row>
    <row r="84" spans="1:6" x14ac:dyDescent="0.25">
      <c r="A84" s="80" t="s">
        <v>114</v>
      </c>
      <c r="B84" s="5">
        <v>35.200000000000003</v>
      </c>
      <c r="C84" s="5">
        <v>234.75</v>
      </c>
      <c r="D84" s="85">
        <v>6</v>
      </c>
      <c r="E84" s="5">
        <f t="shared" si="1"/>
        <v>388.26006585870766</v>
      </c>
    </row>
    <row r="85" spans="1:6" x14ac:dyDescent="0.25">
      <c r="A85" s="80" t="s">
        <v>115</v>
      </c>
      <c r="B85" s="5">
        <v>117.55</v>
      </c>
      <c r="C85" s="5">
        <v>233.61</v>
      </c>
      <c r="D85" s="85">
        <v>5</v>
      </c>
      <c r="E85" s="5">
        <f t="shared" si="1"/>
        <v>342.46147813080711</v>
      </c>
    </row>
    <row r="86" spans="1:6" x14ac:dyDescent="0.25">
      <c r="A86" s="80" t="s">
        <v>116</v>
      </c>
      <c r="B86" s="5">
        <v>100.81</v>
      </c>
      <c r="C86" s="5">
        <v>234.68</v>
      </c>
      <c r="D86" s="85">
        <v>7</v>
      </c>
      <c r="E86" s="5">
        <f t="shared" si="1"/>
        <v>291.07936381634943</v>
      </c>
    </row>
    <row r="87" spans="1:6" x14ac:dyDescent="0.25">
      <c r="A87" s="80" t="s">
        <v>117</v>
      </c>
      <c r="B87" s="5">
        <v>83.81</v>
      </c>
      <c r="C87" s="5">
        <v>226.58</v>
      </c>
      <c r="D87" s="85">
        <v>5</v>
      </c>
      <c r="E87" s="5">
        <f t="shared" si="1"/>
        <v>120.89471291722015</v>
      </c>
    </row>
    <row r="88" spans="1:6" x14ac:dyDescent="0.25">
      <c r="A88" s="80" t="s">
        <v>118</v>
      </c>
      <c r="B88" s="5">
        <v>67.91</v>
      </c>
      <c r="C88" s="5">
        <v>261.70999999999998</v>
      </c>
      <c r="D88" s="85">
        <v>3</v>
      </c>
      <c r="E88" s="5">
        <f t="shared" si="1"/>
        <v>124.12384948702314</v>
      </c>
    </row>
    <row r="89" spans="1:6" x14ac:dyDescent="0.25">
      <c r="A89" s="80" t="s">
        <v>119</v>
      </c>
      <c r="B89" s="5">
        <v>81.91</v>
      </c>
      <c r="C89" s="5">
        <v>207.38</v>
      </c>
      <c r="D89" s="85">
        <v>4</v>
      </c>
      <c r="F89" s="5">
        <f t="shared" ref="F89:F143" si="2">((ABS($F$2- B89)^1.66) + (ABS($F$3 - C89)^1.66))^(1/1.66) * D89 * $M$2 * 2</f>
        <v>36.588166094164244</v>
      </c>
    </row>
    <row r="90" spans="1:6" x14ac:dyDescent="0.25">
      <c r="A90" s="80" t="s">
        <v>120</v>
      </c>
      <c r="B90" s="5">
        <v>76.900000000000006</v>
      </c>
      <c r="C90" s="5">
        <v>172.89</v>
      </c>
      <c r="D90" s="85">
        <v>1</v>
      </c>
      <c r="F90" s="5">
        <f t="shared" si="2"/>
        <v>58.17985746615873</v>
      </c>
    </row>
    <row r="91" spans="1:6" x14ac:dyDescent="0.25">
      <c r="A91" s="80" t="s">
        <v>121</v>
      </c>
      <c r="B91" s="5">
        <v>69.09</v>
      </c>
      <c r="C91" s="5">
        <v>176.24</v>
      </c>
      <c r="D91" s="85">
        <v>6</v>
      </c>
      <c r="F91" s="5">
        <f t="shared" si="2"/>
        <v>333.50233842412212</v>
      </c>
    </row>
    <row r="92" spans="1:6" x14ac:dyDescent="0.25">
      <c r="A92" s="80" t="s">
        <v>122</v>
      </c>
      <c r="B92" s="5">
        <v>73.19</v>
      </c>
      <c r="C92" s="5">
        <v>194.17</v>
      </c>
      <c r="D92" s="85">
        <v>5</v>
      </c>
      <c r="F92" s="5">
        <f t="shared" si="2"/>
        <v>127.14179789064684</v>
      </c>
    </row>
    <row r="93" spans="1:6" x14ac:dyDescent="0.25">
      <c r="A93" s="80" t="s">
        <v>123</v>
      </c>
      <c r="B93" s="5">
        <v>89.98</v>
      </c>
      <c r="C93" s="5">
        <v>182.88</v>
      </c>
      <c r="D93" s="85">
        <v>2</v>
      </c>
      <c r="F93" s="5">
        <f t="shared" si="2"/>
        <v>99.665475808890719</v>
      </c>
    </row>
    <row r="94" spans="1:6" x14ac:dyDescent="0.25">
      <c r="A94" s="80" t="s">
        <v>124</v>
      </c>
      <c r="B94" s="5">
        <v>79.760000000000005</v>
      </c>
      <c r="C94" s="5">
        <v>173.6</v>
      </c>
      <c r="D94" s="85">
        <v>5</v>
      </c>
      <c r="F94" s="5">
        <f t="shared" si="2"/>
        <v>288.0289502457436</v>
      </c>
    </row>
    <row r="95" spans="1:6" x14ac:dyDescent="0.25">
      <c r="A95" s="80" t="s">
        <v>125</v>
      </c>
      <c r="B95" s="5">
        <v>81.99</v>
      </c>
      <c r="C95" s="5">
        <v>202.24</v>
      </c>
      <c r="D95" s="85">
        <v>7</v>
      </c>
      <c r="F95" s="5">
        <f t="shared" si="2"/>
        <v>104.86847196202585</v>
      </c>
    </row>
    <row r="96" spans="1:6" x14ac:dyDescent="0.25">
      <c r="A96" s="80" t="s">
        <v>126</v>
      </c>
      <c r="B96" s="5">
        <v>81.08</v>
      </c>
      <c r="C96" s="5">
        <v>219.03</v>
      </c>
      <c r="D96" s="85">
        <v>4</v>
      </c>
      <c r="F96" s="5">
        <f t="shared" si="2"/>
        <v>71.893486520090633</v>
      </c>
    </row>
    <row r="97" spans="1:6" x14ac:dyDescent="0.25">
      <c r="A97" s="80" t="s">
        <v>127</v>
      </c>
      <c r="B97" s="5">
        <v>75.45</v>
      </c>
      <c r="C97" s="5">
        <v>184.69</v>
      </c>
      <c r="D97" s="85">
        <v>3</v>
      </c>
      <c r="F97" s="5">
        <f t="shared" si="2"/>
        <v>118.42760160415874</v>
      </c>
    </row>
    <row r="98" spans="1:6" x14ac:dyDescent="0.25">
      <c r="A98" s="80" t="s">
        <v>128</v>
      </c>
      <c r="B98" s="5">
        <v>93.84</v>
      </c>
      <c r="C98" s="5">
        <v>203.33</v>
      </c>
      <c r="D98" s="85">
        <v>5</v>
      </c>
      <c r="F98" s="5">
        <f t="shared" si="2"/>
        <v>150.44233726445023</v>
      </c>
    </row>
    <row r="99" spans="1:6" x14ac:dyDescent="0.25">
      <c r="A99" s="80" t="s">
        <v>129</v>
      </c>
      <c r="B99" s="5">
        <v>88.11</v>
      </c>
      <c r="C99" s="5">
        <v>187.03</v>
      </c>
      <c r="D99" s="85">
        <v>6</v>
      </c>
      <c r="F99" s="5">
        <f t="shared" si="2"/>
        <v>253.10418411801467</v>
      </c>
    </row>
    <row r="100" spans="1:6" x14ac:dyDescent="0.25">
      <c r="A100" s="80" t="s">
        <v>130</v>
      </c>
      <c r="B100" s="5">
        <v>71.17</v>
      </c>
      <c r="C100" s="5">
        <v>200.6</v>
      </c>
      <c r="D100" s="85">
        <v>4</v>
      </c>
      <c r="F100" s="5">
        <f t="shared" si="2"/>
        <v>70.19349531362559</v>
      </c>
    </row>
    <row r="101" spans="1:6" x14ac:dyDescent="0.25">
      <c r="A101" s="80" t="s">
        <v>131</v>
      </c>
      <c r="B101" s="5">
        <v>91.39</v>
      </c>
      <c r="C101" s="5">
        <v>188.39</v>
      </c>
      <c r="D101" s="85">
        <v>3</v>
      </c>
      <c r="F101" s="5">
        <f t="shared" si="2"/>
        <v>130.66255825849922</v>
      </c>
    </row>
    <row r="102" spans="1:6" x14ac:dyDescent="0.25">
      <c r="A102" s="80" t="s">
        <v>132</v>
      </c>
      <c r="B102" s="5">
        <v>68.48</v>
      </c>
      <c r="C102" s="5">
        <v>199.53</v>
      </c>
      <c r="D102" s="85">
        <v>3</v>
      </c>
      <c r="F102" s="5">
        <f t="shared" si="2"/>
        <v>65.692441061653469</v>
      </c>
    </row>
    <row r="103" spans="1:6" x14ac:dyDescent="0.25">
      <c r="A103" s="80" t="s">
        <v>133</v>
      </c>
      <c r="B103" s="5">
        <v>76.319999999999993</v>
      </c>
      <c r="C103" s="5">
        <v>186.79</v>
      </c>
      <c r="D103" s="85">
        <v>2</v>
      </c>
      <c r="F103" s="5">
        <f t="shared" si="2"/>
        <v>71.932890241987522</v>
      </c>
    </row>
    <row r="104" spans="1:6" x14ac:dyDescent="0.25">
      <c r="A104" s="80" t="s">
        <v>134</v>
      </c>
      <c r="B104" s="5">
        <v>66.52</v>
      </c>
      <c r="C104" s="5">
        <v>204.62</v>
      </c>
      <c r="D104" s="85">
        <v>1</v>
      </c>
      <c r="F104" s="5">
        <f t="shared" si="2"/>
        <v>18.886803194938746</v>
      </c>
    </row>
    <row r="105" spans="1:6" x14ac:dyDescent="0.25">
      <c r="A105" s="80" t="s">
        <v>135</v>
      </c>
      <c r="B105" s="5">
        <v>91.38</v>
      </c>
      <c r="C105" s="5">
        <v>208.4</v>
      </c>
      <c r="D105" s="85">
        <v>2</v>
      </c>
      <c r="F105" s="5">
        <f t="shared" si="2"/>
        <v>47.066064285124796</v>
      </c>
    </row>
    <row r="106" spans="1:6" x14ac:dyDescent="0.25">
      <c r="A106" s="80" t="s">
        <v>136</v>
      </c>
      <c r="B106" s="5">
        <v>74.87</v>
      </c>
      <c r="C106" s="5">
        <v>172.95</v>
      </c>
      <c r="D106" s="85">
        <v>2</v>
      </c>
      <c r="F106" s="5">
        <f t="shared" si="2"/>
        <v>116.67283020697278</v>
      </c>
    </row>
    <row r="107" spans="1:6" x14ac:dyDescent="0.25">
      <c r="A107" s="80" t="s">
        <v>137</v>
      </c>
      <c r="B107" s="5">
        <v>80.69</v>
      </c>
      <c r="C107" s="5">
        <v>174.58</v>
      </c>
      <c r="D107" s="85">
        <v>4</v>
      </c>
      <c r="F107" s="5">
        <f t="shared" si="2"/>
        <v>225.48477556976786</v>
      </c>
    </row>
    <row r="108" spans="1:6" x14ac:dyDescent="0.25">
      <c r="A108" s="80" t="s">
        <v>138</v>
      </c>
      <c r="B108" s="5">
        <v>93.24</v>
      </c>
      <c r="C108" s="5">
        <v>188.01</v>
      </c>
      <c r="D108" s="85">
        <v>3</v>
      </c>
      <c r="F108" s="5">
        <f t="shared" si="2"/>
        <v>138.19886290937288</v>
      </c>
    </row>
    <row r="109" spans="1:6" x14ac:dyDescent="0.25">
      <c r="A109" s="80" t="s">
        <v>139</v>
      </c>
      <c r="B109" s="5">
        <v>79.06</v>
      </c>
      <c r="C109" s="5">
        <v>196.5</v>
      </c>
      <c r="D109" s="85">
        <v>3</v>
      </c>
      <c r="F109" s="5">
        <f t="shared" si="2"/>
        <v>63.338612907755625</v>
      </c>
    </row>
    <row r="110" spans="1:6" x14ac:dyDescent="0.25">
      <c r="A110" s="80" t="s">
        <v>140</v>
      </c>
      <c r="B110" s="5">
        <v>83.17</v>
      </c>
      <c r="C110" s="5">
        <v>207.69</v>
      </c>
      <c r="D110" s="85">
        <v>7</v>
      </c>
      <c r="F110" s="5">
        <f t="shared" si="2"/>
        <v>75.966109797764616</v>
      </c>
    </row>
    <row r="111" spans="1:6" x14ac:dyDescent="0.25">
      <c r="A111" s="80" t="s">
        <v>141</v>
      </c>
      <c r="B111" s="5">
        <v>76.28</v>
      </c>
      <c r="C111" s="5">
        <v>178.2</v>
      </c>
      <c r="D111" s="85">
        <v>7</v>
      </c>
      <c r="F111" s="5">
        <f t="shared" si="2"/>
        <v>347.95950303858706</v>
      </c>
    </row>
    <row r="112" spans="1:6" x14ac:dyDescent="0.25">
      <c r="A112" s="80" t="s">
        <v>142</v>
      </c>
      <c r="B112" s="5">
        <v>69.47</v>
      </c>
      <c r="C112" s="5">
        <v>180.38</v>
      </c>
      <c r="D112" s="85">
        <v>1</v>
      </c>
      <c r="F112" s="5">
        <f t="shared" si="2"/>
        <v>48.964010350253119</v>
      </c>
    </row>
    <row r="113" spans="1:6" x14ac:dyDescent="0.25">
      <c r="A113" s="80" t="s">
        <v>143</v>
      </c>
      <c r="B113" s="5">
        <v>97.26</v>
      </c>
      <c r="C113" s="5">
        <v>172.55</v>
      </c>
      <c r="D113" s="85">
        <v>5</v>
      </c>
      <c r="F113" s="5">
        <f t="shared" si="2"/>
        <v>356.56798593601457</v>
      </c>
    </row>
    <row r="114" spans="1:6" x14ac:dyDescent="0.25">
      <c r="A114" s="80" t="s">
        <v>144</v>
      </c>
      <c r="B114" s="5">
        <v>68.41</v>
      </c>
      <c r="C114" s="5">
        <v>180.47</v>
      </c>
      <c r="D114" s="85">
        <v>6</v>
      </c>
      <c r="F114" s="5">
        <f t="shared" si="2"/>
        <v>297.07236160850056</v>
      </c>
    </row>
    <row r="115" spans="1:6" x14ac:dyDescent="0.25">
      <c r="A115" s="80" t="s">
        <v>145</v>
      </c>
      <c r="B115" s="5">
        <v>77.23</v>
      </c>
      <c r="C115" s="5">
        <v>177.89</v>
      </c>
      <c r="D115" s="85">
        <v>3</v>
      </c>
      <c r="F115" s="5">
        <f t="shared" si="2"/>
        <v>150.61596333198935</v>
      </c>
    </row>
    <row r="116" spans="1:6" x14ac:dyDescent="0.25">
      <c r="A116" s="80" t="s">
        <v>146</v>
      </c>
      <c r="B116" s="5">
        <v>94</v>
      </c>
      <c r="C116" s="5">
        <v>204.88</v>
      </c>
      <c r="D116" s="85">
        <v>4</v>
      </c>
      <c r="F116" s="5">
        <f t="shared" si="2"/>
        <v>117.07524344403585</v>
      </c>
    </row>
    <row r="117" spans="1:6" x14ac:dyDescent="0.25">
      <c r="A117" s="80" t="s">
        <v>147</v>
      </c>
      <c r="B117" s="5">
        <v>97.53</v>
      </c>
      <c r="C117" s="5">
        <v>176.79</v>
      </c>
      <c r="D117" s="85">
        <v>5</v>
      </c>
      <c r="F117" s="5">
        <f t="shared" si="2"/>
        <v>328.44468584726195</v>
      </c>
    </row>
    <row r="118" spans="1:6" x14ac:dyDescent="0.25">
      <c r="A118" s="80" t="s">
        <v>148</v>
      </c>
      <c r="B118" s="5">
        <v>70.59</v>
      </c>
      <c r="C118" s="5">
        <v>209.91</v>
      </c>
      <c r="D118" s="85">
        <v>7</v>
      </c>
      <c r="F118" s="5">
        <f t="shared" si="2"/>
        <v>70.00668297368658</v>
      </c>
    </row>
    <row r="119" spans="1:6" x14ac:dyDescent="0.25">
      <c r="A119" s="80" t="s">
        <v>149</v>
      </c>
      <c r="B119" s="5">
        <v>78.94</v>
      </c>
      <c r="C119" s="5">
        <v>173.46</v>
      </c>
      <c r="D119" s="85">
        <v>3</v>
      </c>
      <c r="F119" s="5">
        <f t="shared" si="2"/>
        <v>172.79189603377887</v>
      </c>
    </row>
    <row r="120" spans="1:6" x14ac:dyDescent="0.25">
      <c r="A120" s="80" t="s">
        <v>150</v>
      </c>
      <c r="B120" s="5">
        <v>74.38</v>
      </c>
      <c r="C120" s="5">
        <v>207.1</v>
      </c>
      <c r="D120" s="85">
        <v>3</v>
      </c>
      <c r="F120" s="5">
        <f t="shared" si="2"/>
        <v>16.482852750826392</v>
      </c>
    </row>
    <row r="121" spans="1:6" x14ac:dyDescent="0.25">
      <c r="A121" s="80" t="s">
        <v>151</v>
      </c>
      <c r="B121" s="5">
        <v>66.45</v>
      </c>
      <c r="C121" s="5">
        <v>202.6</v>
      </c>
      <c r="D121" s="85">
        <v>2</v>
      </c>
      <c r="F121" s="5">
        <f t="shared" si="2"/>
        <v>41.802991363702453</v>
      </c>
    </row>
    <row r="122" spans="1:6" x14ac:dyDescent="0.25">
      <c r="A122" s="80" t="s">
        <v>152</v>
      </c>
      <c r="B122" s="5">
        <v>85.98</v>
      </c>
      <c r="C122" s="5">
        <v>206.08</v>
      </c>
      <c r="D122" s="85">
        <v>6</v>
      </c>
      <c r="F122" s="5">
        <f t="shared" si="2"/>
        <v>97.379565148301964</v>
      </c>
    </row>
    <row r="123" spans="1:6" x14ac:dyDescent="0.25">
      <c r="A123" s="80" t="s">
        <v>153</v>
      </c>
      <c r="B123" s="5">
        <v>74.63</v>
      </c>
      <c r="C123" s="5">
        <v>172.92</v>
      </c>
      <c r="D123" s="85">
        <v>1</v>
      </c>
      <c r="F123" s="5">
        <f t="shared" si="2"/>
        <v>58.440740652055723</v>
      </c>
    </row>
    <row r="124" spans="1:6" x14ac:dyDescent="0.25">
      <c r="A124" s="80" t="s">
        <v>154</v>
      </c>
      <c r="B124" s="5">
        <v>76.180000000000007</v>
      </c>
      <c r="C124" s="5">
        <v>189.74</v>
      </c>
      <c r="D124" s="85">
        <v>4</v>
      </c>
      <c r="F124" s="5">
        <f t="shared" si="2"/>
        <v>125.07730922189933</v>
      </c>
    </row>
    <row r="125" spans="1:6" x14ac:dyDescent="0.25">
      <c r="A125" s="80" t="s">
        <v>155</v>
      </c>
      <c r="B125" s="5">
        <v>70.48</v>
      </c>
      <c r="C125" s="5">
        <v>193.76</v>
      </c>
      <c r="D125" s="85">
        <v>4</v>
      </c>
      <c r="F125" s="5">
        <f t="shared" si="2"/>
        <v>111.90825495974809</v>
      </c>
    </row>
    <row r="126" spans="1:6" x14ac:dyDescent="0.25">
      <c r="A126" s="80" t="s">
        <v>156</v>
      </c>
      <c r="B126" s="5">
        <v>73.13</v>
      </c>
      <c r="C126" s="5">
        <v>178.38</v>
      </c>
      <c r="D126" s="85">
        <v>5</v>
      </c>
      <c r="F126" s="5">
        <f t="shared" si="2"/>
        <v>251.1760795742801</v>
      </c>
    </row>
    <row r="127" spans="1:6" x14ac:dyDescent="0.25">
      <c r="A127" s="80" t="s">
        <v>157</v>
      </c>
      <c r="B127" s="5">
        <v>85.78</v>
      </c>
      <c r="C127" s="5">
        <v>170.59</v>
      </c>
      <c r="D127" s="85">
        <v>2</v>
      </c>
      <c r="F127" s="5">
        <f t="shared" si="2"/>
        <v>130.26453544689414</v>
      </c>
    </row>
    <row r="128" spans="1:6" x14ac:dyDescent="0.25">
      <c r="A128" s="80" t="s">
        <v>158</v>
      </c>
      <c r="B128" s="5">
        <v>90.88</v>
      </c>
      <c r="C128" s="5">
        <v>178.53</v>
      </c>
      <c r="D128" s="85">
        <v>4</v>
      </c>
      <c r="F128" s="5">
        <f t="shared" si="2"/>
        <v>227.64781538418922</v>
      </c>
    </row>
    <row r="129" spans="1:7" x14ac:dyDescent="0.25">
      <c r="A129" s="80" t="s">
        <v>159</v>
      </c>
      <c r="B129" s="5">
        <v>98.21</v>
      </c>
      <c r="C129" s="5">
        <v>180.53</v>
      </c>
      <c r="D129" s="85">
        <v>2</v>
      </c>
      <c r="F129" s="5">
        <f t="shared" si="2"/>
        <v>122.73805446769653</v>
      </c>
    </row>
    <row r="130" spans="1:7" x14ac:dyDescent="0.25">
      <c r="A130" s="80" t="s">
        <v>160</v>
      </c>
      <c r="B130" s="5">
        <v>75.819999999999993</v>
      </c>
      <c r="C130" s="5">
        <v>184.18</v>
      </c>
      <c r="D130" s="85">
        <v>4</v>
      </c>
      <c r="F130" s="5">
        <f t="shared" si="2"/>
        <v>160.85533163045514</v>
      </c>
    </row>
    <row r="131" spans="1:7" x14ac:dyDescent="0.25">
      <c r="A131" s="80" t="s">
        <v>161</v>
      </c>
      <c r="B131" s="5">
        <v>97.8</v>
      </c>
      <c r="C131" s="5">
        <v>189.05</v>
      </c>
      <c r="D131" s="85">
        <v>2</v>
      </c>
      <c r="F131" s="5">
        <f t="shared" si="2"/>
        <v>100.21855906503042</v>
      </c>
    </row>
    <row r="132" spans="1:7" x14ac:dyDescent="0.25">
      <c r="A132" s="80" t="s">
        <v>162</v>
      </c>
      <c r="B132" s="5">
        <v>76.55</v>
      </c>
      <c r="C132" s="5">
        <v>205.72</v>
      </c>
      <c r="D132" s="85">
        <v>2</v>
      </c>
      <c r="F132" s="5">
        <f t="shared" si="2"/>
        <v>11.353874485626987</v>
      </c>
    </row>
    <row r="133" spans="1:7" x14ac:dyDescent="0.25">
      <c r="A133" s="80" t="s">
        <v>163</v>
      </c>
      <c r="B133" s="5">
        <v>66.39</v>
      </c>
      <c r="C133" s="5">
        <v>187.27</v>
      </c>
      <c r="D133" s="85">
        <v>6</v>
      </c>
      <c r="F133" s="5">
        <f t="shared" si="2"/>
        <v>245.63477843673729</v>
      </c>
    </row>
    <row r="134" spans="1:7" x14ac:dyDescent="0.25">
      <c r="A134" s="80" t="s">
        <v>164</v>
      </c>
      <c r="B134" s="5">
        <v>80.73</v>
      </c>
      <c r="C134" s="5">
        <v>217.22</v>
      </c>
      <c r="D134" s="85">
        <v>3</v>
      </c>
      <c r="F134" s="5">
        <f t="shared" si="2"/>
        <v>45.133268233234041</v>
      </c>
    </row>
    <row r="135" spans="1:7" x14ac:dyDescent="0.25">
      <c r="A135" s="80" t="s">
        <v>165</v>
      </c>
      <c r="B135" s="5">
        <v>89.06</v>
      </c>
      <c r="C135" s="5">
        <v>209.98</v>
      </c>
      <c r="D135" s="85">
        <v>5</v>
      </c>
      <c r="F135" s="5">
        <f t="shared" si="2"/>
        <v>99.024172783115546</v>
      </c>
    </row>
    <row r="136" spans="1:7" x14ac:dyDescent="0.25">
      <c r="A136" s="80" t="s">
        <v>166</v>
      </c>
      <c r="B136" s="5">
        <v>98.11</v>
      </c>
      <c r="C136" s="5">
        <v>189.7</v>
      </c>
      <c r="D136" s="85">
        <v>2</v>
      </c>
      <c r="F136" s="5">
        <f t="shared" si="2"/>
        <v>99.442777204497304</v>
      </c>
    </row>
    <row r="137" spans="1:7" x14ac:dyDescent="0.25">
      <c r="A137" s="80" t="s">
        <v>167</v>
      </c>
      <c r="B137" s="5">
        <v>76.03</v>
      </c>
      <c r="C137" s="5">
        <v>172.33</v>
      </c>
      <c r="D137" s="85">
        <v>4</v>
      </c>
      <c r="F137" s="5">
        <f t="shared" si="2"/>
        <v>236.49440772625732</v>
      </c>
    </row>
    <row r="138" spans="1:7" x14ac:dyDescent="0.25">
      <c r="A138" s="80" t="s">
        <v>168</v>
      </c>
      <c r="B138" s="5">
        <v>95.58</v>
      </c>
      <c r="C138" s="5">
        <v>175.95</v>
      </c>
      <c r="D138" s="85">
        <v>5</v>
      </c>
      <c r="F138" s="5">
        <f t="shared" si="2"/>
        <v>324.5924059134411</v>
      </c>
    </row>
    <row r="139" spans="1:7" x14ac:dyDescent="0.25">
      <c r="A139" s="80" t="s">
        <v>169</v>
      </c>
      <c r="B139" s="5">
        <v>65.17</v>
      </c>
      <c r="C139" s="5">
        <v>190.43</v>
      </c>
      <c r="D139" s="85">
        <v>3</v>
      </c>
      <c r="F139" s="5">
        <f t="shared" si="2"/>
        <v>112.83674123798183</v>
      </c>
    </row>
    <row r="140" spans="1:7" x14ac:dyDescent="0.25">
      <c r="A140" s="80" t="s">
        <v>170</v>
      </c>
      <c r="B140" s="5">
        <v>81.819999999999993</v>
      </c>
      <c r="C140" s="5">
        <v>198.03</v>
      </c>
      <c r="D140" s="85">
        <v>6</v>
      </c>
      <c r="F140" s="5">
        <f t="shared" si="2"/>
        <v>124.24562393479954</v>
      </c>
    </row>
    <row r="141" spans="1:7" x14ac:dyDescent="0.25">
      <c r="A141" s="80" t="s">
        <v>171</v>
      </c>
      <c r="B141" s="5">
        <v>83.99</v>
      </c>
      <c r="C141" s="5">
        <v>192.24</v>
      </c>
      <c r="D141" s="85">
        <v>7</v>
      </c>
      <c r="F141" s="5">
        <f t="shared" si="2"/>
        <v>217.10353126685092</v>
      </c>
    </row>
    <row r="142" spans="1:7" x14ac:dyDescent="0.25">
      <c r="A142" s="80" t="s">
        <v>172</v>
      </c>
      <c r="B142" s="5">
        <v>90.87</v>
      </c>
      <c r="C142" s="5">
        <v>201.65</v>
      </c>
      <c r="D142" s="85">
        <v>4</v>
      </c>
      <c r="F142" s="5">
        <f t="shared" si="2"/>
        <v>108.64307700430818</v>
      </c>
    </row>
    <row r="143" spans="1:7" x14ac:dyDescent="0.25">
      <c r="A143" s="80" t="s">
        <v>173</v>
      </c>
      <c r="B143" s="5">
        <v>77.11</v>
      </c>
      <c r="C143" s="5">
        <v>197.67</v>
      </c>
      <c r="D143" s="85">
        <v>3</v>
      </c>
      <c r="F143" s="5">
        <f t="shared" si="2"/>
        <v>55.689263155538669</v>
      </c>
    </row>
    <row r="144" spans="1:7" x14ac:dyDescent="0.25">
      <c r="A144" s="80" t="s">
        <v>174</v>
      </c>
      <c r="B144" s="5">
        <v>116.49</v>
      </c>
      <c r="C144" s="5">
        <v>129.12</v>
      </c>
      <c r="D144" s="85">
        <v>2</v>
      </c>
      <c r="G144" s="5">
        <f t="shared" ref="G144:G193" si="3">((ABS($G$2- B144)^1.66) + (ABS($G$3 - C144)^1.66))^(1/1.66) * D144 * $M$2 * 2</f>
        <v>131.77331051120859</v>
      </c>
    </row>
    <row r="145" spans="1:7" x14ac:dyDescent="0.25">
      <c r="A145" s="80" t="s">
        <v>175</v>
      </c>
      <c r="B145" s="5">
        <v>101.86</v>
      </c>
      <c r="C145" s="5">
        <v>179.9</v>
      </c>
      <c r="D145" s="85">
        <v>7</v>
      </c>
      <c r="G145" s="5">
        <f t="shared" si="3"/>
        <v>228.2255162484461</v>
      </c>
    </row>
    <row r="146" spans="1:7" x14ac:dyDescent="0.25">
      <c r="A146" s="80" t="s">
        <v>176</v>
      </c>
      <c r="B146" s="5">
        <v>83.23</v>
      </c>
      <c r="C146" s="5">
        <v>129.49</v>
      </c>
      <c r="D146" s="85">
        <v>3</v>
      </c>
      <c r="G146" s="5">
        <f t="shared" si="3"/>
        <v>276.71790381285911</v>
      </c>
    </row>
    <row r="147" spans="1:7" x14ac:dyDescent="0.25">
      <c r="A147" s="80" t="s">
        <v>177</v>
      </c>
      <c r="B147" s="5">
        <v>110.88</v>
      </c>
      <c r="C147" s="5">
        <v>172.89</v>
      </c>
      <c r="D147" s="85">
        <v>3</v>
      </c>
      <c r="G147" s="5">
        <f t="shared" si="3"/>
        <v>39.93592264194114</v>
      </c>
    </row>
    <row r="148" spans="1:7" x14ac:dyDescent="0.25">
      <c r="A148" s="80" t="s">
        <v>178</v>
      </c>
      <c r="B148" s="5">
        <v>76.45</v>
      </c>
      <c r="C148" s="5">
        <v>141.97999999999999</v>
      </c>
      <c r="D148" s="85">
        <v>2</v>
      </c>
      <c r="G148" s="5">
        <f t="shared" si="3"/>
        <v>172.44631886945118</v>
      </c>
    </row>
    <row r="149" spans="1:7" x14ac:dyDescent="0.25">
      <c r="A149" s="80" t="s">
        <v>179</v>
      </c>
      <c r="B149" s="5">
        <v>74.16</v>
      </c>
      <c r="C149" s="5">
        <v>136.77000000000001</v>
      </c>
      <c r="D149" s="85">
        <v>3</v>
      </c>
      <c r="G149" s="5">
        <f t="shared" si="3"/>
        <v>284.5772460496716</v>
      </c>
    </row>
    <row r="150" spans="1:7" x14ac:dyDescent="0.25">
      <c r="A150" s="80" t="s">
        <v>180</v>
      </c>
      <c r="B150" s="5">
        <v>115.13</v>
      </c>
      <c r="C150" s="5">
        <v>160.34</v>
      </c>
      <c r="D150" s="85">
        <v>3</v>
      </c>
      <c r="G150" s="5">
        <f t="shared" si="3"/>
        <v>51.486516455342283</v>
      </c>
    </row>
    <row r="151" spans="1:7" x14ac:dyDescent="0.25">
      <c r="A151" s="80" t="s">
        <v>181</v>
      </c>
      <c r="B151" s="5">
        <v>100.78</v>
      </c>
      <c r="C151" s="5">
        <v>146.66999999999999</v>
      </c>
      <c r="D151" s="85">
        <v>3</v>
      </c>
      <c r="G151" s="5">
        <f t="shared" si="3"/>
        <v>150.69790222604433</v>
      </c>
    </row>
    <row r="152" spans="1:7" x14ac:dyDescent="0.25">
      <c r="A152" s="80" t="s">
        <v>182</v>
      </c>
      <c r="B152" s="5">
        <v>109.38</v>
      </c>
      <c r="C152" s="5">
        <v>176.15</v>
      </c>
      <c r="D152" s="85">
        <v>5</v>
      </c>
      <c r="G152" s="5">
        <f t="shared" si="3"/>
        <v>92.294115749441005</v>
      </c>
    </row>
    <row r="153" spans="1:7" x14ac:dyDescent="0.25">
      <c r="A153" s="80" t="s">
        <v>183</v>
      </c>
      <c r="B153" s="5">
        <v>88.71</v>
      </c>
      <c r="C153" s="5">
        <v>121.01</v>
      </c>
      <c r="D153" s="85">
        <v>1</v>
      </c>
      <c r="G153" s="5">
        <f t="shared" si="3"/>
        <v>97.642465992830068</v>
      </c>
    </row>
    <row r="154" spans="1:7" x14ac:dyDescent="0.25">
      <c r="A154" s="80" t="s">
        <v>184</v>
      </c>
      <c r="B154" s="5">
        <v>80.069999999999993</v>
      </c>
      <c r="C154" s="5">
        <v>140.33000000000001</v>
      </c>
      <c r="D154" s="85">
        <v>1</v>
      </c>
      <c r="G154" s="5">
        <f t="shared" si="3"/>
        <v>83.174306399465138</v>
      </c>
    </row>
    <row r="155" spans="1:7" x14ac:dyDescent="0.25">
      <c r="A155" s="80" t="s">
        <v>185</v>
      </c>
      <c r="B155" s="5">
        <v>72.87</v>
      </c>
      <c r="C155" s="5">
        <v>158.6</v>
      </c>
      <c r="D155" s="85">
        <v>6</v>
      </c>
      <c r="G155" s="5">
        <f t="shared" si="3"/>
        <v>463.39020699409178</v>
      </c>
    </row>
    <row r="156" spans="1:7" x14ac:dyDescent="0.25">
      <c r="A156" s="80" t="s">
        <v>186</v>
      </c>
      <c r="B156" s="5">
        <v>83.25</v>
      </c>
      <c r="C156" s="5">
        <v>178.4</v>
      </c>
      <c r="D156" s="85">
        <v>4</v>
      </c>
      <c r="G156" s="5">
        <f t="shared" si="3"/>
        <v>236.84609612815726</v>
      </c>
    </row>
    <row r="157" spans="1:7" x14ac:dyDescent="0.25">
      <c r="A157" s="80" t="s">
        <v>187</v>
      </c>
      <c r="B157" s="5">
        <v>69.84</v>
      </c>
      <c r="C157" s="5">
        <v>130.69999999999999</v>
      </c>
      <c r="D157" s="85">
        <v>6</v>
      </c>
      <c r="G157" s="5">
        <f t="shared" si="3"/>
        <v>643.49270072481579</v>
      </c>
    </row>
    <row r="158" spans="1:7" x14ac:dyDescent="0.25">
      <c r="A158" s="80" t="s">
        <v>188</v>
      </c>
      <c r="B158" s="5">
        <v>90.25</v>
      </c>
      <c r="C158" s="5">
        <v>121.55</v>
      </c>
      <c r="D158" s="85">
        <v>1</v>
      </c>
      <c r="G158" s="5">
        <f t="shared" si="3"/>
        <v>95.374407157543899</v>
      </c>
    </row>
    <row r="159" spans="1:7" x14ac:dyDescent="0.25">
      <c r="A159" s="80" t="s">
        <v>189</v>
      </c>
      <c r="B159" s="5">
        <v>87.15</v>
      </c>
      <c r="C159" s="5">
        <v>148.06</v>
      </c>
      <c r="D159" s="85">
        <v>2</v>
      </c>
      <c r="G159" s="5">
        <f t="shared" si="3"/>
        <v>130.77835292197997</v>
      </c>
    </row>
    <row r="160" spans="1:7" x14ac:dyDescent="0.25">
      <c r="A160" s="80" t="s">
        <v>190</v>
      </c>
      <c r="B160" s="5">
        <v>101.77</v>
      </c>
      <c r="C160" s="5">
        <v>155.30000000000001</v>
      </c>
      <c r="D160" s="85">
        <v>7</v>
      </c>
      <c r="G160" s="5">
        <f t="shared" si="3"/>
        <v>267.75545684115235</v>
      </c>
    </row>
    <row r="161" spans="1:7" x14ac:dyDescent="0.25">
      <c r="A161" s="80" t="s">
        <v>191</v>
      </c>
      <c r="B161" s="5">
        <v>76.22</v>
      </c>
      <c r="C161" s="5">
        <v>149.34</v>
      </c>
      <c r="D161" s="85">
        <v>2</v>
      </c>
      <c r="G161" s="5">
        <f t="shared" si="3"/>
        <v>158.72448174974829</v>
      </c>
    </row>
    <row r="162" spans="1:7" x14ac:dyDescent="0.25">
      <c r="A162" s="80" t="s">
        <v>192</v>
      </c>
      <c r="B162" s="5">
        <v>89.54</v>
      </c>
      <c r="C162" s="5">
        <v>142.72999999999999</v>
      </c>
      <c r="D162" s="85">
        <v>7</v>
      </c>
      <c r="G162" s="5">
        <f t="shared" si="3"/>
        <v>478.43441608023517</v>
      </c>
    </row>
    <row r="163" spans="1:7" x14ac:dyDescent="0.25">
      <c r="A163" s="80" t="s">
        <v>193</v>
      </c>
      <c r="B163" s="5">
        <v>66.84</v>
      </c>
      <c r="C163" s="5">
        <v>167.77</v>
      </c>
      <c r="D163" s="85">
        <v>6</v>
      </c>
      <c r="G163" s="5">
        <f t="shared" si="3"/>
        <v>496.59010486255323</v>
      </c>
    </row>
    <row r="164" spans="1:7" x14ac:dyDescent="0.25">
      <c r="A164" s="80" t="s">
        <v>194</v>
      </c>
      <c r="B164" s="5">
        <v>114.11</v>
      </c>
      <c r="C164" s="5">
        <v>142.18</v>
      </c>
      <c r="D164" s="85">
        <v>5</v>
      </c>
      <c r="G164" s="5">
        <f t="shared" si="3"/>
        <v>229.66096524901323</v>
      </c>
    </row>
    <row r="165" spans="1:7" x14ac:dyDescent="0.25">
      <c r="A165" s="80" t="s">
        <v>195</v>
      </c>
      <c r="B165" s="5">
        <v>79.28</v>
      </c>
      <c r="C165" s="5">
        <v>120.6</v>
      </c>
      <c r="D165" s="85">
        <v>3</v>
      </c>
      <c r="G165" s="5">
        <f t="shared" si="3"/>
        <v>324.50270836295272</v>
      </c>
    </row>
    <row r="166" spans="1:7" x14ac:dyDescent="0.25">
      <c r="A166" s="80" t="s">
        <v>196</v>
      </c>
      <c r="B166" s="5">
        <v>95.19</v>
      </c>
      <c r="C166" s="5">
        <v>144.38</v>
      </c>
      <c r="D166" s="85">
        <v>4</v>
      </c>
      <c r="G166" s="5">
        <f t="shared" si="3"/>
        <v>238.08523982675706</v>
      </c>
    </row>
    <row r="167" spans="1:7" x14ac:dyDescent="0.25">
      <c r="A167" s="80" t="s">
        <v>197</v>
      </c>
      <c r="B167" s="5">
        <v>86.42</v>
      </c>
      <c r="C167" s="5">
        <v>113.68</v>
      </c>
      <c r="D167" s="85">
        <v>7</v>
      </c>
      <c r="G167" s="5">
        <f t="shared" si="3"/>
        <v>770.80951069253319</v>
      </c>
    </row>
    <row r="168" spans="1:7" x14ac:dyDescent="0.25">
      <c r="A168" s="80" t="s">
        <v>198</v>
      </c>
      <c r="B168" s="5">
        <v>79.5</v>
      </c>
      <c r="C168" s="5">
        <v>171.68</v>
      </c>
      <c r="D168" s="85">
        <v>5</v>
      </c>
      <c r="G168" s="5">
        <f t="shared" si="3"/>
        <v>311.91086210359958</v>
      </c>
    </row>
    <row r="169" spans="1:7" x14ac:dyDescent="0.25">
      <c r="A169" s="80" t="s">
        <v>199</v>
      </c>
      <c r="B169" s="5">
        <v>80.03</v>
      </c>
      <c r="C169" s="5">
        <v>140.36000000000001</v>
      </c>
      <c r="D169" s="85">
        <v>5</v>
      </c>
      <c r="G169" s="5">
        <f t="shared" si="3"/>
        <v>415.96697713108119</v>
      </c>
    </row>
    <row r="170" spans="1:7" x14ac:dyDescent="0.25">
      <c r="A170" s="80" t="s">
        <v>200</v>
      </c>
      <c r="B170" s="5">
        <v>85.38</v>
      </c>
      <c r="C170" s="5">
        <v>171.1</v>
      </c>
      <c r="D170" s="85">
        <v>5</v>
      </c>
      <c r="G170" s="5">
        <f t="shared" si="3"/>
        <v>264.44009362883554</v>
      </c>
    </row>
    <row r="171" spans="1:7" x14ac:dyDescent="0.25">
      <c r="A171" s="80" t="s">
        <v>201</v>
      </c>
      <c r="B171" s="5">
        <v>118.2</v>
      </c>
      <c r="C171" s="5">
        <v>176.84</v>
      </c>
      <c r="D171" s="85">
        <v>6</v>
      </c>
      <c r="G171" s="5">
        <f t="shared" si="3"/>
        <v>64.319701951419731</v>
      </c>
    </row>
    <row r="172" spans="1:7" x14ac:dyDescent="0.25">
      <c r="A172" s="80" t="s">
        <v>202</v>
      </c>
      <c r="B172" s="5">
        <v>99.74</v>
      </c>
      <c r="C172" s="5">
        <v>136.97</v>
      </c>
      <c r="D172" s="85">
        <v>2</v>
      </c>
      <c r="G172" s="5">
        <f t="shared" si="3"/>
        <v>129.13395262434972</v>
      </c>
    </row>
    <row r="173" spans="1:7" x14ac:dyDescent="0.25">
      <c r="A173" s="80" t="s">
        <v>203</v>
      </c>
      <c r="B173" s="5">
        <v>73.31</v>
      </c>
      <c r="C173" s="5">
        <v>123.25</v>
      </c>
      <c r="D173" s="85">
        <v>5</v>
      </c>
      <c r="G173" s="5">
        <f t="shared" si="3"/>
        <v>558.60688709914086</v>
      </c>
    </row>
    <row r="174" spans="1:7" x14ac:dyDescent="0.25">
      <c r="A174" s="80" t="s">
        <v>204</v>
      </c>
      <c r="B174" s="5">
        <v>82.76</v>
      </c>
      <c r="C174" s="5">
        <v>171.48</v>
      </c>
      <c r="D174" s="85">
        <v>5</v>
      </c>
      <c r="G174" s="5">
        <f t="shared" si="3"/>
        <v>285.69129079620939</v>
      </c>
    </row>
    <row r="175" spans="1:7" x14ac:dyDescent="0.25">
      <c r="A175" s="80" t="s">
        <v>205</v>
      </c>
      <c r="B175" s="5">
        <v>68.489999999999995</v>
      </c>
      <c r="C175" s="5">
        <v>131.86000000000001</v>
      </c>
      <c r="D175" s="85">
        <v>1</v>
      </c>
      <c r="G175" s="5">
        <f t="shared" si="3"/>
        <v>107.71433878071153</v>
      </c>
    </row>
    <row r="176" spans="1:7" x14ac:dyDescent="0.25">
      <c r="A176" s="80" t="s">
        <v>206</v>
      </c>
      <c r="B176" s="5">
        <v>136.15</v>
      </c>
      <c r="C176" s="5">
        <v>146.35</v>
      </c>
      <c r="D176" s="85">
        <v>2</v>
      </c>
      <c r="G176" s="5">
        <f t="shared" si="3"/>
        <v>101.68200924780979</v>
      </c>
    </row>
    <row r="177" spans="1:7" x14ac:dyDescent="0.25">
      <c r="A177" s="80" t="s">
        <v>207</v>
      </c>
      <c r="B177" s="5">
        <v>79.37</v>
      </c>
      <c r="C177" s="5">
        <v>152.44</v>
      </c>
      <c r="D177" s="85">
        <v>3</v>
      </c>
      <c r="G177" s="5">
        <f t="shared" si="3"/>
        <v>216.20384160243589</v>
      </c>
    </row>
    <row r="178" spans="1:7" x14ac:dyDescent="0.25">
      <c r="A178" s="80" t="s">
        <v>208</v>
      </c>
      <c r="B178" s="5">
        <v>86.92</v>
      </c>
      <c r="C178" s="5">
        <v>122.06</v>
      </c>
      <c r="D178" s="85">
        <v>5</v>
      </c>
      <c r="G178" s="5">
        <f t="shared" si="3"/>
        <v>490.05328470642417</v>
      </c>
    </row>
    <row r="179" spans="1:7" x14ac:dyDescent="0.25">
      <c r="A179" s="80" t="s">
        <v>209</v>
      </c>
      <c r="B179" s="5">
        <v>91.46</v>
      </c>
      <c r="C179" s="5">
        <v>159.61000000000001</v>
      </c>
      <c r="D179" s="85">
        <v>4</v>
      </c>
      <c r="G179" s="5">
        <f t="shared" si="3"/>
        <v>193.33534643004054</v>
      </c>
    </row>
    <row r="180" spans="1:7" x14ac:dyDescent="0.25">
      <c r="A180" s="80" t="s">
        <v>210</v>
      </c>
      <c r="B180" s="5">
        <v>66.180000000000007</v>
      </c>
      <c r="C180" s="5">
        <v>127.39</v>
      </c>
      <c r="D180" s="85">
        <v>6</v>
      </c>
      <c r="G180" s="5">
        <f t="shared" si="3"/>
        <v>694.28589516229499</v>
      </c>
    </row>
    <row r="181" spans="1:7" x14ac:dyDescent="0.25">
      <c r="A181" s="80" t="s">
        <v>211</v>
      </c>
      <c r="B181" s="5">
        <v>70.790000000000006</v>
      </c>
      <c r="C181" s="5">
        <v>125.35</v>
      </c>
      <c r="D181" s="85">
        <v>7</v>
      </c>
      <c r="G181" s="5">
        <f t="shared" si="3"/>
        <v>785.7547792031429</v>
      </c>
    </row>
    <row r="182" spans="1:7" x14ac:dyDescent="0.25">
      <c r="A182" s="80" t="s">
        <v>212</v>
      </c>
      <c r="B182" s="5">
        <v>69.38</v>
      </c>
      <c r="C182" s="5">
        <v>161.78</v>
      </c>
      <c r="D182" s="85">
        <v>1</v>
      </c>
      <c r="G182" s="5">
        <f t="shared" si="3"/>
        <v>80.887137715125249</v>
      </c>
    </row>
    <row r="183" spans="1:7" x14ac:dyDescent="0.25">
      <c r="A183" s="80" t="s">
        <v>213</v>
      </c>
      <c r="B183" s="5">
        <v>110.7</v>
      </c>
      <c r="C183" s="5">
        <v>188.25</v>
      </c>
      <c r="D183" s="85">
        <v>4</v>
      </c>
      <c r="G183" s="5">
        <f t="shared" si="3"/>
        <v>131.9289495498985</v>
      </c>
    </row>
    <row r="184" spans="1:7" x14ac:dyDescent="0.25">
      <c r="A184" s="80" t="s">
        <v>214</v>
      </c>
      <c r="B184" s="5">
        <v>115.33</v>
      </c>
      <c r="C184" s="5">
        <v>154.19</v>
      </c>
      <c r="D184" s="85">
        <v>3</v>
      </c>
      <c r="G184" s="5">
        <f t="shared" si="3"/>
        <v>79.529865016303305</v>
      </c>
    </row>
    <row r="185" spans="1:7" x14ac:dyDescent="0.25">
      <c r="A185" s="80" t="s">
        <v>215</v>
      </c>
      <c r="B185" s="5">
        <v>78.319999999999993</v>
      </c>
      <c r="C185" s="5">
        <v>151.96</v>
      </c>
      <c r="D185" s="85">
        <v>4</v>
      </c>
      <c r="G185" s="5">
        <f t="shared" si="3"/>
        <v>296.04241944224299</v>
      </c>
    </row>
    <row r="186" spans="1:7" x14ac:dyDescent="0.25">
      <c r="A186" s="80" t="s">
        <v>216</v>
      </c>
      <c r="B186" s="5">
        <v>84.23</v>
      </c>
      <c r="C186" s="5">
        <v>126.12</v>
      </c>
      <c r="D186" s="85">
        <v>7</v>
      </c>
      <c r="G186" s="5">
        <f t="shared" si="3"/>
        <v>668.20136667561076</v>
      </c>
    </row>
    <row r="187" spans="1:7" x14ac:dyDescent="0.25">
      <c r="A187" s="80" t="s">
        <v>217</v>
      </c>
      <c r="B187" s="5">
        <v>90.89</v>
      </c>
      <c r="C187" s="5">
        <v>165.87</v>
      </c>
      <c r="D187" s="85">
        <v>7</v>
      </c>
      <c r="G187" s="5">
        <f t="shared" si="3"/>
        <v>316.27442344777631</v>
      </c>
    </row>
    <row r="188" spans="1:7" x14ac:dyDescent="0.25">
      <c r="A188" s="80" t="s">
        <v>218</v>
      </c>
      <c r="B188" s="5">
        <v>106.85</v>
      </c>
      <c r="C188" s="5">
        <v>134.47999999999999</v>
      </c>
      <c r="D188" s="85">
        <v>4</v>
      </c>
      <c r="G188" s="5">
        <f t="shared" si="3"/>
        <v>248.78228349271404</v>
      </c>
    </row>
    <row r="189" spans="1:7" x14ac:dyDescent="0.25">
      <c r="A189" s="80" t="s">
        <v>219</v>
      </c>
      <c r="B189" s="5">
        <v>120.19</v>
      </c>
      <c r="C189" s="5">
        <v>173.41</v>
      </c>
      <c r="D189" s="85">
        <v>4</v>
      </c>
      <c r="G189" s="5">
        <f t="shared" si="3"/>
        <v>25.293232387740005</v>
      </c>
    </row>
    <row r="190" spans="1:7" x14ac:dyDescent="0.25">
      <c r="A190" s="80" t="s">
        <v>220</v>
      </c>
      <c r="B190" s="5">
        <v>103.54</v>
      </c>
      <c r="C190" s="5">
        <v>190.79</v>
      </c>
      <c r="D190" s="85">
        <v>6</v>
      </c>
      <c r="G190" s="5">
        <f t="shared" si="3"/>
        <v>260.84001115176005</v>
      </c>
    </row>
    <row r="191" spans="1:7" x14ac:dyDescent="0.25">
      <c r="A191" s="80" t="s">
        <v>221</v>
      </c>
      <c r="B191" s="5">
        <v>121.28</v>
      </c>
      <c r="C191" s="5">
        <v>171.6</v>
      </c>
      <c r="D191" s="85">
        <v>7</v>
      </c>
      <c r="G191" s="5">
        <f t="shared" si="3"/>
        <v>38.33047548650601</v>
      </c>
    </row>
    <row r="192" spans="1:7" x14ac:dyDescent="0.25">
      <c r="A192" s="80" t="s">
        <v>222</v>
      </c>
      <c r="B192" s="5">
        <v>86.16</v>
      </c>
      <c r="C192" s="5">
        <v>176.67</v>
      </c>
      <c r="D192" s="85">
        <v>2</v>
      </c>
      <c r="G192" s="5">
        <f t="shared" si="3"/>
        <v>107.42311937177226</v>
      </c>
    </row>
    <row r="193" spans="1:8" x14ac:dyDescent="0.25">
      <c r="A193" s="80" t="s">
        <v>223</v>
      </c>
      <c r="B193" s="5">
        <v>63.36</v>
      </c>
      <c r="C193" s="5">
        <v>159.66</v>
      </c>
      <c r="D193" s="85">
        <v>3</v>
      </c>
      <c r="G193" s="5">
        <f t="shared" si="3"/>
        <v>274.13032725280993</v>
      </c>
    </row>
    <row r="194" spans="1:8" x14ac:dyDescent="0.25">
      <c r="A194" s="80" t="s">
        <v>224</v>
      </c>
      <c r="B194" s="5">
        <v>63.2</v>
      </c>
      <c r="C194" s="5">
        <v>140.13</v>
      </c>
      <c r="D194" s="85">
        <v>7</v>
      </c>
      <c r="H194" s="5">
        <f t="shared" ref="H194:H243" si="4">((ABS($H$2- B194)^1.66) + (ABS($H$3 - C194)^1.66))^(1/1.66) * D194 * $M$2 * 2</f>
        <v>241.90220455834378</v>
      </c>
    </row>
    <row r="195" spans="1:8" x14ac:dyDescent="0.25">
      <c r="A195" s="80" t="s">
        <v>225</v>
      </c>
      <c r="B195" s="5">
        <v>77.13</v>
      </c>
      <c r="C195" s="5">
        <v>112.5</v>
      </c>
      <c r="D195" s="85">
        <v>3</v>
      </c>
      <c r="H195" s="5">
        <f t="shared" si="4"/>
        <v>257.94743101892243</v>
      </c>
    </row>
    <row r="196" spans="1:8" x14ac:dyDescent="0.25">
      <c r="A196" s="80" t="s">
        <v>226</v>
      </c>
      <c r="B196" s="5">
        <v>70.87</v>
      </c>
      <c r="C196" s="5">
        <v>94.93</v>
      </c>
      <c r="D196" s="85">
        <v>5</v>
      </c>
      <c r="H196" s="5">
        <f t="shared" si="4"/>
        <v>545.73315614553508</v>
      </c>
    </row>
    <row r="197" spans="1:8" x14ac:dyDescent="0.25">
      <c r="A197" s="80" t="s">
        <v>227</v>
      </c>
      <c r="B197" s="5">
        <v>54.16</v>
      </c>
      <c r="C197" s="5">
        <v>113.92</v>
      </c>
      <c r="D197" s="85">
        <v>1</v>
      </c>
      <c r="H197" s="5">
        <f t="shared" si="4"/>
        <v>76.794997964119489</v>
      </c>
    </row>
    <row r="198" spans="1:8" x14ac:dyDescent="0.25">
      <c r="A198" s="80" t="s">
        <v>228</v>
      </c>
      <c r="B198" s="5">
        <v>59.39</v>
      </c>
      <c r="C198" s="5">
        <v>104.87</v>
      </c>
      <c r="D198" s="85">
        <v>3</v>
      </c>
      <c r="H198" s="5">
        <f t="shared" si="4"/>
        <v>269.93942324631706</v>
      </c>
    </row>
    <row r="199" spans="1:8" x14ac:dyDescent="0.25">
      <c r="A199" s="80" t="s">
        <v>229</v>
      </c>
      <c r="B199" s="5">
        <v>48.83</v>
      </c>
      <c r="C199" s="5">
        <v>162.9</v>
      </c>
      <c r="D199" s="85">
        <v>3</v>
      </c>
      <c r="H199" s="5">
        <f t="shared" si="4"/>
        <v>53.937141979306375</v>
      </c>
    </row>
    <row r="200" spans="1:8" x14ac:dyDescent="0.25">
      <c r="A200" s="80" t="s">
        <v>230</v>
      </c>
      <c r="B200" s="5">
        <v>36.53</v>
      </c>
      <c r="C200" s="5">
        <v>115.91</v>
      </c>
      <c r="D200" s="85">
        <v>2</v>
      </c>
      <c r="H200" s="5">
        <f t="shared" si="4"/>
        <v>171.77967741167888</v>
      </c>
    </row>
    <row r="201" spans="1:8" x14ac:dyDescent="0.25">
      <c r="A201" s="80" t="s">
        <v>231</v>
      </c>
      <c r="B201" s="5">
        <v>101.22</v>
      </c>
      <c r="C201" s="5">
        <v>100.83</v>
      </c>
      <c r="D201" s="85">
        <v>6</v>
      </c>
      <c r="H201" s="5">
        <f t="shared" si="4"/>
        <v>749.83837022499108</v>
      </c>
    </row>
    <row r="202" spans="1:8" x14ac:dyDescent="0.25">
      <c r="A202" s="80" t="s">
        <v>232</v>
      </c>
      <c r="B202" s="5">
        <v>52.17</v>
      </c>
      <c r="C202" s="5">
        <v>127.9</v>
      </c>
      <c r="D202" s="85">
        <v>1</v>
      </c>
      <c r="H202" s="5">
        <f t="shared" si="4"/>
        <v>55.82497527263601</v>
      </c>
    </row>
    <row r="203" spans="1:8" x14ac:dyDescent="0.25">
      <c r="A203" s="80" t="s">
        <v>233</v>
      </c>
      <c r="B203" s="5">
        <v>81.48</v>
      </c>
      <c r="C203" s="5">
        <v>180.41</v>
      </c>
      <c r="D203" s="85">
        <v>5</v>
      </c>
      <c r="H203" s="5">
        <f t="shared" si="4"/>
        <v>249.58490643761613</v>
      </c>
    </row>
    <row r="204" spans="1:8" x14ac:dyDescent="0.25">
      <c r="A204" s="80" t="s">
        <v>234</v>
      </c>
      <c r="B204" s="5">
        <v>84.57</v>
      </c>
      <c r="C204" s="5">
        <v>88.5</v>
      </c>
      <c r="D204" s="85">
        <v>1</v>
      </c>
      <c r="H204" s="5">
        <f t="shared" si="4"/>
        <v>127.58178864362981</v>
      </c>
    </row>
    <row r="205" spans="1:8" x14ac:dyDescent="0.25">
      <c r="A205" s="80" t="s">
        <v>235</v>
      </c>
      <c r="B205" s="5">
        <v>44.28</v>
      </c>
      <c r="C205" s="5">
        <v>89.14</v>
      </c>
      <c r="D205" s="85">
        <v>2</v>
      </c>
      <c r="H205" s="5">
        <f t="shared" si="4"/>
        <v>240.91125958768995</v>
      </c>
    </row>
    <row r="206" spans="1:8" x14ac:dyDescent="0.25">
      <c r="A206" s="80" t="s">
        <v>236</v>
      </c>
      <c r="B206" s="5">
        <v>50.88</v>
      </c>
      <c r="C206" s="5">
        <v>173.61</v>
      </c>
      <c r="D206" s="85">
        <v>5</v>
      </c>
      <c r="H206" s="5">
        <f t="shared" si="4"/>
        <v>131.02687138345783</v>
      </c>
    </row>
    <row r="207" spans="1:8" x14ac:dyDescent="0.25">
      <c r="A207" s="80" t="s">
        <v>237</v>
      </c>
      <c r="B207" s="5">
        <v>84.37</v>
      </c>
      <c r="C207" s="5">
        <v>123.15</v>
      </c>
      <c r="D207" s="85">
        <v>2</v>
      </c>
      <c r="H207" s="5">
        <f t="shared" si="4"/>
        <v>154.28493937251133</v>
      </c>
    </row>
    <row r="208" spans="1:8" x14ac:dyDescent="0.25">
      <c r="A208" s="80" t="s">
        <v>238</v>
      </c>
      <c r="B208" s="5">
        <v>61.69</v>
      </c>
      <c r="C208" s="5">
        <v>194.13</v>
      </c>
      <c r="D208" s="85">
        <v>3</v>
      </c>
      <c r="H208" s="5">
        <f t="shared" si="4"/>
        <v>159.41361305113335</v>
      </c>
    </row>
    <row r="209" spans="1:8" x14ac:dyDescent="0.25">
      <c r="A209" s="80" t="s">
        <v>239</v>
      </c>
      <c r="B209" s="5">
        <v>65.83</v>
      </c>
      <c r="C209" s="5">
        <v>150.78</v>
      </c>
      <c r="D209" s="85">
        <v>3</v>
      </c>
      <c r="H209" s="5">
        <f t="shared" si="4"/>
        <v>61.099873161714825</v>
      </c>
    </row>
    <row r="210" spans="1:8" x14ac:dyDescent="0.25">
      <c r="A210" s="80" t="s">
        <v>240</v>
      </c>
      <c r="B210" s="5">
        <v>81.37</v>
      </c>
      <c r="C210" s="5">
        <v>103.73</v>
      </c>
      <c r="D210" s="85">
        <v>5</v>
      </c>
      <c r="H210" s="5">
        <f t="shared" si="4"/>
        <v>511.73970072077913</v>
      </c>
    </row>
    <row r="211" spans="1:8" x14ac:dyDescent="0.25">
      <c r="A211" s="80" t="s">
        <v>241</v>
      </c>
      <c r="B211" s="5">
        <v>52.86</v>
      </c>
      <c r="C211" s="5">
        <v>125.61</v>
      </c>
      <c r="D211" s="85">
        <v>2</v>
      </c>
      <c r="H211" s="5">
        <f t="shared" si="4"/>
        <v>118.00237742533255</v>
      </c>
    </row>
    <row r="212" spans="1:8" x14ac:dyDescent="0.25">
      <c r="A212" s="80" t="s">
        <v>242</v>
      </c>
      <c r="B212" s="5">
        <v>81.3</v>
      </c>
      <c r="C212" s="5">
        <v>195.98</v>
      </c>
      <c r="D212" s="85">
        <v>6</v>
      </c>
      <c r="H212" s="5">
        <f t="shared" si="4"/>
        <v>418.84300616102502</v>
      </c>
    </row>
    <row r="213" spans="1:8" x14ac:dyDescent="0.25">
      <c r="A213" s="80" t="s">
        <v>243</v>
      </c>
      <c r="B213" s="5">
        <v>63.89</v>
      </c>
      <c r="C213" s="5">
        <v>144.57</v>
      </c>
      <c r="D213" s="85">
        <v>3</v>
      </c>
      <c r="H213" s="5">
        <f t="shared" si="4"/>
        <v>84.071505540022926</v>
      </c>
    </row>
    <row r="214" spans="1:8" x14ac:dyDescent="0.25">
      <c r="A214" s="80" t="s">
        <v>244</v>
      </c>
      <c r="B214" s="5">
        <v>54.61</v>
      </c>
      <c r="C214" s="5">
        <v>117.59</v>
      </c>
      <c r="D214" s="85">
        <v>7</v>
      </c>
      <c r="H214" s="5">
        <f t="shared" si="4"/>
        <v>495.70619415785524</v>
      </c>
    </row>
    <row r="215" spans="1:8" x14ac:dyDescent="0.25">
      <c r="A215" s="80" t="s">
        <v>245</v>
      </c>
      <c r="B215" s="5">
        <v>56.94</v>
      </c>
      <c r="C215" s="5">
        <v>114.62</v>
      </c>
      <c r="D215" s="85">
        <v>2</v>
      </c>
      <c r="H215" s="5">
        <f t="shared" si="4"/>
        <v>149.57956205226768</v>
      </c>
    </row>
    <row r="216" spans="1:8" x14ac:dyDescent="0.25">
      <c r="A216" s="80" t="s">
        <v>246</v>
      </c>
      <c r="B216" s="5">
        <v>45.9</v>
      </c>
      <c r="C216" s="5">
        <v>137.01</v>
      </c>
      <c r="D216" s="85">
        <v>3</v>
      </c>
      <c r="H216" s="5">
        <f t="shared" si="4"/>
        <v>141.52330824526325</v>
      </c>
    </row>
    <row r="217" spans="1:8" x14ac:dyDescent="0.25">
      <c r="A217" s="80" t="s">
        <v>247</v>
      </c>
      <c r="B217" s="5">
        <v>59.51</v>
      </c>
      <c r="C217" s="5">
        <v>159.02000000000001</v>
      </c>
      <c r="D217" s="85">
        <v>3</v>
      </c>
      <c r="H217" s="5">
        <f t="shared" si="4"/>
        <v>10.138692235193568</v>
      </c>
    </row>
    <row r="218" spans="1:8" x14ac:dyDescent="0.25">
      <c r="A218" s="80" t="s">
        <v>248</v>
      </c>
      <c r="B218" s="5">
        <v>41.36</v>
      </c>
      <c r="C218" s="5">
        <v>110.86</v>
      </c>
      <c r="D218" s="85">
        <v>6</v>
      </c>
      <c r="H218" s="5">
        <f t="shared" si="4"/>
        <v>535.1532311897289</v>
      </c>
    </row>
    <row r="219" spans="1:8" x14ac:dyDescent="0.25">
      <c r="A219" s="80" t="s">
        <v>249</v>
      </c>
      <c r="B219" s="5">
        <v>48.05</v>
      </c>
      <c r="C219" s="5">
        <v>124.35</v>
      </c>
      <c r="D219" s="85">
        <v>1</v>
      </c>
      <c r="H219" s="5">
        <f t="shared" si="4"/>
        <v>63.943658407917304</v>
      </c>
    </row>
    <row r="220" spans="1:8" x14ac:dyDescent="0.25">
      <c r="A220" s="80" t="s">
        <v>250</v>
      </c>
      <c r="B220" s="5">
        <v>55.75</v>
      </c>
      <c r="C220" s="5">
        <v>157.65</v>
      </c>
      <c r="D220" s="85">
        <v>4</v>
      </c>
      <c r="H220" s="5">
        <f t="shared" si="4"/>
        <v>36.209317249770514</v>
      </c>
    </row>
    <row r="221" spans="1:8" x14ac:dyDescent="0.25">
      <c r="A221" s="80" t="s">
        <v>251</v>
      </c>
      <c r="B221" s="5">
        <v>56.53</v>
      </c>
      <c r="C221" s="5">
        <v>171.27</v>
      </c>
      <c r="D221" s="85">
        <v>4</v>
      </c>
      <c r="H221" s="5">
        <f t="shared" si="4"/>
        <v>70.710708281308641</v>
      </c>
    </row>
    <row r="222" spans="1:8" x14ac:dyDescent="0.25">
      <c r="A222" s="80" t="s">
        <v>252</v>
      </c>
      <c r="B222" s="5">
        <v>71.53</v>
      </c>
      <c r="C222" s="5">
        <v>175.82</v>
      </c>
      <c r="D222" s="85">
        <v>6</v>
      </c>
      <c r="H222" s="5">
        <f t="shared" si="4"/>
        <v>193.9724372857867</v>
      </c>
    </row>
    <row r="223" spans="1:8" x14ac:dyDescent="0.25">
      <c r="A223" s="80" t="s">
        <v>253</v>
      </c>
      <c r="B223" s="5">
        <v>51.64</v>
      </c>
      <c r="C223" s="5">
        <v>166.75</v>
      </c>
      <c r="D223" s="85">
        <v>5</v>
      </c>
      <c r="H223" s="5">
        <f t="shared" si="4"/>
        <v>84.376697697734457</v>
      </c>
    </row>
    <row r="224" spans="1:8" x14ac:dyDescent="0.25">
      <c r="A224" s="80" t="s">
        <v>254</v>
      </c>
      <c r="B224" s="5">
        <v>58.25</v>
      </c>
      <c r="C224" s="5">
        <v>191.25</v>
      </c>
      <c r="D224" s="85">
        <v>2</v>
      </c>
      <c r="H224" s="5">
        <f t="shared" si="4"/>
        <v>96.874109313271603</v>
      </c>
    </row>
    <row r="225" spans="1:8" x14ac:dyDescent="0.25">
      <c r="A225" s="80" t="s">
        <v>255</v>
      </c>
      <c r="B225" s="5">
        <v>75.84</v>
      </c>
      <c r="C225" s="5">
        <v>87.33</v>
      </c>
      <c r="D225" s="85">
        <v>2</v>
      </c>
      <c r="H225" s="5">
        <f t="shared" si="4"/>
        <v>247.25492607732372</v>
      </c>
    </row>
    <row r="226" spans="1:8" x14ac:dyDescent="0.25">
      <c r="A226" s="80" t="s">
        <v>256</v>
      </c>
      <c r="B226" s="5">
        <v>54.56</v>
      </c>
      <c r="C226" s="5">
        <v>192.54</v>
      </c>
      <c r="D226" s="85">
        <v>4</v>
      </c>
      <c r="H226" s="5">
        <f t="shared" si="4"/>
        <v>207.23149642445983</v>
      </c>
    </row>
    <row r="227" spans="1:8" x14ac:dyDescent="0.25">
      <c r="A227" s="80" t="s">
        <v>257</v>
      </c>
      <c r="B227" s="5">
        <v>39.18</v>
      </c>
      <c r="C227" s="5">
        <v>190.03</v>
      </c>
      <c r="D227" s="85">
        <v>3</v>
      </c>
      <c r="H227" s="5">
        <f t="shared" si="4"/>
        <v>182.03044930315664</v>
      </c>
    </row>
    <row r="228" spans="1:8" x14ac:dyDescent="0.25">
      <c r="A228" s="80" t="s">
        <v>258</v>
      </c>
      <c r="B228" s="5">
        <v>80.16</v>
      </c>
      <c r="C228" s="5">
        <v>90.16</v>
      </c>
      <c r="D228" s="85">
        <v>3</v>
      </c>
      <c r="H228" s="5">
        <f t="shared" si="4"/>
        <v>365.8508677930181</v>
      </c>
    </row>
    <row r="229" spans="1:8" x14ac:dyDescent="0.25">
      <c r="A229" s="80" t="s">
        <v>259</v>
      </c>
      <c r="B229" s="5">
        <v>80.12</v>
      </c>
      <c r="C229" s="5">
        <v>149.11000000000001</v>
      </c>
      <c r="D229" s="85">
        <v>5</v>
      </c>
      <c r="H229" s="5">
        <f t="shared" si="4"/>
        <v>200.92096579239717</v>
      </c>
    </row>
    <row r="230" spans="1:8" x14ac:dyDescent="0.25">
      <c r="A230" s="80" t="s">
        <v>260</v>
      </c>
      <c r="B230" s="5">
        <v>82.36</v>
      </c>
      <c r="C230" s="5">
        <v>120.78</v>
      </c>
      <c r="D230" s="85">
        <v>1</v>
      </c>
      <c r="H230" s="5">
        <f t="shared" si="4"/>
        <v>78.431220555893759</v>
      </c>
    </row>
    <row r="231" spans="1:8" x14ac:dyDescent="0.25">
      <c r="A231" s="80" t="s">
        <v>261</v>
      </c>
      <c r="B231" s="5">
        <v>61.4</v>
      </c>
      <c r="C231" s="5">
        <v>186.97</v>
      </c>
      <c r="D231" s="85">
        <v>6</v>
      </c>
      <c r="H231" s="5">
        <f t="shared" si="4"/>
        <v>249.91585343599263</v>
      </c>
    </row>
    <row r="232" spans="1:8" x14ac:dyDescent="0.25">
      <c r="A232" s="80" t="s">
        <v>262</v>
      </c>
      <c r="B232" s="5">
        <v>61.9</v>
      </c>
      <c r="C232" s="5">
        <v>194.84</v>
      </c>
      <c r="D232" s="85">
        <v>4</v>
      </c>
      <c r="H232" s="5">
        <f t="shared" si="4"/>
        <v>217.29054025344368</v>
      </c>
    </row>
    <row r="233" spans="1:8" x14ac:dyDescent="0.25">
      <c r="A233" s="80" t="s">
        <v>263</v>
      </c>
      <c r="B233" s="5">
        <v>66.11</v>
      </c>
      <c r="C233" s="5">
        <v>137.78</v>
      </c>
      <c r="D233" s="85">
        <v>3</v>
      </c>
      <c r="H233" s="5">
        <f t="shared" si="4"/>
        <v>119.58650045265281</v>
      </c>
    </row>
    <row r="234" spans="1:8" x14ac:dyDescent="0.25">
      <c r="A234" s="80" t="s">
        <v>264</v>
      </c>
      <c r="B234" s="5">
        <v>50.44</v>
      </c>
      <c r="C234" s="5">
        <v>100.95</v>
      </c>
      <c r="D234" s="85">
        <v>4</v>
      </c>
      <c r="H234" s="5">
        <f t="shared" si="4"/>
        <v>395.32638580557443</v>
      </c>
    </row>
    <row r="235" spans="1:8" x14ac:dyDescent="0.25">
      <c r="A235" s="80" t="s">
        <v>265</v>
      </c>
      <c r="B235" s="5">
        <v>34.880000000000003</v>
      </c>
      <c r="C235" s="5">
        <v>145.12</v>
      </c>
      <c r="D235" s="85">
        <v>7</v>
      </c>
      <c r="H235" s="5">
        <f t="shared" si="4"/>
        <v>352.6294324510373</v>
      </c>
    </row>
    <row r="236" spans="1:8" x14ac:dyDescent="0.25">
      <c r="A236" s="80" t="s">
        <v>266</v>
      </c>
      <c r="B236" s="5">
        <v>70.08</v>
      </c>
      <c r="C236" s="5">
        <v>182.43</v>
      </c>
      <c r="D236" s="85">
        <v>2</v>
      </c>
      <c r="H236" s="5">
        <f t="shared" si="4"/>
        <v>79.965153997093907</v>
      </c>
    </row>
    <row r="237" spans="1:8" x14ac:dyDescent="0.25">
      <c r="A237" s="80" t="s">
        <v>267</v>
      </c>
      <c r="B237" s="5">
        <v>83.67</v>
      </c>
      <c r="C237" s="5">
        <v>162.86000000000001</v>
      </c>
      <c r="D237" s="85">
        <v>6</v>
      </c>
      <c r="H237" s="5">
        <f t="shared" si="4"/>
        <v>231.54135651443576</v>
      </c>
    </row>
    <row r="238" spans="1:8" x14ac:dyDescent="0.25">
      <c r="A238" s="80" t="s">
        <v>268</v>
      </c>
      <c r="B238" s="5">
        <v>77.3</v>
      </c>
      <c r="C238" s="5">
        <v>192.78</v>
      </c>
      <c r="D238" s="85">
        <v>1</v>
      </c>
      <c r="H238" s="5">
        <f t="shared" si="4"/>
        <v>61.420693872056702</v>
      </c>
    </row>
    <row r="239" spans="1:8" x14ac:dyDescent="0.25">
      <c r="A239" s="80" t="s">
        <v>269</v>
      </c>
      <c r="B239" s="5">
        <v>73.03</v>
      </c>
      <c r="C239" s="5">
        <v>140.04</v>
      </c>
      <c r="D239" s="85">
        <v>6</v>
      </c>
      <c r="H239" s="5">
        <f t="shared" si="4"/>
        <v>254.54090989329566</v>
      </c>
    </row>
    <row r="240" spans="1:8" x14ac:dyDescent="0.25">
      <c r="A240" s="80" t="s">
        <v>270</v>
      </c>
      <c r="B240" s="5">
        <v>37.28</v>
      </c>
      <c r="C240" s="5">
        <v>198.73</v>
      </c>
      <c r="D240" s="85">
        <v>2</v>
      </c>
      <c r="H240" s="5">
        <f t="shared" si="4"/>
        <v>149.02719544156577</v>
      </c>
    </row>
    <row r="241" spans="1:9" x14ac:dyDescent="0.25">
      <c r="A241" s="80" t="s">
        <v>271</v>
      </c>
      <c r="B241" s="5">
        <v>76.400000000000006</v>
      </c>
      <c r="C241" s="5">
        <v>83.66</v>
      </c>
      <c r="D241" s="85">
        <v>5</v>
      </c>
      <c r="H241" s="5">
        <f t="shared" si="4"/>
        <v>648.207506279835</v>
      </c>
    </row>
    <row r="242" spans="1:9" x14ac:dyDescent="0.25">
      <c r="A242" s="80" t="s">
        <v>272</v>
      </c>
      <c r="B242" s="5">
        <v>65.37</v>
      </c>
      <c r="C242" s="5">
        <v>98.84</v>
      </c>
      <c r="D242" s="85">
        <v>1</v>
      </c>
      <c r="H242" s="5">
        <f t="shared" si="4"/>
        <v>100.72285387427256</v>
      </c>
    </row>
    <row r="243" spans="1:9" x14ac:dyDescent="0.25">
      <c r="A243" s="80" t="s">
        <v>273</v>
      </c>
      <c r="B243" s="5">
        <v>63.59</v>
      </c>
      <c r="C243" s="5">
        <v>188.5</v>
      </c>
      <c r="D243" s="85">
        <v>1</v>
      </c>
      <c r="H243" s="5">
        <f t="shared" si="4"/>
        <v>44.848521815149326</v>
      </c>
    </row>
    <row r="244" spans="1:9" x14ac:dyDescent="0.25">
      <c r="A244" s="80" t="s">
        <v>274</v>
      </c>
      <c r="B244" s="5">
        <v>184.64</v>
      </c>
      <c r="C244" s="5">
        <v>191.15</v>
      </c>
      <c r="D244" s="85">
        <v>5</v>
      </c>
      <c r="I244" s="5">
        <f t="shared" ref="I244:I307" si="5">((ABS($I$2- B244)^1.66) + (ABS($I$3 - C244)^1.66))^(1/1.66) * D244 * $M$2 * 2</f>
        <v>563.9404833078396</v>
      </c>
    </row>
    <row r="245" spans="1:9" x14ac:dyDescent="0.25">
      <c r="A245" s="80" t="s">
        <v>275</v>
      </c>
      <c r="B245" s="5">
        <v>168.4</v>
      </c>
      <c r="C245" s="5">
        <v>160.07</v>
      </c>
      <c r="D245" s="85">
        <v>7</v>
      </c>
      <c r="I245" s="5">
        <f t="shared" si="5"/>
        <v>434.49311221401604</v>
      </c>
    </row>
    <row r="246" spans="1:9" x14ac:dyDescent="0.25">
      <c r="A246" s="80" t="s">
        <v>276</v>
      </c>
      <c r="B246" s="5">
        <v>179.84</v>
      </c>
      <c r="C246" s="5">
        <v>201.35</v>
      </c>
      <c r="D246" s="85">
        <v>6</v>
      </c>
      <c r="I246" s="5">
        <f t="shared" si="5"/>
        <v>763.41440660460671</v>
      </c>
    </row>
    <row r="247" spans="1:9" x14ac:dyDescent="0.25">
      <c r="A247" s="80" t="s">
        <v>277</v>
      </c>
      <c r="B247" s="5">
        <v>146.02000000000001</v>
      </c>
      <c r="C247" s="5">
        <v>79.569999999999993</v>
      </c>
      <c r="D247" s="85">
        <v>1</v>
      </c>
      <c r="I247" s="5">
        <f t="shared" si="5"/>
        <v>87.72655441712881</v>
      </c>
    </row>
    <row r="248" spans="1:9" x14ac:dyDescent="0.25">
      <c r="A248" s="80" t="s">
        <v>278</v>
      </c>
      <c r="B248" s="5">
        <v>134.44</v>
      </c>
      <c r="C248" s="5">
        <v>134.13999999999999</v>
      </c>
      <c r="D248" s="85">
        <v>3</v>
      </c>
      <c r="I248" s="5">
        <f t="shared" si="5"/>
        <v>207.08033673969953</v>
      </c>
    </row>
    <row r="249" spans="1:9" x14ac:dyDescent="0.25">
      <c r="A249" s="80" t="s">
        <v>279</v>
      </c>
      <c r="B249" s="5">
        <v>174.82</v>
      </c>
      <c r="C249" s="5">
        <v>161.72999999999999</v>
      </c>
      <c r="D249" s="85">
        <v>4</v>
      </c>
      <c r="I249" s="5">
        <f t="shared" si="5"/>
        <v>251.95550568755112</v>
      </c>
    </row>
    <row r="250" spans="1:9" x14ac:dyDescent="0.25">
      <c r="A250" s="80" t="s">
        <v>280</v>
      </c>
      <c r="B250" s="5">
        <v>110.46</v>
      </c>
      <c r="C250" s="5">
        <v>113.91</v>
      </c>
      <c r="D250" s="85">
        <v>4</v>
      </c>
      <c r="I250" s="5">
        <f t="shared" si="5"/>
        <v>418.37302051482402</v>
      </c>
    </row>
    <row r="251" spans="1:9" x14ac:dyDescent="0.25">
      <c r="A251" s="80" t="s">
        <v>281</v>
      </c>
      <c r="B251" s="5">
        <v>172.35</v>
      </c>
      <c r="C251" s="5">
        <v>97.16</v>
      </c>
      <c r="D251" s="85">
        <v>1</v>
      </c>
      <c r="I251" s="5">
        <f t="shared" si="5"/>
        <v>40.742799404612263</v>
      </c>
    </row>
    <row r="252" spans="1:9" x14ac:dyDescent="0.25">
      <c r="A252" s="80" t="s">
        <v>282</v>
      </c>
      <c r="B252" s="5">
        <v>152.30000000000001</v>
      </c>
      <c r="C252" s="5">
        <v>54.55</v>
      </c>
      <c r="D252" s="85">
        <v>1</v>
      </c>
      <c r="I252" s="5">
        <f t="shared" si="5"/>
        <v>118.45355730828288</v>
      </c>
    </row>
    <row r="253" spans="1:9" x14ac:dyDescent="0.25">
      <c r="A253" s="80" t="s">
        <v>283</v>
      </c>
      <c r="B253" s="5">
        <v>126.02</v>
      </c>
      <c r="C253" s="5">
        <v>90.94</v>
      </c>
      <c r="D253" s="85">
        <v>4</v>
      </c>
      <c r="I253" s="5">
        <f t="shared" si="5"/>
        <v>394.04883781767103</v>
      </c>
    </row>
    <row r="254" spans="1:9" x14ac:dyDescent="0.25">
      <c r="A254" s="80" t="s">
        <v>284</v>
      </c>
      <c r="B254" s="5">
        <v>129.66999999999999</v>
      </c>
      <c r="C254" s="5">
        <v>185.71</v>
      </c>
      <c r="D254" s="85">
        <v>7</v>
      </c>
      <c r="I254" s="5">
        <f t="shared" si="5"/>
        <v>928.55183177692516</v>
      </c>
    </row>
    <row r="255" spans="1:9" x14ac:dyDescent="0.25">
      <c r="A255" s="80" t="s">
        <v>285</v>
      </c>
      <c r="B255" s="5">
        <v>116.71</v>
      </c>
      <c r="C255" s="5">
        <v>112.32</v>
      </c>
      <c r="D255" s="85">
        <v>5</v>
      </c>
      <c r="I255" s="5">
        <f t="shared" si="5"/>
        <v>477.42477978576756</v>
      </c>
    </row>
    <row r="256" spans="1:9" x14ac:dyDescent="0.25">
      <c r="A256" s="80" t="s">
        <v>286</v>
      </c>
      <c r="B256" s="5">
        <v>169.85</v>
      </c>
      <c r="C256" s="5">
        <v>68.069999999999993</v>
      </c>
      <c r="D256" s="85">
        <v>3</v>
      </c>
      <c r="I256" s="5">
        <f t="shared" si="5"/>
        <v>263.28658588056282</v>
      </c>
    </row>
    <row r="257" spans="1:9" x14ac:dyDescent="0.25">
      <c r="A257" s="80" t="s">
        <v>287</v>
      </c>
      <c r="B257" s="5">
        <v>122.43</v>
      </c>
      <c r="C257" s="5">
        <v>141.51</v>
      </c>
      <c r="D257" s="85">
        <v>1</v>
      </c>
      <c r="I257" s="5">
        <f t="shared" si="5"/>
        <v>92.510762480282025</v>
      </c>
    </row>
    <row r="258" spans="1:9" x14ac:dyDescent="0.25">
      <c r="A258" s="80" t="s">
        <v>288</v>
      </c>
      <c r="B258" s="5">
        <v>167.73</v>
      </c>
      <c r="C258" s="5">
        <v>194.37</v>
      </c>
      <c r="D258" s="85">
        <v>2</v>
      </c>
      <c r="I258" s="5">
        <f t="shared" si="5"/>
        <v>233.13077907232991</v>
      </c>
    </row>
    <row r="259" spans="1:9" x14ac:dyDescent="0.25">
      <c r="A259" s="80" t="s">
        <v>289</v>
      </c>
      <c r="B259" s="5">
        <v>183.37</v>
      </c>
      <c r="C259" s="5">
        <v>76.680000000000007</v>
      </c>
      <c r="D259" s="85">
        <v>7</v>
      </c>
      <c r="I259" s="5">
        <f t="shared" si="5"/>
        <v>531.75575465772124</v>
      </c>
    </row>
    <row r="260" spans="1:9" x14ac:dyDescent="0.25">
      <c r="A260" s="80" t="s">
        <v>290</v>
      </c>
      <c r="B260" s="5">
        <v>151.57</v>
      </c>
      <c r="C260" s="5">
        <v>123.52</v>
      </c>
      <c r="D260" s="85">
        <v>3</v>
      </c>
      <c r="I260" s="5">
        <f t="shared" si="5"/>
        <v>110.52470792848482</v>
      </c>
    </row>
    <row r="261" spans="1:9" x14ac:dyDescent="0.25">
      <c r="A261" s="80" t="s">
        <v>291</v>
      </c>
      <c r="B261" s="5">
        <v>150.51</v>
      </c>
      <c r="C261" s="5">
        <v>94.78</v>
      </c>
      <c r="D261" s="85">
        <v>4</v>
      </c>
      <c r="I261" s="5">
        <f t="shared" si="5"/>
        <v>250.9990183588107</v>
      </c>
    </row>
    <row r="262" spans="1:9" x14ac:dyDescent="0.25">
      <c r="A262" s="80" t="s">
        <v>292</v>
      </c>
      <c r="B262" s="5">
        <v>128.12</v>
      </c>
      <c r="C262" s="5">
        <v>195.12</v>
      </c>
      <c r="D262" s="85">
        <v>2</v>
      </c>
      <c r="I262" s="5">
        <f t="shared" si="5"/>
        <v>294.05396686405942</v>
      </c>
    </row>
    <row r="263" spans="1:9" x14ac:dyDescent="0.25">
      <c r="A263" s="80" t="s">
        <v>293</v>
      </c>
      <c r="B263" s="5">
        <v>111.84</v>
      </c>
      <c r="C263" s="5">
        <v>138.56</v>
      </c>
      <c r="D263" s="85">
        <v>7</v>
      </c>
      <c r="I263" s="5">
        <f t="shared" si="5"/>
        <v>745.60969155902774</v>
      </c>
    </row>
    <row r="264" spans="1:9" x14ac:dyDescent="0.25">
      <c r="A264" s="80" t="s">
        <v>294</v>
      </c>
      <c r="B264" s="5">
        <v>179.13</v>
      </c>
      <c r="C264" s="5">
        <v>88.07</v>
      </c>
      <c r="D264" s="85">
        <v>1</v>
      </c>
      <c r="I264" s="5">
        <f t="shared" si="5"/>
        <v>56.06171987024311</v>
      </c>
    </row>
    <row r="265" spans="1:9" x14ac:dyDescent="0.25">
      <c r="A265" s="80" t="s">
        <v>295</v>
      </c>
      <c r="B265" s="5">
        <v>159.72999999999999</v>
      </c>
      <c r="C265" s="5">
        <v>135.75</v>
      </c>
      <c r="D265" s="85">
        <v>4</v>
      </c>
      <c r="I265" s="5">
        <f t="shared" si="5"/>
        <v>136.87400852651086</v>
      </c>
    </row>
    <row r="266" spans="1:9" x14ac:dyDescent="0.25">
      <c r="A266" s="80" t="s">
        <v>296</v>
      </c>
      <c r="B266" s="5">
        <v>137.62</v>
      </c>
      <c r="C266" s="5">
        <v>179.12</v>
      </c>
      <c r="D266" s="85">
        <v>1</v>
      </c>
      <c r="I266" s="5">
        <f t="shared" si="5"/>
        <v>115.40788080410618</v>
      </c>
    </row>
    <row r="267" spans="1:9" x14ac:dyDescent="0.25">
      <c r="A267" s="80" t="s">
        <v>297</v>
      </c>
      <c r="B267" s="5">
        <v>146.76</v>
      </c>
      <c r="C267" s="5">
        <v>141.84</v>
      </c>
      <c r="D267" s="85">
        <v>3</v>
      </c>
      <c r="I267" s="5">
        <f t="shared" si="5"/>
        <v>173.76207607183261</v>
      </c>
    </row>
    <row r="268" spans="1:9" x14ac:dyDescent="0.25">
      <c r="A268" s="80" t="s">
        <v>298</v>
      </c>
      <c r="B268" s="5">
        <v>185.14</v>
      </c>
      <c r="C268" s="5">
        <v>68.81</v>
      </c>
      <c r="D268" s="85">
        <v>2</v>
      </c>
      <c r="I268" s="5">
        <f t="shared" si="5"/>
        <v>178.35778867317549</v>
      </c>
    </row>
    <row r="269" spans="1:9" x14ac:dyDescent="0.25">
      <c r="A269" s="80" t="s">
        <v>299</v>
      </c>
      <c r="B269" s="5">
        <v>157.75</v>
      </c>
      <c r="C269" s="5">
        <v>128.82</v>
      </c>
      <c r="D269" s="85">
        <v>1</v>
      </c>
      <c r="I269" s="5">
        <f t="shared" si="5"/>
        <v>29.988025296034948</v>
      </c>
    </row>
    <row r="270" spans="1:9" x14ac:dyDescent="0.25">
      <c r="A270" s="80" t="s">
        <v>300</v>
      </c>
      <c r="B270" s="5">
        <v>148.99</v>
      </c>
      <c r="C270" s="5">
        <v>174.41</v>
      </c>
      <c r="D270" s="85">
        <v>5</v>
      </c>
      <c r="I270" s="5">
        <f t="shared" si="5"/>
        <v>489.00650923750186</v>
      </c>
    </row>
    <row r="271" spans="1:9" x14ac:dyDescent="0.25">
      <c r="A271" s="80" t="s">
        <v>301</v>
      </c>
      <c r="B271" s="5">
        <v>122</v>
      </c>
      <c r="C271" s="5">
        <v>199.49</v>
      </c>
      <c r="D271" s="85">
        <v>3</v>
      </c>
      <c r="I271" s="5">
        <f t="shared" si="5"/>
        <v>477.91832747747776</v>
      </c>
    </row>
    <row r="272" spans="1:9" x14ac:dyDescent="0.25">
      <c r="A272" s="80" t="s">
        <v>302</v>
      </c>
      <c r="B272" s="5">
        <v>171.61</v>
      </c>
      <c r="C272" s="5">
        <v>195.85</v>
      </c>
      <c r="D272" s="85">
        <v>4</v>
      </c>
      <c r="I272" s="5">
        <f t="shared" si="5"/>
        <v>471.58749764927529</v>
      </c>
    </row>
    <row r="273" spans="1:9" x14ac:dyDescent="0.25">
      <c r="A273" s="80" t="s">
        <v>303</v>
      </c>
      <c r="B273" s="5">
        <v>112.61</v>
      </c>
      <c r="C273" s="5">
        <v>198.23</v>
      </c>
      <c r="D273" s="85">
        <v>3</v>
      </c>
      <c r="I273" s="5">
        <f t="shared" si="5"/>
        <v>503.63591446650111</v>
      </c>
    </row>
    <row r="274" spans="1:9" x14ac:dyDescent="0.25">
      <c r="A274" s="80" t="s">
        <v>304</v>
      </c>
      <c r="B274" s="5">
        <v>155.83000000000001</v>
      </c>
      <c r="C274" s="5">
        <v>180.35</v>
      </c>
      <c r="D274" s="85">
        <v>4</v>
      </c>
      <c r="I274" s="5">
        <f t="shared" si="5"/>
        <v>404.17958542768361</v>
      </c>
    </row>
    <row r="275" spans="1:9" x14ac:dyDescent="0.25">
      <c r="A275" s="80" t="s">
        <v>305</v>
      </c>
      <c r="B275" s="5">
        <v>144.63</v>
      </c>
      <c r="C275" s="5">
        <v>100.45</v>
      </c>
      <c r="D275" s="85">
        <v>5</v>
      </c>
      <c r="I275" s="5">
        <f t="shared" si="5"/>
        <v>316.96239453361488</v>
      </c>
    </row>
    <row r="276" spans="1:9" x14ac:dyDescent="0.25">
      <c r="A276" s="80" t="s">
        <v>306</v>
      </c>
      <c r="B276" s="5">
        <v>127.27</v>
      </c>
      <c r="C276" s="5">
        <v>163.98</v>
      </c>
      <c r="D276" s="85">
        <v>2</v>
      </c>
      <c r="I276" s="5">
        <f t="shared" si="5"/>
        <v>216.09508524121566</v>
      </c>
    </row>
    <row r="277" spans="1:9" x14ac:dyDescent="0.25">
      <c r="A277" s="80" t="s">
        <v>307</v>
      </c>
      <c r="B277" s="5">
        <v>181.74</v>
      </c>
      <c r="C277" s="5">
        <v>60.21</v>
      </c>
      <c r="D277" s="85">
        <v>3</v>
      </c>
      <c r="I277" s="5">
        <f t="shared" si="5"/>
        <v>303.40502063948998</v>
      </c>
    </row>
    <row r="278" spans="1:9" x14ac:dyDescent="0.25">
      <c r="A278" s="80" t="s">
        <v>308</v>
      </c>
      <c r="B278" s="5">
        <v>170.87</v>
      </c>
      <c r="C278" s="5">
        <v>159.88</v>
      </c>
      <c r="D278" s="85">
        <v>4</v>
      </c>
      <c r="I278" s="5">
        <f t="shared" si="5"/>
        <v>243.04803900428024</v>
      </c>
    </row>
    <row r="279" spans="1:9" x14ac:dyDescent="0.25">
      <c r="A279" s="80" t="s">
        <v>309</v>
      </c>
      <c r="B279" s="5">
        <v>123.68</v>
      </c>
      <c r="C279" s="5">
        <v>179.91</v>
      </c>
      <c r="D279" s="85">
        <v>1</v>
      </c>
      <c r="I279" s="5">
        <f t="shared" si="5"/>
        <v>131.78107367988446</v>
      </c>
    </row>
    <row r="280" spans="1:9" x14ac:dyDescent="0.25">
      <c r="A280" s="80" t="s">
        <v>310</v>
      </c>
      <c r="B280" s="5">
        <v>166.08</v>
      </c>
      <c r="C280" s="5">
        <v>108.39</v>
      </c>
      <c r="D280" s="85">
        <v>6</v>
      </c>
      <c r="I280" s="5">
        <f t="shared" si="5"/>
        <v>166.54707888161431</v>
      </c>
    </row>
    <row r="281" spans="1:9" x14ac:dyDescent="0.25">
      <c r="A281" s="80" t="s">
        <v>311</v>
      </c>
      <c r="B281" s="5">
        <v>135.81</v>
      </c>
      <c r="C281" s="5">
        <v>76.849999999999994</v>
      </c>
      <c r="D281" s="85">
        <v>5</v>
      </c>
      <c r="I281" s="5">
        <f t="shared" si="5"/>
        <v>512.51709306110388</v>
      </c>
    </row>
    <row r="282" spans="1:9" x14ac:dyDescent="0.25">
      <c r="A282" s="80" t="s">
        <v>312</v>
      </c>
      <c r="B282" s="5">
        <v>137.96</v>
      </c>
      <c r="C282" s="5">
        <v>201.7</v>
      </c>
      <c r="D282" s="85">
        <v>7</v>
      </c>
      <c r="I282" s="5">
        <f t="shared" si="5"/>
        <v>1029.0812941462659</v>
      </c>
    </row>
    <row r="283" spans="1:9" x14ac:dyDescent="0.25">
      <c r="A283" s="80" t="s">
        <v>313</v>
      </c>
      <c r="B283" s="5">
        <v>156.4</v>
      </c>
      <c r="C283" s="5">
        <v>115.46</v>
      </c>
      <c r="D283" s="85">
        <v>1</v>
      </c>
      <c r="I283" s="5">
        <f t="shared" si="5"/>
        <v>32.357719946314241</v>
      </c>
    </row>
    <row r="284" spans="1:9" x14ac:dyDescent="0.25">
      <c r="A284" s="80" t="s">
        <v>314</v>
      </c>
      <c r="B284" s="5">
        <v>119.46</v>
      </c>
      <c r="C284" s="5">
        <v>84.39</v>
      </c>
      <c r="D284" s="85">
        <v>4</v>
      </c>
      <c r="I284" s="5">
        <f t="shared" si="5"/>
        <v>456.93301349970875</v>
      </c>
    </row>
    <row r="285" spans="1:9" x14ac:dyDescent="0.25">
      <c r="A285" s="80" t="s">
        <v>315</v>
      </c>
      <c r="B285" s="5">
        <v>178.63</v>
      </c>
      <c r="C285" s="5">
        <v>47.94</v>
      </c>
      <c r="D285" s="85">
        <v>6</v>
      </c>
      <c r="I285" s="5">
        <f t="shared" si="5"/>
        <v>718.06453669798566</v>
      </c>
    </row>
    <row r="286" spans="1:9" x14ac:dyDescent="0.25">
      <c r="A286" s="80" t="s">
        <v>316</v>
      </c>
      <c r="B286" s="5">
        <v>186.75</v>
      </c>
      <c r="C286" s="5">
        <v>198.07</v>
      </c>
      <c r="D286" s="85">
        <v>5</v>
      </c>
      <c r="I286" s="5">
        <f t="shared" si="5"/>
        <v>623.17753475019992</v>
      </c>
    </row>
    <row r="287" spans="1:9" x14ac:dyDescent="0.25">
      <c r="A287" s="80" t="s">
        <v>317</v>
      </c>
      <c r="B287" s="5">
        <v>173.35</v>
      </c>
      <c r="C287" s="5">
        <v>141.96</v>
      </c>
      <c r="D287" s="85">
        <v>2</v>
      </c>
      <c r="I287" s="5">
        <f t="shared" si="5"/>
        <v>63.028627737780361</v>
      </c>
    </row>
    <row r="288" spans="1:9" x14ac:dyDescent="0.25">
      <c r="A288" s="80" t="s">
        <v>318</v>
      </c>
      <c r="B288" s="5">
        <v>179.22</v>
      </c>
      <c r="C288" s="5">
        <v>57.78</v>
      </c>
      <c r="D288" s="85">
        <v>6</v>
      </c>
      <c r="I288" s="5">
        <f t="shared" si="5"/>
        <v>624.90662578727722</v>
      </c>
    </row>
    <row r="289" spans="1:9" x14ac:dyDescent="0.25">
      <c r="A289" s="80" t="s">
        <v>319</v>
      </c>
      <c r="B289" s="5">
        <v>155.15</v>
      </c>
      <c r="C289" s="5">
        <v>77.12</v>
      </c>
      <c r="D289" s="85">
        <v>4</v>
      </c>
      <c r="I289" s="5">
        <f t="shared" si="5"/>
        <v>330.32374973550498</v>
      </c>
    </row>
    <row r="290" spans="1:9" x14ac:dyDescent="0.25">
      <c r="A290" s="80" t="s">
        <v>320</v>
      </c>
      <c r="B290" s="5">
        <v>118.68</v>
      </c>
      <c r="C290" s="5">
        <v>183.05</v>
      </c>
      <c r="D290" s="85">
        <v>1</v>
      </c>
      <c r="I290" s="5">
        <f t="shared" si="5"/>
        <v>141.58217959374335</v>
      </c>
    </row>
    <row r="291" spans="1:9" x14ac:dyDescent="0.25">
      <c r="A291" s="80" t="s">
        <v>321</v>
      </c>
      <c r="B291" s="5">
        <v>134.47999999999999</v>
      </c>
      <c r="C291" s="5">
        <v>98.67</v>
      </c>
      <c r="D291" s="85">
        <v>2</v>
      </c>
      <c r="I291" s="5">
        <f t="shared" si="5"/>
        <v>158.12423057138741</v>
      </c>
    </row>
    <row r="292" spans="1:9" x14ac:dyDescent="0.25">
      <c r="A292" s="80" t="s">
        <v>322</v>
      </c>
      <c r="B292" s="5">
        <v>176.16</v>
      </c>
      <c r="C292" s="5">
        <v>51.06</v>
      </c>
      <c r="D292" s="85">
        <v>6</v>
      </c>
      <c r="I292" s="5">
        <f t="shared" si="5"/>
        <v>685.37822352046283</v>
      </c>
    </row>
    <row r="293" spans="1:9" x14ac:dyDescent="0.25">
      <c r="A293" s="80" t="s">
        <v>323</v>
      </c>
      <c r="B293" s="5">
        <v>133.9</v>
      </c>
      <c r="C293" s="5">
        <v>163.13999999999999</v>
      </c>
      <c r="D293" s="85">
        <v>5</v>
      </c>
      <c r="I293" s="5">
        <f t="shared" si="5"/>
        <v>494.16081405289628</v>
      </c>
    </row>
    <row r="294" spans="1:9" x14ac:dyDescent="0.25">
      <c r="A294" s="80" t="s">
        <v>324</v>
      </c>
      <c r="B294" s="5">
        <v>132.72</v>
      </c>
      <c r="C294" s="5">
        <v>191.97</v>
      </c>
      <c r="D294" s="85">
        <v>3</v>
      </c>
      <c r="I294" s="5">
        <f t="shared" si="5"/>
        <v>414.16605243243021</v>
      </c>
    </row>
    <row r="295" spans="1:9" x14ac:dyDescent="0.25">
      <c r="A295" s="80" t="s">
        <v>325</v>
      </c>
      <c r="B295" s="5">
        <v>189.87</v>
      </c>
      <c r="C295" s="5">
        <v>181.52</v>
      </c>
      <c r="D295" s="85">
        <v>6</v>
      </c>
      <c r="I295" s="5">
        <f t="shared" si="5"/>
        <v>603.62284852432856</v>
      </c>
    </row>
    <row r="296" spans="1:9" x14ac:dyDescent="0.25">
      <c r="A296" s="80" t="s">
        <v>326</v>
      </c>
      <c r="B296" s="5">
        <v>167.04</v>
      </c>
      <c r="C296" s="5">
        <v>66.64</v>
      </c>
      <c r="D296" s="85">
        <v>3</v>
      </c>
      <c r="I296" s="5">
        <f t="shared" si="5"/>
        <v>273.1851331341</v>
      </c>
    </row>
    <row r="297" spans="1:9" x14ac:dyDescent="0.25">
      <c r="A297" s="80" t="s">
        <v>327</v>
      </c>
      <c r="B297" s="5">
        <v>154.22999999999999</v>
      </c>
      <c r="C297" s="5">
        <v>48.46</v>
      </c>
      <c r="D297" s="85">
        <v>2</v>
      </c>
      <c r="I297" s="5">
        <f t="shared" si="5"/>
        <v>252.78244648015718</v>
      </c>
    </row>
    <row r="298" spans="1:9" x14ac:dyDescent="0.25">
      <c r="A298" s="80" t="s">
        <v>328</v>
      </c>
      <c r="B298" s="5">
        <v>172.37</v>
      </c>
      <c r="C298" s="5">
        <v>54.44</v>
      </c>
      <c r="D298" s="85">
        <v>5</v>
      </c>
      <c r="I298" s="5">
        <f t="shared" si="5"/>
        <v>544.48389357413726</v>
      </c>
    </row>
    <row r="299" spans="1:9" x14ac:dyDescent="0.25">
      <c r="A299" s="80" t="s">
        <v>329</v>
      </c>
      <c r="B299" s="5">
        <v>115.46</v>
      </c>
      <c r="C299" s="5">
        <v>151.04</v>
      </c>
      <c r="D299" s="85">
        <v>3</v>
      </c>
      <c r="I299" s="5">
        <f t="shared" si="5"/>
        <v>332.1402026395964</v>
      </c>
    </row>
    <row r="300" spans="1:9" x14ac:dyDescent="0.25">
      <c r="A300" s="80" t="s">
        <v>330</v>
      </c>
      <c r="B300" s="5">
        <v>126.98</v>
      </c>
      <c r="C300" s="5">
        <v>126.42</v>
      </c>
      <c r="D300" s="85">
        <v>5</v>
      </c>
      <c r="I300" s="5">
        <f t="shared" si="5"/>
        <v>383.989825724203</v>
      </c>
    </row>
    <row r="301" spans="1:9" x14ac:dyDescent="0.25">
      <c r="A301" s="80" t="s">
        <v>331</v>
      </c>
      <c r="B301" s="5">
        <v>188.4</v>
      </c>
      <c r="C301" s="5">
        <v>100.04</v>
      </c>
      <c r="D301" s="85">
        <v>6</v>
      </c>
      <c r="I301" s="5">
        <f t="shared" si="5"/>
        <v>268.72929702499897</v>
      </c>
    </row>
    <row r="302" spans="1:9" x14ac:dyDescent="0.25">
      <c r="A302" s="80" t="s">
        <v>332</v>
      </c>
      <c r="B302" s="5">
        <v>136.41999999999999</v>
      </c>
      <c r="C302" s="5">
        <v>90.65</v>
      </c>
      <c r="D302" s="85">
        <v>1</v>
      </c>
      <c r="I302" s="5">
        <f t="shared" si="5"/>
        <v>85.011236453340814</v>
      </c>
    </row>
    <row r="303" spans="1:9" x14ac:dyDescent="0.25">
      <c r="A303" s="80" t="s">
        <v>333</v>
      </c>
      <c r="B303" s="5">
        <v>148.72999999999999</v>
      </c>
      <c r="C303" s="5">
        <v>129.74</v>
      </c>
      <c r="D303" s="85">
        <v>2</v>
      </c>
      <c r="I303" s="5">
        <f t="shared" si="5"/>
        <v>88.536382443055075</v>
      </c>
    </row>
    <row r="304" spans="1:9" x14ac:dyDescent="0.25">
      <c r="A304" s="80" t="s">
        <v>334</v>
      </c>
      <c r="B304" s="5">
        <v>181.36</v>
      </c>
      <c r="C304" s="5">
        <v>163.5</v>
      </c>
      <c r="D304" s="85">
        <v>3</v>
      </c>
      <c r="I304" s="5">
        <f t="shared" si="5"/>
        <v>203.44614777584366</v>
      </c>
    </row>
    <row r="305" spans="1:10" x14ac:dyDescent="0.25">
      <c r="A305" s="80" t="s">
        <v>335</v>
      </c>
      <c r="B305" s="5">
        <v>188.66</v>
      </c>
      <c r="C305" s="5">
        <v>117.06</v>
      </c>
      <c r="D305" s="85">
        <v>4</v>
      </c>
      <c r="I305" s="5">
        <f t="shared" si="5"/>
        <v>100.95597995533558</v>
      </c>
    </row>
    <row r="306" spans="1:10" x14ac:dyDescent="0.25">
      <c r="A306" s="80" t="s">
        <v>336</v>
      </c>
      <c r="B306" s="5">
        <v>141.19999999999999</v>
      </c>
      <c r="C306" s="5">
        <v>141.06</v>
      </c>
      <c r="D306" s="85">
        <v>3</v>
      </c>
      <c r="I306" s="5">
        <f t="shared" si="5"/>
        <v>194.35128070591111</v>
      </c>
    </row>
    <row r="307" spans="1:10" x14ac:dyDescent="0.25">
      <c r="A307" s="80" t="s">
        <v>337</v>
      </c>
      <c r="B307" s="5">
        <v>175.4</v>
      </c>
      <c r="C307" s="5">
        <v>201.52</v>
      </c>
      <c r="D307" s="85">
        <v>5</v>
      </c>
      <c r="I307" s="5">
        <f t="shared" si="5"/>
        <v>633.4259413523888</v>
      </c>
    </row>
    <row r="308" spans="1:10" x14ac:dyDescent="0.25">
      <c r="A308" s="80" t="s">
        <v>338</v>
      </c>
      <c r="B308" s="5">
        <v>143.85</v>
      </c>
      <c r="C308" s="5">
        <v>147.56</v>
      </c>
      <c r="D308" s="85">
        <v>3</v>
      </c>
      <c r="I308" s="5">
        <f t="shared" ref="I308:I355" si="6">((ABS($I$2- B308)^1.66) + (ABS($I$3 - C308)^1.66))^(1/1.66) * D308 * $M$2 * 2</f>
        <v>204.11135702865181</v>
      </c>
    </row>
    <row r="309" spans="1:10" x14ac:dyDescent="0.25">
      <c r="A309" s="80" t="s">
        <v>339</v>
      </c>
      <c r="B309" s="5">
        <v>129.56</v>
      </c>
      <c r="C309" s="5">
        <v>39.03</v>
      </c>
      <c r="D309" s="85">
        <v>5</v>
      </c>
      <c r="J309" s="5">
        <f t="shared" ref="J309:J338" si="7">((ABS($J$2- B309)^1.66) + (ABS($J$3 - C309)^1.66))^(1/1.66) * D309 * $M$2 * 2</f>
        <v>290.43217362355477</v>
      </c>
    </row>
    <row r="310" spans="1:10" x14ac:dyDescent="0.25">
      <c r="A310" s="80" t="s">
        <v>340</v>
      </c>
      <c r="B310" s="5">
        <v>131.35</v>
      </c>
      <c r="C310" s="5">
        <v>59.89</v>
      </c>
      <c r="D310" s="85">
        <v>4</v>
      </c>
      <c r="J310" s="5">
        <f t="shared" si="7"/>
        <v>117.14756424759395</v>
      </c>
    </row>
    <row r="311" spans="1:10" x14ac:dyDescent="0.25">
      <c r="A311" s="80" t="s">
        <v>341</v>
      </c>
      <c r="B311" s="5">
        <v>80.510000000000005</v>
      </c>
      <c r="C311" s="5">
        <v>55.39</v>
      </c>
      <c r="D311" s="85">
        <v>2</v>
      </c>
      <c r="J311" s="5">
        <f t="shared" si="7"/>
        <v>147.21929776447135</v>
      </c>
    </row>
    <row r="312" spans="1:10" x14ac:dyDescent="0.25">
      <c r="A312" s="80" t="s">
        <v>342</v>
      </c>
      <c r="B312" s="5">
        <v>130.66</v>
      </c>
      <c r="C312" s="5">
        <v>74.87</v>
      </c>
      <c r="D312" s="85">
        <v>4</v>
      </c>
      <c r="J312" s="5">
        <f t="shared" si="7"/>
        <v>66.719513187382944</v>
      </c>
    </row>
    <row r="313" spans="1:10" x14ac:dyDescent="0.25">
      <c r="A313" s="80" t="s">
        <v>343</v>
      </c>
      <c r="B313" s="5">
        <v>88.38</v>
      </c>
      <c r="C313" s="5">
        <v>55.96</v>
      </c>
      <c r="D313" s="85">
        <v>3</v>
      </c>
      <c r="J313" s="5">
        <f t="shared" si="7"/>
        <v>185.27653216829719</v>
      </c>
    </row>
    <row r="314" spans="1:10" x14ac:dyDescent="0.25">
      <c r="A314" s="80" t="s">
        <v>344</v>
      </c>
      <c r="B314" s="5">
        <v>112.31</v>
      </c>
      <c r="C314" s="5">
        <v>51.65</v>
      </c>
      <c r="D314" s="85">
        <v>6</v>
      </c>
      <c r="J314" s="5">
        <f t="shared" si="7"/>
        <v>230.63616329445517</v>
      </c>
    </row>
    <row r="315" spans="1:10" x14ac:dyDescent="0.25">
      <c r="A315" s="80" t="s">
        <v>345</v>
      </c>
      <c r="B315" s="5">
        <v>113.44</v>
      </c>
      <c r="C315" s="5">
        <v>46.58</v>
      </c>
      <c r="D315" s="85">
        <v>4</v>
      </c>
      <c r="J315" s="5">
        <f t="shared" si="7"/>
        <v>181.19120888349576</v>
      </c>
    </row>
    <row r="316" spans="1:10" x14ac:dyDescent="0.25">
      <c r="A316" s="80" t="s">
        <v>346</v>
      </c>
      <c r="B316" s="5">
        <v>125.76</v>
      </c>
      <c r="C316" s="5">
        <v>81.45</v>
      </c>
      <c r="D316" s="85">
        <v>2</v>
      </c>
      <c r="J316" s="5">
        <f t="shared" si="7"/>
        <v>33.417835662592545</v>
      </c>
    </row>
    <row r="317" spans="1:10" x14ac:dyDescent="0.25">
      <c r="A317" s="80" t="s">
        <v>347</v>
      </c>
      <c r="B317" s="5">
        <v>91.81</v>
      </c>
      <c r="C317" s="5">
        <v>54.94</v>
      </c>
      <c r="D317" s="85">
        <v>4</v>
      </c>
      <c r="J317" s="5">
        <f t="shared" si="7"/>
        <v>231.84878389514731</v>
      </c>
    </row>
    <row r="318" spans="1:10" x14ac:dyDescent="0.25">
      <c r="A318" s="80" t="s">
        <v>348</v>
      </c>
      <c r="B318" s="5">
        <v>94.92</v>
      </c>
      <c r="C318" s="5">
        <v>30.62</v>
      </c>
      <c r="D318" s="85">
        <v>3</v>
      </c>
      <c r="J318" s="5">
        <f t="shared" si="7"/>
        <v>253.32523299294064</v>
      </c>
    </row>
    <row r="319" spans="1:10" x14ac:dyDescent="0.25">
      <c r="A319" s="80" t="s">
        <v>349</v>
      </c>
      <c r="B319" s="5">
        <v>132.34</v>
      </c>
      <c r="C319" s="5">
        <v>71.28</v>
      </c>
      <c r="D319" s="85">
        <v>6</v>
      </c>
      <c r="J319" s="5">
        <f t="shared" si="7"/>
        <v>116.21251576447433</v>
      </c>
    </row>
    <row r="320" spans="1:10" x14ac:dyDescent="0.25">
      <c r="A320" s="80" t="s">
        <v>350</v>
      </c>
      <c r="B320" s="5">
        <v>112.07</v>
      </c>
      <c r="C320" s="5">
        <v>28.47</v>
      </c>
      <c r="D320" s="85">
        <v>2</v>
      </c>
      <c r="J320" s="5">
        <f t="shared" si="7"/>
        <v>148.3160470488464</v>
      </c>
    </row>
    <row r="321" spans="1:10" x14ac:dyDescent="0.25">
      <c r="A321" s="80" t="s">
        <v>351</v>
      </c>
      <c r="B321" s="5">
        <v>102.57</v>
      </c>
      <c r="C321" s="5">
        <v>67.260000000000005</v>
      </c>
      <c r="D321" s="85">
        <v>6</v>
      </c>
      <c r="J321" s="5">
        <f t="shared" si="7"/>
        <v>188.44523668186099</v>
      </c>
    </row>
    <row r="322" spans="1:10" x14ac:dyDescent="0.25">
      <c r="A322" s="80" t="s">
        <v>352</v>
      </c>
      <c r="B322" s="5">
        <v>108.92</v>
      </c>
      <c r="C322" s="5">
        <v>61.39</v>
      </c>
      <c r="D322" s="85">
        <v>4</v>
      </c>
      <c r="J322" s="5">
        <f t="shared" si="7"/>
        <v>113.59009895264717</v>
      </c>
    </row>
    <row r="323" spans="1:10" x14ac:dyDescent="0.25">
      <c r="A323" s="80" t="s">
        <v>353</v>
      </c>
      <c r="B323" s="5">
        <v>121.42</v>
      </c>
      <c r="C323" s="5">
        <v>61.98</v>
      </c>
      <c r="D323" s="85">
        <v>3</v>
      </c>
      <c r="J323" s="5">
        <f t="shared" si="7"/>
        <v>53.977065166981028</v>
      </c>
    </row>
    <row r="324" spans="1:10" x14ac:dyDescent="0.25">
      <c r="A324" s="80" t="s">
        <v>354</v>
      </c>
      <c r="B324" s="5">
        <v>90.8</v>
      </c>
      <c r="C324" s="5">
        <v>50.56</v>
      </c>
      <c r="D324" s="85">
        <v>4</v>
      </c>
      <c r="J324" s="5">
        <f t="shared" si="7"/>
        <v>255.82186616756772</v>
      </c>
    </row>
    <row r="325" spans="1:10" x14ac:dyDescent="0.25">
      <c r="A325" s="80" t="s">
        <v>355</v>
      </c>
      <c r="B325" s="5">
        <v>99.48</v>
      </c>
      <c r="C325" s="5">
        <v>67.89</v>
      </c>
      <c r="D325" s="85">
        <v>5</v>
      </c>
      <c r="J325" s="5">
        <f t="shared" si="7"/>
        <v>178.52664909665521</v>
      </c>
    </row>
    <row r="326" spans="1:10" x14ac:dyDescent="0.25">
      <c r="A326" s="80" t="s">
        <v>356</v>
      </c>
      <c r="B326" s="5">
        <v>110.76</v>
      </c>
      <c r="C326" s="5">
        <v>26.68</v>
      </c>
      <c r="D326" s="85">
        <v>6</v>
      </c>
      <c r="J326" s="5">
        <f t="shared" si="7"/>
        <v>465.92039760719467</v>
      </c>
    </row>
    <row r="327" spans="1:10" x14ac:dyDescent="0.25">
      <c r="A327" s="80" t="s">
        <v>357</v>
      </c>
      <c r="B327" s="5">
        <v>95.1</v>
      </c>
      <c r="C327" s="5">
        <v>65.48</v>
      </c>
      <c r="D327" s="85">
        <v>7</v>
      </c>
      <c r="J327" s="5">
        <f t="shared" si="7"/>
        <v>307.89954335210581</v>
      </c>
    </row>
    <row r="328" spans="1:10" x14ac:dyDescent="0.25">
      <c r="A328" s="80" t="s">
        <v>358</v>
      </c>
      <c r="B328" s="5">
        <v>105.4</v>
      </c>
      <c r="C328" s="5">
        <v>72.13</v>
      </c>
      <c r="D328" s="85">
        <v>4</v>
      </c>
      <c r="J328" s="5">
        <f t="shared" si="7"/>
        <v>97.663539624708321</v>
      </c>
    </row>
    <row r="329" spans="1:10" x14ac:dyDescent="0.25">
      <c r="A329" s="80" t="s">
        <v>359</v>
      </c>
      <c r="B329" s="5">
        <v>122.15</v>
      </c>
      <c r="C329" s="5">
        <v>54.78</v>
      </c>
      <c r="D329" s="85">
        <v>1</v>
      </c>
      <c r="J329" s="5">
        <f t="shared" si="7"/>
        <v>29.663984689766878</v>
      </c>
    </row>
    <row r="330" spans="1:10" x14ac:dyDescent="0.25">
      <c r="A330" s="80" t="s">
        <v>360</v>
      </c>
      <c r="B330" s="5">
        <v>109.75</v>
      </c>
      <c r="C330" s="5">
        <v>55.23</v>
      </c>
      <c r="D330" s="85">
        <v>1</v>
      </c>
      <c r="J330" s="5">
        <f t="shared" si="7"/>
        <v>35.570001818910832</v>
      </c>
    </row>
    <row r="331" spans="1:10" x14ac:dyDescent="0.25">
      <c r="A331" s="80" t="s">
        <v>361</v>
      </c>
      <c r="B331" s="5">
        <v>137.78</v>
      </c>
      <c r="C331" s="5">
        <v>68.73</v>
      </c>
      <c r="D331" s="85">
        <v>6</v>
      </c>
      <c r="J331" s="5">
        <f t="shared" si="7"/>
        <v>175.4481164730305</v>
      </c>
    </row>
    <row r="332" spans="1:10" x14ac:dyDescent="0.25">
      <c r="A332" s="80" t="s">
        <v>362</v>
      </c>
      <c r="B332" s="5">
        <v>132.33000000000001</v>
      </c>
      <c r="C332" s="5">
        <v>61.13</v>
      </c>
      <c r="D332" s="85">
        <v>7</v>
      </c>
      <c r="J332" s="5">
        <f t="shared" si="7"/>
        <v>202.10357582065598</v>
      </c>
    </row>
    <row r="333" spans="1:10" x14ac:dyDescent="0.25">
      <c r="A333" s="80" t="s">
        <v>363</v>
      </c>
      <c r="B333" s="5">
        <v>116.11</v>
      </c>
      <c r="C333" s="5">
        <v>53.46</v>
      </c>
      <c r="D333" s="85">
        <v>3</v>
      </c>
      <c r="J333" s="5">
        <f t="shared" si="7"/>
        <v>99.162719023837056</v>
      </c>
    </row>
    <row r="334" spans="1:10" x14ac:dyDescent="0.25">
      <c r="A334" s="80" t="s">
        <v>364</v>
      </c>
      <c r="B334" s="5">
        <v>106.61</v>
      </c>
      <c r="C334" s="5">
        <v>58.85</v>
      </c>
      <c r="D334" s="85">
        <v>1</v>
      </c>
      <c r="J334" s="5">
        <f t="shared" si="7"/>
        <v>34.289710582095402</v>
      </c>
    </row>
    <row r="335" spans="1:10" x14ac:dyDescent="0.25">
      <c r="A335" s="80" t="s">
        <v>365</v>
      </c>
      <c r="B335" s="5">
        <v>105.62</v>
      </c>
      <c r="C335" s="5">
        <v>56.86</v>
      </c>
      <c r="D335" s="85">
        <v>2</v>
      </c>
      <c r="J335" s="5">
        <f t="shared" si="7"/>
        <v>75.86077491749279</v>
      </c>
    </row>
    <row r="336" spans="1:10" x14ac:dyDescent="0.25">
      <c r="A336" s="80" t="s">
        <v>366</v>
      </c>
      <c r="B336" s="5">
        <v>82.24</v>
      </c>
      <c r="C336" s="5">
        <v>79.23</v>
      </c>
      <c r="D336" s="85">
        <v>3</v>
      </c>
      <c r="J336" s="5">
        <f t="shared" si="7"/>
        <v>189.1323985761918</v>
      </c>
    </row>
    <row r="337" spans="1:12" x14ac:dyDescent="0.25">
      <c r="A337" s="80" t="s">
        <v>367</v>
      </c>
      <c r="B337" s="5">
        <v>150.44999999999999</v>
      </c>
      <c r="C337" s="5">
        <v>60.06</v>
      </c>
      <c r="D337" s="85">
        <v>6</v>
      </c>
      <c r="J337" s="5">
        <f t="shared" si="7"/>
        <v>328.75137453006232</v>
      </c>
    </row>
    <row r="338" spans="1:12" x14ac:dyDescent="0.25">
      <c r="A338" s="80" t="s">
        <v>368</v>
      </c>
      <c r="B338" s="5">
        <v>86.76</v>
      </c>
      <c r="C338" s="5">
        <v>42.98</v>
      </c>
      <c r="D338" s="85">
        <v>2</v>
      </c>
      <c r="J338" s="5">
        <f t="shared" si="7"/>
        <v>155.51433277495454</v>
      </c>
    </row>
    <row r="339" spans="1:12" x14ac:dyDescent="0.25">
      <c r="E339" s="5">
        <f>SUM(E4:E338)</f>
        <v>23841.942996295718</v>
      </c>
      <c r="F339" s="5">
        <f t="shared" ref="F339:J339" si="8">SUM(F4:F338)</f>
        <v>7679.6224547575066</v>
      </c>
      <c r="G339" s="5">
        <f t="shared" si="8"/>
        <v>13290.179044005987</v>
      </c>
      <c r="H339" s="5">
        <f t="shared" si="8"/>
        <v>10745.187965455518</v>
      </c>
      <c r="I339" s="5">
        <f t="shared" si="8"/>
        <v>22075.268186209749</v>
      </c>
      <c r="J339" s="5">
        <f t="shared" si="8"/>
        <v>4989.0842543899726</v>
      </c>
      <c r="L339" s="5">
        <f>SUM(E339:J339)</f>
        <v>82621.284901114457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ECA0-2CC8-4A55-BE7C-97F7A62677AD}">
  <dimension ref="A1:L338"/>
  <sheetViews>
    <sheetView showGridLines="0" zoomScaleNormal="100" workbookViewId="0"/>
  </sheetViews>
  <sheetFormatPr defaultColWidth="8.5703125" defaultRowHeight="15" x14ac:dyDescent="0.25"/>
  <cols>
    <col min="1" max="1" width="12.85546875" style="5" customWidth="1"/>
    <col min="2" max="2" width="8.5703125" style="5"/>
    <col min="3" max="4" width="8.5703125" style="5" customWidth="1"/>
    <col min="5" max="5" width="14.5703125" style="5" customWidth="1"/>
    <col min="6" max="6" width="10.28515625" style="39" customWidth="1"/>
    <col min="7" max="7" width="8.5703125" style="5" customWidth="1"/>
    <col min="8" max="8" width="10.140625" style="5" customWidth="1"/>
    <col min="9" max="9" width="9.7109375" style="5" customWidth="1"/>
    <col min="10" max="10" width="8.5703125" style="5"/>
    <col min="11" max="11" width="14.5703125" style="5" customWidth="1"/>
    <col min="12" max="12" width="16" style="5" bestFit="1" customWidth="1"/>
    <col min="13" max="16384" width="8.5703125" style="5"/>
  </cols>
  <sheetData>
    <row r="1" spans="1:12" ht="13.7" customHeight="1" thickBot="1" x14ac:dyDescent="0.3">
      <c r="A1" s="16" t="s">
        <v>14</v>
      </c>
      <c r="B1" s="16" t="s">
        <v>15</v>
      </c>
      <c r="C1" s="17" t="s">
        <v>16</v>
      </c>
      <c r="D1" s="17"/>
      <c r="E1" s="18" t="s">
        <v>17</v>
      </c>
      <c r="F1" s="19" t="s">
        <v>18</v>
      </c>
      <c r="G1" s="16"/>
      <c r="H1" s="16"/>
      <c r="I1" s="16"/>
    </row>
    <row r="2" spans="1:12" ht="30" x14ac:dyDescent="0.25">
      <c r="A2" s="20" t="s">
        <v>19</v>
      </c>
      <c r="B2" s="20" t="s">
        <v>19</v>
      </c>
      <c r="C2" s="20" t="s">
        <v>20</v>
      </c>
      <c r="D2" s="20" t="s">
        <v>21</v>
      </c>
      <c r="E2" s="18"/>
      <c r="F2" s="19"/>
      <c r="G2" s="20" t="s">
        <v>22</v>
      </c>
      <c r="H2" s="16" t="s">
        <v>23</v>
      </c>
      <c r="I2" s="21" t="s">
        <v>24</v>
      </c>
      <c r="J2" s="22"/>
      <c r="K2" s="23" t="s">
        <v>14</v>
      </c>
      <c r="L2" s="24" t="s">
        <v>25</v>
      </c>
    </row>
    <row r="3" spans="1:12" x14ac:dyDescent="0.25">
      <c r="A3" s="16" t="s">
        <v>26</v>
      </c>
      <c r="B3" s="16" t="s">
        <v>27</v>
      </c>
      <c r="C3" s="25">
        <v>8.58</v>
      </c>
      <c r="D3" s="25">
        <v>271.92</v>
      </c>
      <c r="E3" s="16">
        <v>34</v>
      </c>
      <c r="F3" s="26">
        <f>CEILING(E3/10, 1)</f>
        <v>4</v>
      </c>
      <c r="G3" s="27">
        <f>E3/SUM($E$3:$E$87)</f>
        <v>1.0471204188481676E-2</v>
      </c>
      <c r="H3" s="16">
        <f>$L$3*G3</f>
        <v>36.88161884078454</v>
      </c>
      <c r="I3" s="16">
        <f>ROUND(H3, 0)</f>
        <v>37</v>
      </c>
      <c r="K3" s="28" t="s">
        <v>26</v>
      </c>
      <c r="L3" s="29">
        <v>3522.1945992949231</v>
      </c>
    </row>
    <row r="4" spans="1:12" x14ac:dyDescent="0.25">
      <c r="A4" s="16"/>
      <c r="B4" s="16" t="s">
        <v>28</v>
      </c>
      <c r="C4" s="25">
        <v>133.9</v>
      </c>
      <c r="D4" s="25">
        <v>209.78</v>
      </c>
      <c r="E4" s="16">
        <v>31</v>
      </c>
      <c r="F4" s="26">
        <f t="shared" ref="F4:F67" si="0">CEILING(E4/10, 1)</f>
        <v>4</v>
      </c>
      <c r="G4" s="27">
        <f t="shared" ref="G4:G67" si="1">E4/SUM($E$3:$E$87)</f>
        <v>9.5472744071450569E-3</v>
      </c>
      <c r="H4" s="16">
        <f t="shared" ref="H4:H67" si="2">$L$3*G4</f>
        <v>33.627358354832957</v>
      </c>
      <c r="I4" s="16">
        <f t="shared" ref="I4:I67" si="3">ROUND(H4, 0)</f>
        <v>34</v>
      </c>
      <c r="K4" s="28" t="s">
        <v>29</v>
      </c>
      <c r="L4" s="29">
        <v>2044.1101301714809</v>
      </c>
    </row>
    <row r="5" spans="1:12" x14ac:dyDescent="0.25">
      <c r="A5" s="16"/>
      <c r="B5" s="16" t="s">
        <v>30</v>
      </c>
      <c r="C5" s="25">
        <v>45.62</v>
      </c>
      <c r="D5" s="25">
        <v>289.99</v>
      </c>
      <c r="E5" s="16">
        <v>45</v>
      </c>
      <c r="F5" s="26">
        <f t="shared" si="0"/>
        <v>5</v>
      </c>
      <c r="G5" s="27">
        <f t="shared" si="1"/>
        <v>1.3858946720049276E-2</v>
      </c>
      <c r="H5" s="16">
        <f t="shared" si="2"/>
        <v>48.813907289273651</v>
      </c>
      <c r="I5" s="16">
        <f t="shared" si="3"/>
        <v>49</v>
      </c>
      <c r="K5" s="28" t="s">
        <v>31</v>
      </c>
      <c r="L5" s="29">
        <v>2447.4977478363417</v>
      </c>
    </row>
    <row r="6" spans="1:12" x14ac:dyDescent="0.25">
      <c r="A6" s="16"/>
      <c r="B6" s="16" t="s">
        <v>32</v>
      </c>
      <c r="C6" s="25">
        <v>59.74</v>
      </c>
      <c r="D6" s="25">
        <v>198.39</v>
      </c>
      <c r="E6" s="16">
        <v>35</v>
      </c>
      <c r="F6" s="26">
        <f t="shared" si="0"/>
        <v>4</v>
      </c>
      <c r="G6" s="27">
        <f t="shared" si="1"/>
        <v>1.0779180782260549E-2</v>
      </c>
      <c r="H6" s="16">
        <f t="shared" si="2"/>
        <v>37.966372336101728</v>
      </c>
      <c r="I6" s="16">
        <f t="shared" si="3"/>
        <v>38</v>
      </c>
      <c r="K6" s="28" t="s">
        <v>33</v>
      </c>
      <c r="L6" s="29">
        <v>1660.7659064212403</v>
      </c>
    </row>
    <row r="7" spans="1:12" x14ac:dyDescent="0.25">
      <c r="A7" s="16"/>
      <c r="B7" s="16" t="s">
        <v>34</v>
      </c>
      <c r="C7" s="25">
        <v>56.48</v>
      </c>
      <c r="D7" s="25">
        <v>208.73</v>
      </c>
      <c r="E7" s="16">
        <v>27</v>
      </c>
      <c r="F7" s="26">
        <f t="shared" si="0"/>
        <v>3</v>
      </c>
      <c r="G7" s="27">
        <f t="shared" si="1"/>
        <v>8.3153680320295666E-3</v>
      </c>
      <c r="H7" s="16">
        <f t="shared" si="2"/>
        <v>29.288344373564193</v>
      </c>
      <c r="I7" s="16">
        <f t="shared" si="3"/>
        <v>29</v>
      </c>
      <c r="K7" s="28" t="s">
        <v>35</v>
      </c>
      <c r="L7" s="29">
        <v>2297.2906793437392</v>
      </c>
    </row>
    <row r="8" spans="1:12" x14ac:dyDescent="0.25">
      <c r="A8" s="16"/>
      <c r="B8" s="16" t="s">
        <v>36</v>
      </c>
      <c r="C8" s="25">
        <v>125.99</v>
      </c>
      <c r="D8" s="25">
        <v>215.02</v>
      </c>
      <c r="E8" s="16">
        <v>69</v>
      </c>
      <c r="F8" s="26">
        <f t="shared" si="0"/>
        <v>7</v>
      </c>
      <c r="G8" s="27">
        <f t="shared" si="1"/>
        <v>2.1250384970742223E-2</v>
      </c>
      <c r="H8" s="16">
        <f t="shared" si="2"/>
        <v>74.847991176886268</v>
      </c>
      <c r="I8" s="16">
        <f t="shared" si="3"/>
        <v>75</v>
      </c>
      <c r="K8" s="28" t="s">
        <v>37</v>
      </c>
      <c r="L8" s="29">
        <v>1187.434015010567</v>
      </c>
    </row>
    <row r="9" spans="1:12" ht="15.75" thickBot="1" x14ac:dyDescent="0.3">
      <c r="A9" s="16"/>
      <c r="B9" s="16" t="s">
        <v>38</v>
      </c>
      <c r="C9" s="25">
        <v>54.73</v>
      </c>
      <c r="D9" s="25">
        <v>279.07</v>
      </c>
      <c r="E9" s="16">
        <v>14</v>
      </c>
      <c r="F9" s="26">
        <f t="shared" si="0"/>
        <v>2</v>
      </c>
      <c r="G9" s="27">
        <f t="shared" si="1"/>
        <v>4.3116723129042189E-3</v>
      </c>
      <c r="H9" s="16">
        <f t="shared" si="2"/>
        <v>15.18654893444069</v>
      </c>
      <c r="I9" s="16">
        <f t="shared" si="3"/>
        <v>15</v>
      </c>
      <c r="K9" s="30" t="s">
        <v>39</v>
      </c>
      <c r="L9" s="31">
        <f>SUM(L3:L8)</f>
        <v>13159.293078078292</v>
      </c>
    </row>
    <row r="10" spans="1:12" x14ac:dyDescent="0.25">
      <c r="A10" s="16"/>
      <c r="B10" s="16" t="s">
        <v>40</v>
      </c>
      <c r="C10" s="25">
        <v>45.96</v>
      </c>
      <c r="D10" s="25">
        <v>212.65</v>
      </c>
      <c r="E10" s="16">
        <v>3</v>
      </c>
      <c r="F10" s="26">
        <f t="shared" si="0"/>
        <v>1</v>
      </c>
      <c r="G10" s="27">
        <f t="shared" si="1"/>
        <v>9.2392978133661843E-4</v>
      </c>
      <c r="H10" s="16">
        <f t="shared" si="2"/>
        <v>3.2542604859515767</v>
      </c>
      <c r="I10" s="16">
        <f t="shared" si="3"/>
        <v>3</v>
      </c>
    </row>
    <row r="11" spans="1:12" x14ac:dyDescent="0.25">
      <c r="A11" s="16"/>
      <c r="B11" s="16" t="s">
        <v>41</v>
      </c>
      <c r="C11" s="25">
        <v>125.49</v>
      </c>
      <c r="D11" s="25">
        <v>287.29000000000002</v>
      </c>
      <c r="E11" s="16">
        <v>36</v>
      </c>
      <c r="F11" s="26">
        <f t="shared" si="0"/>
        <v>4</v>
      </c>
      <c r="G11" s="27">
        <f t="shared" si="1"/>
        <v>1.108715737603942E-2</v>
      </c>
      <c r="H11" s="16">
        <f t="shared" si="2"/>
        <v>39.051125831418915</v>
      </c>
      <c r="I11" s="16">
        <f t="shared" si="3"/>
        <v>39</v>
      </c>
    </row>
    <row r="12" spans="1:12" x14ac:dyDescent="0.25">
      <c r="A12" s="16"/>
      <c r="B12" s="16" t="s">
        <v>42</v>
      </c>
      <c r="C12" s="25">
        <v>101.79</v>
      </c>
      <c r="D12" s="25">
        <v>206.19</v>
      </c>
      <c r="E12" s="16">
        <v>66</v>
      </c>
      <c r="F12" s="26">
        <f t="shared" si="0"/>
        <v>7</v>
      </c>
      <c r="G12" s="27">
        <f t="shared" si="1"/>
        <v>2.0326455189405606E-2</v>
      </c>
      <c r="H12" s="16">
        <f t="shared" si="2"/>
        <v>71.593730690934692</v>
      </c>
      <c r="I12" s="16">
        <f t="shared" si="3"/>
        <v>72</v>
      </c>
    </row>
    <row r="13" spans="1:12" x14ac:dyDescent="0.25">
      <c r="A13" s="16"/>
      <c r="B13" s="16" t="s">
        <v>43</v>
      </c>
      <c r="C13" s="25">
        <v>109.35</v>
      </c>
      <c r="D13" s="25">
        <v>242.21</v>
      </c>
      <c r="E13" s="16">
        <v>6</v>
      </c>
      <c r="F13" s="26">
        <f t="shared" si="0"/>
        <v>1</v>
      </c>
      <c r="G13" s="27">
        <f t="shared" si="1"/>
        <v>1.8478595626732369E-3</v>
      </c>
      <c r="H13" s="16">
        <f t="shared" si="2"/>
        <v>6.5085209719031534</v>
      </c>
      <c r="I13" s="16">
        <f t="shared" si="3"/>
        <v>7</v>
      </c>
    </row>
    <row r="14" spans="1:12" x14ac:dyDescent="0.25">
      <c r="A14" s="16"/>
      <c r="B14" s="16" t="s">
        <v>44</v>
      </c>
      <c r="C14" s="25">
        <v>68.13</v>
      </c>
      <c r="D14" s="25">
        <v>288.14999999999998</v>
      </c>
      <c r="E14" s="16">
        <v>36</v>
      </c>
      <c r="F14" s="26">
        <f t="shared" si="0"/>
        <v>4</v>
      </c>
      <c r="G14" s="27">
        <f t="shared" si="1"/>
        <v>1.108715737603942E-2</v>
      </c>
      <c r="H14" s="16">
        <f t="shared" si="2"/>
        <v>39.051125831418915</v>
      </c>
      <c r="I14" s="16">
        <f t="shared" si="3"/>
        <v>39</v>
      </c>
      <c r="K14" s="16" t="s">
        <v>14</v>
      </c>
      <c r="L14" s="16" t="s">
        <v>45</v>
      </c>
    </row>
    <row r="15" spans="1:12" x14ac:dyDescent="0.25">
      <c r="A15" s="16"/>
      <c r="B15" s="16" t="s">
        <v>46</v>
      </c>
      <c r="C15" s="25">
        <v>68.319999999999993</v>
      </c>
      <c r="D15" s="25">
        <v>285.35000000000002</v>
      </c>
      <c r="E15" s="16">
        <v>13</v>
      </c>
      <c r="F15" s="26">
        <f t="shared" si="0"/>
        <v>2</v>
      </c>
      <c r="G15" s="27">
        <f t="shared" si="1"/>
        <v>4.0036957191253468E-3</v>
      </c>
      <c r="H15" s="16">
        <f t="shared" si="2"/>
        <v>14.101795439123499</v>
      </c>
      <c r="I15" s="16">
        <f t="shared" si="3"/>
        <v>14</v>
      </c>
      <c r="K15" s="16" t="s">
        <v>26</v>
      </c>
      <c r="L15" s="16">
        <f>SUM(E3:E87)</f>
        <v>3247</v>
      </c>
    </row>
    <row r="16" spans="1:12" x14ac:dyDescent="0.25">
      <c r="A16" s="16"/>
      <c r="B16" s="16" t="s">
        <v>47</v>
      </c>
      <c r="C16" s="25">
        <v>85.39</v>
      </c>
      <c r="D16" s="25">
        <v>288.17</v>
      </c>
      <c r="E16" s="16">
        <v>27</v>
      </c>
      <c r="F16" s="26">
        <f t="shared" si="0"/>
        <v>3</v>
      </c>
      <c r="G16" s="27">
        <f t="shared" si="1"/>
        <v>8.3153680320295666E-3</v>
      </c>
      <c r="H16" s="16">
        <f t="shared" si="2"/>
        <v>29.288344373564193</v>
      </c>
      <c r="I16" s="16">
        <f t="shared" si="3"/>
        <v>29</v>
      </c>
      <c r="K16" s="16" t="s">
        <v>29</v>
      </c>
      <c r="L16" s="16">
        <f>SUM(E88:E142)</f>
        <v>1858</v>
      </c>
    </row>
    <row r="17" spans="1:12" x14ac:dyDescent="0.25">
      <c r="A17" s="16"/>
      <c r="B17" s="16" t="s">
        <v>48</v>
      </c>
      <c r="C17" s="25">
        <v>104.41</v>
      </c>
      <c r="D17" s="25">
        <v>238.84</v>
      </c>
      <c r="E17" s="16">
        <v>41</v>
      </c>
      <c r="F17" s="26">
        <f t="shared" si="0"/>
        <v>5</v>
      </c>
      <c r="G17" s="27">
        <f t="shared" si="1"/>
        <v>1.2627040344933785E-2</v>
      </c>
      <c r="H17" s="16">
        <f t="shared" si="2"/>
        <v>44.47489330800488</v>
      </c>
      <c r="I17" s="16">
        <f t="shared" si="3"/>
        <v>44</v>
      </c>
      <c r="K17" s="16" t="s">
        <v>31</v>
      </c>
      <c r="L17" s="16">
        <f>SUM(E143:E192)</f>
        <v>1846</v>
      </c>
    </row>
    <row r="18" spans="1:12" x14ac:dyDescent="0.25">
      <c r="A18" s="16"/>
      <c r="B18" s="16" t="s">
        <v>49</v>
      </c>
      <c r="C18" s="25">
        <v>31.35</v>
      </c>
      <c r="D18" s="25">
        <v>209.04</v>
      </c>
      <c r="E18" s="16">
        <v>15</v>
      </c>
      <c r="F18" s="26">
        <f t="shared" si="0"/>
        <v>2</v>
      </c>
      <c r="G18" s="27">
        <f t="shared" si="1"/>
        <v>4.619648906683092E-3</v>
      </c>
      <c r="H18" s="16">
        <f t="shared" si="2"/>
        <v>16.271302429757881</v>
      </c>
      <c r="I18" s="16">
        <f t="shared" si="3"/>
        <v>16</v>
      </c>
      <c r="K18" s="16" t="s">
        <v>33</v>
      </c>
      <c r="L18" s="16">
        <f>SUM(E193:E242)</f>
        <v>1512</v>
      </c>
    </row>
    <row r="19" spans="1:12" x14ac:dyDescent="0.25">
      <c r="A19" s="16"/>
      <c r="B19" s="16" t="s">
        <v>50</v>
      </c>
      <c r="C19" s="25">
        <v>38.020000000000003</v>
      </c>
      <c r="D19" s="25">
        <v>202.93</v>
      </c>
      <c r="E19" s="16">
        <v>43</v>
      </c>
      <c r="F19" s="26">
        <f t="shared" si="0"/>
        <v>5</v>
      </c>
      <c r="G19" s="27">
        <f t="shared" si="1"/>
        <v>1.324299353249153E-2</v>
      </c>
      <c r="H19" s="16">
        <f t="shared" si="2"/>
        <v>46.644400298639262</v>
      </c>
      <c r="I19" s="16">
        <f t="shared" si="3"/>
        <v>47</v>
      </c>
      <c r="K19" s="16" t="s">
        <v>35</v>
      </c>
      <c r="L19" s="16">
        <f>SUM(E243:E307)</f>
        <v>2083</v>
      </c>
    </row>
    <row r="20" spans="1:12" x14ac:dyDescent="0.25">
      <c r="A20" s="16"/>
      <c r="B20" s="16" t="s">
        <v>51</v>
      </c>
      <c r="C20" s="25">
        <v>56.42</v>
      </c>
      <c r="D20" s="25">
        <v>257.5</v>
      </c>
      <c r="E20" s="16">
        <v>64</v>
      </c>
      <c r="F20" s="26">
        <f t="shared" si="0"/>
        <v>7</v>
      </c>
      <c r="G20" s="27">
        <f t="shared" si="1"/>
        <v>1.971050200184786E-2</v>
      </c>
      <c r="H20" s="16">
        <f t="shared" si="2"/>
        <v>69.424223700300303</v>
      </c>
      <c r="I20" s="16">
        <f t="shared" si="3"/>
        <v>69</v>
      </c>
      <c r="K20" s="16" t="s">
        <v>37</v>
      </c>
      <c r="L20" s="16">
        <f>SUM(E308:E337)</f>
        <v>1028</v>
      </c>
    </row>
    <row r="21" spans="1:12" x14ac:dyDescent="0.25">
      <c r="A21" s="16"/>
      <c r="B21" s="16" t="s">
        <v>52</v>
      </c>
      <c r="C21" s="25">
        <v>26.78</v>
      </c>
      <c r="D21" s="25">
        <v>282.87</v>
      </c>
      <c r="E21" s="16">
        <v>64</v>
      </c>
      <c r="F21" s="26">
        <f t="shared" si="0"/>
        <v>7</v>
      </c>
      <c r="G21" s="27">
        <f t="shared" si="1"/>
        <v>1.971050200184786E-2</v>
      </c>
      <c r="H21" s="16">
        <f t="shared" si="2"/>
        <v>69.424223700300303</v>
      </c>
      <c r="I21" s="16">
        <f t="shared" si="3"/>
        <v>69</v>
      </c>
      <c r="K21" s="16" t="s">
        <v>39</v>
      </c>
      <c r="L21" s="16">
        <f>SUM(L15:L20)</f>
        <v>11574</v>
      </c>
    </row>
    <row r="22" spans="1:12" x14ac:dyDescent="0.25">
      <c r="A22" s="16"/>
      <c r="B22" s="16" t="s">
        <v>53</v>
      </c>
      <c r="C22" s="25">
        <v>10.59</v>
      </c>
      <c r="D22" s="25">
        <v>253.66</v>
      </c>
      <c r="E22" s="16">
        <v>67</v>
      </c>
      <c r="F22" s="26">
        <f t="shared" si="0"/>
        <v>7</v>
      </c>
      <c r="G22" s="27">
        <f t="shared" si="1"/>
        <v>2.0634431783184477E-2</v>
      </c>
      <c r="H22" s="16">
        <f t="shared" si="2"/>
        <v>72.678484186251879</v>
      </c>
      <c r="I22" s="16">
        <f t="shared" si="3"/>
        <v>73</v>
      </c>
    </row>
    <row r="23" spans="1:12" x14ac:dyDescent="0.25">
      <c r="A23" s="16"/>
      <c r="B23" s="16" t="s">
        <v>54</v>
      </c>
      <c r="C23" s="25">
        <v>35.4</v>
      </c>
      <c r="D23" s="25">
        <v>246.18</v>
      </c>
      <c r="E23" s="16">
        <v>40</v>
      </c>
      <c r="F23" s="26">
        <f t="shared" si="0"/>
        <v>4</v>
      </c>
      <c r="G23" s="27">
        <f t="shared" si="1"/>
        <v>1.2319063751154912E-2</v>
      </c>
      <c r="H23" s="16">
        <f t="shared" si="2"/>
        <v>43.390139812687693</v>
      </c>
      <c r="I23" s="16">
        <f t="shared" si="3"/>
        <v>43</v>
      </c>
    </row>
    <row r="24" spans="1:12" x14ac:dyDescent="0.25">
      <c r="A24" s="16"/>
      <c r="B24" s="16" t="s">
        <v>55</v>
      </c>
      <c r="C24" s="25">
        <v>78.239999999999995</v>
      </c>
      <c r="D24" s="25">
        <v>258.07</v>
      </c>
      <c r="E24" s="16">
        <v>41</v>
      </c>
      <c r="F24" s="26">
        <f t="shared" si="0"/>
        <v>5</v>
      </c>
      <c r="G24" s="27">
        <f t="shared" si="1"/>
        <v>1.2627040344933785E-2</v>
      </c>
      <c r="H24" s="16">
        <f t="shared" si="2"/>
        <v>44.47489330800488</v>
      </c>
      <c r="I24" s="16">
        <f t="shared" si="3"/>
        <v>44</v>
      </c>
    </row>
    <row r="25" spans="1:12" x14ac:dyDescent="0.25">
      <c r="A25" s="16"/>
      <c r="B25" s="16" t="s">
        <v>56</v>
      </c>
      <c r="C25" s="25">
        <v>22.99</v>
      </c>
      <c r="D25" s="25">
        <v>209.11</v>
      </c>
      <c r="E25" s="16">
        <v>49</v>
      </c>
      <c r="F25" s="26">
        <f t="shared" si="0"/>
        <v>5</v>
      </c>
      <c r="G25" s="27">
        <f t="shared" si="1"/>
        <v>1.5090853095164768E-2</v>
      </c>
      <c r="H25" s="16">
        <f t="shared" si="2"/>
        <v>53.152921270542421</v>
      </c>
      <c r="I25" s="16">
        <f t="shared" si="3"/>
        <v>53</v>
      </c>
    </row>
    <row r="26" spans="1:12" x14ac:dyDescent="0.25">
      <c r="A26" s="16"/>
      <c r="B26" s="16" t="s">
        <v>57</v>
      </c>
      <c r="C26" s="25">
        <v>102.39</v>
      </c>
      <c r="D26" s="25">
        <v>198.24</v>
      </c>
      <c r="E26" s="16">
        <v>21</v>
      </c>
      <c r="F26" s="26">
        <f t="shared" si="0"/>
        <v>3</v>
      </c>
      <c r="G26" s="27">
        <f t="shared" si="1"/>
        <v>6.4675084693563293E-3</v>
      </c>
      <c r="H26" s="16">
        <f t="shared" si="2"/>
        <v>22.779823401661037</v>
      </c>
      <c r="I26" s="16">
        <f t="shared" si="3"/>
        <v>23</v>
      </c>
    </row>
    <row r="27" spans="1:12" x14ac:dyDescent="0.25">
      <c r="A27" s="16"/>
      <c r="B27" s="16" t="s">
        <v>58</v>
      </c>
      <c r="C27" s="25">
        <v>128.59</v>
      </c>
      <c r="D27" s="25">
        <v>209.91</v>
      </c>
      <c r="E27" s="16">
        <v>40</v>
      </c>
      <c r="F27" s="26">
        <f t="shared" si="0"/>
        <v>4</v>
      </c>
      <c r="G27" s="27">
        <f t="shared" si="1"/>
        <v>1.2319063751154912E-2</v>
      </c>
      <c r="H27" s="16">
        <f t="shared" si="2"/>
        <v>43.390139812687693</v>
      </c>
      <c r="I27" s="16">
        <f t="shared" si="3"/>
        <v>43</v>
      </c>
    </row>
    <row r="28" spans="1:12" x14ac:dyDescent="0.25">
      <c r="A28" s="16"/>
      <c r="B28" s="16" t="s">
        <v>59</v>
      </c>
      <c r="C28" s="25">
        <v>35.85</v>
      </c>
      <c r="D28" s="25">
        <v>215.18</v>
      </c>
      <c r="E28" s="16">
        <v>66</v>
      </c>
      <c r="F28" s="26">
        <f t="shared" si="0"/>
        <v>7</v>
      </c>
      <c r="G28" s="27">
        <f t="shared" si="1"/>
        <v>2.0326455189405606E-2</v>
      </c>
      <c r="H28" s="16">
        <f t="shared" si="2"/>
        <v>71.593730690934692</v>
      </c>
      <c r="I28" s="16">
        <f t="shared" si="3"/>
        <v>72</v>
      </c>
    </row>
    <row r="29" spans="1:12" x14ac:dyDescent="0.25">
      <c r="A29" s="16"/>
      <c r="B29" s="16" t="s">
        <v>60</v>
      </c>
      <c r="C29" s="25">
        <v>29.18</v>
      </c>
      <c r="D29" s="25">
        <v>219.05</v>
      </c>
      <c r="E29" s="16">
        <v>3</v>
      </c>
      <c r="F29" s="26">
        <f t="shared" si="0"/>
        <v>1</v>
      </c>
      <c r="G29" s="27">
        <f t="shared" si="1"/>
        <v>9.2392978133661843E-4</v>
      </c>
      <c r="H29" s="16">
        <f t="shared" si="2"/>
        <v>3.2542604859515767</v>
      </c>
      <c r="I29" s="16">
        <f t="shared" si="3"/>
        <v>3</v>
      </c>
    </row>
    <row r="30" spans="1:12" x14ac:dyDescent="0.25">
      <c r="A30" s="16"/>
      <c r="B30" s="16" t="s">
        <v>61</v>
      </c>
      <c r="C30" s="25">
        <v>102.19</v>
      </c>
      <c r="D30" s="25">
        <v>246.09</v>
      </c>
      <c r="E30" s="16">
        <v>51</v>
      </c>
      <c r="F30" s="26">
        <f t="shared" si="0"/>
        <v>6</v>
      </c>
      <c r="G30" s="27">
        <f t="shared" si="1"/>
        <v>1.5706806282722512E-2</v>
      </c>
      <c r="H30" s="16">
        <f t="shared" si="2"/>
        <v>55.322428261176803</v>
      </c>
      <c r="I30" s="16">
        <f t="shared" si="3"/>
        <v>55</v>
      </c>
    </row>
    <row r="31" spans="1:12" x14ac:dyDescent="0.25">
      <c r="A31" s="16"/>
      <c r="B31" s="16" t="s">
        <v>62</v>
      </c>
      <c r="C31" s="25">
        <v>74.56</v>
      </c>
      <c r="D31" s="25">
        <v>240.66</v>
      </c>
      <c r="E31" s="16">
        <v>52</v>
      </c>
      <c r="F31" s="26">
        <f t="shared" si="0"/>
        <v>6</v>
      </c>
      <c r="G31" s="27">
        <f t="shared" si="1"/>
        <v>1.6014782876501387E-2</v>
      </c>
      <c r="H31" s="16">
        <f t="shared" si="2"/>
        <v>56.407181756493998</v>
      </c>
      <c r="I31" s="16">
        <f t="shared" si="3"/>
        <v>56</v>
      </c>
    </row>
    <row r="32" spans="1:12" x14ac:dyDescent="0.25">
      <c r="A32" s="16"/>
      <c r="B32" s="16" t="s">
        <v>63</v>
      </c>
      <c r="C32" s="25">
        <v>22.89</v>
      </c>
      <c r="D32" s="25">
        <v>209.71</v>
      </c>
      <c r="E32" s="16">
        <v>45</v>
      </c>
      <c r="F32" s="26">
        <f t="shared" si="0"/>
        <v>5</v>
      </c>
      <c r="G32" s="27">
        <f t="shared" si="1"/>
        <v>1.3858946720049276E-2</v>
      </c>
      <c r="H32" s="16">
        <f t="shared" si="2"/>
        <v>48.813907289273651</v>
      </c>
      <c r="I32" s="16">
        <f t="shared" si="3"/>
        <v>49</v>
      </c>
    </row>
    <row r="33" spans="1:9" x14ac:dyDescent="0.25">
      <c r="A33" s="16"/>
      <c r="B33" s="16" t="s">
        <v>64</v>
      </c>
      <c r="C33" s="25">
        <v>59.27</v>
      </c>
      <c r="D33" s="25">
        <v>218.62</v>
      </c>
      <c r="E33" s="16">
        <v>67</v>
      </c>
      <c r="F33" s="26">
        <f t="shared" si="0"/>
        <v>7</v>
      </c>
      <c r="G33" s="27">
        <f t="shared" si="1"/>
        <v>2.0634431783184477E-2</v>
      </c>
      <c r="H33" s="16">
        <f t="shared" si="2"/>
        <v>72.678484186251879</v>
      </c>
      <c r="I33" s="16">
        <f t="shared" si="3"/>
        <v>73</v>
      </c>
    </row>
    <row r="34" spans="1:9" x14ac:dyDescent="0.25">
      <c r="A34" s="16"/>
      <c r="B34" s="16" t="s">
        <v>65</v>
      </c>
      <c r="C34" s="25">
        <v>85.52</v>
      </c>
      <c r="D34" s="25">
        <v>227.59</v>
      </c>
      <c r="E34" s="16">
        <v>50</v>
      </c>
      <c r="F34" s="26">
        <f t="shared" si="0"/>
        <v>5</v>
      </c>
      <c r="G34" s="27">
        <f t="shared" si="1"/>
        <v>1.5398829688943641E-2</v>
      </c>
      <c r="H34" s="16">
        <f t="shared" si="2"/>
        <v>54.237674765859616</v>
      </c>
      <c r="I34" s="16">
        <f t="shared" si="3"/>
        <v>54</v>
      </c>
    </row>
    <row r="35" spans="1:9" x14ac:dyDescent="0.25">
      <c r="A35" s="16"/>
      <c r="B35" s="16" t="s">
        <v>66</v>
      </c>
      <c r="C35" s="25">
        <v>77.959999999999994</v>
      </c>
      <c r="D35" s="25">
        <v>278.74</v>
      </c>
      <c r="E35" s="16">
        <v>62</v>
      </c>
      <c r="F35" s="26">
        <f t="shared" si="0"/>
        <v>7</v>
      </c>
      <c r="G35" s="27">
        <f t="shared" si="1"/>
        <v>1.9094548814290114E-2</v>
      </c>
      <c r="H35" s="16">
        <f t="shared" si="2"/>
        <v>67.254716709665914</v>
      </c>
      <c r="I35" s="16">
        <f t="shared" si="3"/>
        <v>67</v>
      </c>
    </row>
    <row r="36" spans="1:9" x14ac:dyDescent="0.25">
      <c r="A36" s="16"/>
      <c r="B36" s="16" t="s">
        <v>67</v>
      </c>
      <c r="C36" s="25">
        <v>54.24</v>
      </c>
      <c r="D36" s="25">
        <v>282.69</v>
      </c>
      <c r="E36" s="16">
        <v>43</v>
      </c>
      <c r="F36" s="26">
        <f t="shared" si="0"/>
        <v>5</v>
      </c>
      <c r="G36" s="27">
        <f t="shared" si="1"/>
        <v>1.324299353249153E-2</v>
      </c>
      <c r="H36" s="16">
        <f t="shared" si="2"/>
        <v>46.644400298639262</v>
      </c>
      <c r="I36" s="16">
        <f t="shared" si="3"/>
        <v>47</v>
      </c>
    </row>
    <row r="37" spans="1:9" x14ac:dyDescent="0.25">
      <c r="A37" s="16"/>
      <c r="B37" s="16" t="s">
        <v>68</v>
      </c>
      <c r="C37" s="25">
        <v>63.83</v>
      </c>
      <c r="D37" s="25">
        <v>218.1</v>
      </c>
      <c r="E37" s="16">
        <v>49</v>
      </c>
      <c r="F37" s="26">
        <f t="shared" si="0"/>
        <v>5</v>
      </c>
      <c r="G37" s="27">
        <f t="shared" si="1"/>
        <v>1.5090853095164768E-2</v>
      </c>
      <c r="H37" s="16">
        <f t="shared" si="2"/>
        <v>53.152921270542421</v>
      </c>
      <c r="I37" s="16">
        <f t="shared" si="3"/>
        <v>53</v>
      </c>
    </row>
    <row r="38" spans="1:9" x14ac:dyDescent="0.25">
      <c r="A38" s="16"/>
      <c r="B38" s="16" t="s">
        <v>69</v>
      </c>
      <c r="C38" s="25">
        <v>127.2</v>
      </c>
      <c r="D38" s="25">
        <v>276.08</v>
      </c>
      <c r="E38" s="16">
        <v>19</v>
      </c>
      <c r="F38" s="26">
        <f t="shared" si="0"/>
        <v>2</v>
      </c>
      <c r="G38" s="27">
        <f t="shared" si="1"/>
        <v>5.8515552817985832E-3</v>
      </c>
      <c r="H38" s="16">
        <f t="shared" si="2"/>
        <v>20.610316411026652</v>
      </c>
      <c r="I38" s="16">
        <f t="shared" si="3"/>
        <v>21</v>
      </c>
    </row>
    <row r="39" spans="1:9" x14ac:dyDescent="0.25">
      <c r="A39" s="16"/>
      <c r="B39" s="16" t="s">
        <v>70</v>
      </c>
      <c r="C39" s="25">
        <v>74.16</v>
      </c>
      <c r="D39" s="25">
        <v>227.13</v>
      </c>
      <c r="E39" s="16">
        <v>63</v>
      </c>
      <c r="F39" s="26">
        <f t="shared" si="0"/>
        <v>7</v>
      </c>
      <c r="G39" s="27">
        <f t="shared" si="1"/>
        <v>1.9402525408068985E-2</v>
      </c>
      <c r="H39" s="16">
        <f t="shared" si="2"/>
        <v>68.339470204983101</v>
      </c>
      <c r="I39" s="16">
        <f t="shared" si="3"/>
        <v>68</v>
      </c>
    </row>
    <row r="40" spans="1:9" x14ac:dyDescent="0.25">
      <c r="A40" s="16"/>
      <c r="B40" s="16" t="s">
        <v>71</v>
      </c>
      <c r="C40" s="25">
        <v>81.56</v>
      </c>
      <c r="D40" s="25">
        <v>239.42</v>
      </c>
      <c r="E40" s="16">
        <v>19</v>
      </c>
      <c r="F40" s="26">
        <f t="shared" si="0"/>
        <v>2</v>
      </c>
      <c r="G40" s="27">
        <f t="shared" si="1"/>
        <v>5.8515552817985832E-3</v>
      </c>
      <c r="H40" s="16">
        <f t="shared" si="2"/>
        <v>20.610316411026652</v>
      </c>
      <c r="I40" s="16">
        <f t="shared" si="3"/>
        <v>21</v>
      </c>
    </row>
    <row r="41" spans="1:9" x14ac:dyDescent="0.25">
      <c r="A41" s="16"/>
      <c r="B41" s="16" t="s">
        <v>72</v>
      </c>
      <c r="C41" s="25">
        <v>71.92</v>
      </c>
      <c r="D41" s="25">
        <v>255.52</v>
      </c>
      <c r="E41" s="16">
        <v>34</v>
      </c>
      <c r="F41" s="26">
        <f t="shared" si="0"/>
        <v>4</v>
      </c>
      <c r="G41" s="27">
        <f t="shared" si="1"/>
        <v>1.0471204188481676E-2</v>
      </c>
      <c r="H41" s="16">
        <f t="shared" si="2"/>
        <v>36.88161884078454</v>
      </c>
      <c r="I41" s="16">
        <f t="shared" si="3"/>
        <v>37</v>
      </c>
    </row>
    <row r="42" spans="1:9" x14ac:dyDescent="0.25">
      <c r="A42" s="16"/>
      <c r="B42" s="16" t="s">
        <v>73</v>
      </c>
      <c r="C42" s="25">
        <v>102.2</v>
      </c>
      <c r="D42" s="25">
        <v>273.89999999999998</v>
      </c>
      <c r="E42" s="16">
        <v>69</v>
      </c>
      <c r="F42" s="26">
        <f t="shared" si="0"/>
        <v>7</v>
      </c>
      <c r="G42" s="27">
        <f t="shared" si="1"/>
        <v>2.1250384970742223E-2</v>
      </c>
      <c r="H42" s="16">
        <f t="shared" si="2"/>
        <v>74.847991176886268</v>
      </c>
      <c r="I42" s="16">
        <f t="shared" si="3"/>
        <v>75</v>
      </c>
    </row>
    <row r="43" spans="1:9" x14ac:dyDescent="0.25">
      <c r="A43" s="16"/>
      <c r="B43" s="16" t="s">
        <v>74</v>
      </c>
      <c r="C43" s="25">
        <v>48.06</v>
      </c>
      <c r="D43" s="25">
        <v>227.94</v>
      </c>
      <c r="E43" s="16">
        <v>19</v>
      </c>
      <c r="F43" s="26">
        <f t="shared" si="0"/>
        <v>2</v>
      </c>
      <c r="G43" s="27">
        <f t="shared" si="1"/>
        <v>5.8515552817985832E-3</v>
      </c>
      <c r="H43" s="16">
        <f t="shared" si="2"/>
        <v>20.610316411026652</v>
      </c>
      <c r="I43" s="16">
        <f t="shared" si="3"/>
        <v>21</v>
      </c>
    </row>
    <row r="44" spans="1:9" x14ac:dyDescent="0.25">
      <c r="A44" s="16"/>
      <c r="B44" s="16" t="s">
        <v>75</v>
      </c>
      <c r="C44" s="25">
        <v>65.31</v>
      </c>
      <c r="D44" s="25">
        <v>258.94</v>
      </c>
      <c r="E44" s="16">
        <v>24</v>
      </c>
      <c r="F44" s="26">
        <f t="shared" si="0"/>
        <v>3</v>
      </c>
      <c r="G44" s="27">
        <f t="shared" si="1"/>
        <v>7.3914382506929475E-3</v>
      </c>
      <c r="H44" s="16">
        <f t="shared" si="2"/>
        <v>26.034083887612613</v>
      </c>
      <c r="I44" s="16">
        <f t="shared" si="3"/>
        <v>26</v>
      </c>
    </row>
    <row r="45" spans="1:9" x14ac:dyDescent="0.25">
      <c r="A45" s="16"/>
      <c r="B45" s="16" t="s">
        <v>76</v>
      </c>
      <c r="C45" s="25">
        <v>69.53</v>
      </c>
      <c r="D45" s="25">
        <v>234.25</v>
      </c>
      <c r="E45" s="16">
        <v>27</v>
      </c>
      <c r="F45" s="26">
        <f t="shared" si="0"/>
        <v>3</v>
      </c>
      <c r="G45" s="27">
        <f t="shared" si="1"/>
        <v>8.3153680320295666E-3</v>
      </c>
      <c r="H45" s="16">
        <f t="shared" si="2"/>
        <v>29.288344373564193</v>
      </c>
      <c r="I45" s="16">
        <f t="shared" si="3"/>
        <v>29</v>
      </c>
    </row>
    <row r="46" spans="1:9" x14ac:dyDescent="0.25">
      <c r="A46" s="16"/>
      <c r="B46" s="16" t="s">
        <v>77</v>
      </c>
      <c r="C46" s="25">
        <v>87.95</v>
      </c>
      <c r="D46" s="25">
        <v>245.88</v>
      </c>
      <c r="E46" s="16">
        <v>23</v>
      </c>
      <c r="F46" s="26">
        <f t="shared" si="0"/>
        <v>3</v>
      </c>
      <c r="G46" s="27">
        <f t="shared" si="1"/>
        <v>7.0834616569140745E-3</v>
      </c>
      <c r="H46" s="16">
        <f t="shared" si="2"/>
        <v>24.949330392295419</v>
      </c>
      <c r="I46" s="16">
        <f t="shared" si="3"/>
        <v>25</v>
      </c>
    </row>
    <row r="47" spans="1:9" x14ac:dyDescent="0.25">
      <c r="A47" s="16"/>
      <c r="B47" s="16" t="s">
        <v>78</v>
      </c>
      <c r="C47" s="25">
        <v>103.37</v>
      </c>
      <c r="D47" s="25">
        <v>278.52</v>
      </c>
      <c r="E47" s="16">
        <v>21</v>
      </c>
      <c r="F47" s="26">
        <f t="shared" si="0"/>
        <v>3</v>
      </c>
      <c r="G47" s="27">
        <f t="shared" si="1"/>
        <v>6.4675084693563293E-3</v>
      </c>
      <c r="H47" s="16">
        <f t="shared" si="2"/>
        <v>22.779823401661037</v>
      </c>
      <c r="I47" s="16">
        <f t="shared" si="3"/>
        <v>23</v>
      </c>
    </row>
    <row r="48" spans="1:9" x14ac:dyDescent="0.25">
      <c r="A48" s="16"/>
      <c r="B48" s="16" t="s">
        <v>79</v>
      </c>
      <c r="C48" s="25">
        <v>69.959999999999994</v>
      </c>
      <c r="D48" s="25">
        <v>283.10000000000002</v>
      </c>
      <c r="E48" s="16">
        <v>11</v>
      </c>
      <c r="F48" s="26">
        <f t="shared" si="0"/>
        <v>2</v>
      </c>
      <c r="G48" s="27">
        <f t="shared" si="1"/>
        <v>3.3877425315676007E-3</v>
      </c>
      <c r="H48" s="16">
        <f t="shared" si="2"/>
        <v>11.932288448489114</v>
      </c>
      <c r="I48" s="16">
        <f t="shared" si="3"/>
        <v>12</v>
      </c>
    </row>
    <row r="49" spans="1:9" x14ac:dyDescent="0.25">
      <c r="A49" s="16"/>
      <c r="B49" s="16" t="s">
        <v>80</v>
      </c>
      <c r="C49" s="25">
        <v>121.68</v>
      </c>
      <c r="D49" s="25">
        <v>259.52</v>
      </c>
      <c r="E49" s="16">
        <v>53</v>
      </c>
      <c r="F49" s="26">
        <f t="shared" si="0"/>
        <v>6</v>
      </c>
      <c r="G49" s="27">
        <f t="shared" si="1"/>
        <v>1.6322759470280258E-2</v>
      </c>
      <c r="H49" s="16">
        <f t="shared" si="2"/>
        <v>57.491935251811185</v>
      </c>
      <c r="I49" s="16">
        <f t="shared" si="3"/>
        <v>57</v>
      </c>
    </row>
    <row r="50" spans="1:9" x14ac:dyDescent="0.25">
      <c r="A50" s="16"/>
      <c r="B50" s="16" t="s">
        <v>81</v>
      </c>
      <c r="C50" s="25">
        <v>24.58</v>
      </c>
      <c r="D50" s="25">
        <v>270.93</v>
      </c>
      <c r="E50" s="16">
        <v>66</v>
      </c>
      <c r="F50" s="26">
        <f t="shared" si="0"/>
        <v>7</v>
      </c>
      <c r="G50" s="27">
        <f t="shared" si="1"/>
        <v>2.0326455189405606E-2</v>
      </c>
      <c r="H50" s="16">
        <f t="shared" si="2"/>
        <v>71.593730690934692</v>
      </c>
      <c r="I50" s="16">
        <f t="shared" si="3"/>
        <v>72</v>
      </c>
    </row>
    <row r="51" spans="1:9" x14ac:dyDescent="0.25">
      <c r="A51" s="16"/>
      <c r="B51" s="16" t="s">
        <v>82</v>
      </c>
      <c r="C51" s="25">
        <v>83.76</v>
      </c>
      <c r="D51" s="25">
        <v>212.86</v>
      </c>
      <c r="E51" s="16">
        <v>13</v>
      </c>
      <c r="F51" s="26">
        <f t="shared" si="0"/>
        <v>2</v>
      </c>
      <c r="G51" s="27">
        <f t="shared" si="1"/>
        <v>4.0036957191253468E-3</v>
      </c>
      <c r="H51" s="16">
        <f t="shared" si="2"/>
        <v>14.101795439123499</v>
      </c>
      <c r="I51" s="16">
        <f t="shared" si="3"/>
        <v>14</v>
      </c>
    </row>
    <row r="52" spans="1:9" x14ac:dyDescent="0.25">
      <c r="A52" s="16"/>
      <c r="B52" s="16" t="s">
        <v>83</v>
      </c>
      <c r="C52" s="25">
        <v>41.92</v>
      </c>
      <c r="D52" s="25">
        <v>263.98</v>
      </c>
      <c r="E52" s="16">
        <v>5</v>
      </c>
      <c r="F52" s="26">
        <f t="shared" si="0"/>
        <v>1</v>
      </c>
      <c r="G52" s="27">
        <f t="shared" si="1"/>
        <v>1.5398829688943641E-3</v>
      </c>
      <c r="H52" s="16">
        <f t="shared" si="2"/>
        <v>5.4237674765859616</v>
      </c>
      <c r="I52" s="16">
        <f t="shared" si="3"/>
        <v>5</v>
      </c>
    </row>
    <row r="53" spans="1:9" x14ac:dyDescent="0.25">
      <c r="A53" s="16"/>
      <c r="B53" s="16" t="s">
        <v>84</v>
      </c>
      <c r="C53" s="25">
        <v>82.91</v>
      </c>
      <c r="D53" s="25">
        <v>219.46</v>
      </c>
      <c r="E53" s="16">
        <v>24</v>
      </c>
      <c r="F53" s="26">
        <f t="shared" si="0"/>
        <v>3</v>
      </c>
      <c r="G53" s="27">
        <f t="shared" si="1"/>
        <v>7.3914382506929475E-3</v>
      </c>
      <c r="H53" s="16">
        <f t="shared" si="2"/>
        <v>26.034083887612613</v>
      </c>
      <c r="I53" s="16">
        <f t="shared" si="3"/>
        <v>26</v>
      </c>
    </row>
    <row r="54" spans="1:9" x14ac:dyDescent="0.25">
      <c r="A54" s="16"/>
      <c r="B54" s="16" t="s">
        <v>85</v>
      </c>
      <c r="C54" s="25">
        <v>18.989999999999998</v>
      </c>
      <c r="D54" s="25">
        <v>244.58</v>
      </c>
      <c r="E54" s="16">
        <v>18</v>
      </c>
      <c r="F54" s="26">
        <f t="shared" si="0"/>
        <v>2</v>
      </c>
      <c r="G54" s="27">
        <f t="shared" si="1"/>
        <v>5.5435786880197102E-3</v>
      </c>
      <c r="H54" s="16">
        <f t="shared" si="2"/>
        <v>19.525562915709457</v>
      </c>
      <c r="I54" s="16">
        <f t="shared" si="3"/>
        <v>20</v>
      </c>
    </row>
    <row r="55" spans="1:9" x14ac:dyDescent="0.25">
      <c r="A55" s="16"/>
      <c r="B55" s="16" t="s">
        <v>86</v>
      </c>
      <c r="C55" s="25">
        <v>120.39</v>
      </c>
      <c r="D55" s="25">
        <v>216.41</v>
      </c>
      <c r="E55" s="16">
        <v>33</v>
      </c>
      <c r="F55" s="26">
        <f t="shared" si="0"/>
        <v>4</v>
      </c>
      <c r="G55" s="27">
        <f t="shared" si="1"/>
        <v>1.0163227594702803E-2</v>
      </c>
      <c r="H55" s="16">
        <f t="shared" si="2"/>
        <v>35.796865345467346</v>
      </c>
      <c r="I55" s="16">
        <f t="shared" si="3"/>
        <v>36</v>
      </c>
    </row>
    <row r="56" spans="1:9" x14ac:dyDescent="0.25">
      <c r="A56" s="16"/>
      <c r="B56" s="16" t="s">
        <v>87</v>
      </c>
      <c r="C56" s="25">
        <v>112.05</v>
      </c>
      <c r="D56" s="25">
        <v>269.05</v>
      </c>
      <c r="E56" s="16">
        <v>26</v>
      </c>
      <c r="F56" s="26">
        <f t="shared" si="0"/>
        <v>3</v>
      </c>
      <c r="G56" s="27">
        <f t="shared" si="1"/>
        <v>8.0073914382506935E-3</v>
      </c>
      <c r="H56" s="16">
        <f t="shared" si="2"/>
        <v>28.203590878246999</v>
      </c>
      <c r="I56" s="16">
        <f t="shared" si="3"/>
        <v>28</v>
      </c>
    </row>
    <row r="57" spans="1:9" x14ac:dyDescent="0.25">
      <c r="A57" s="16"/>
      <c r="B57" s="16" t="s">
        <v>88</v>
      </c>
      <c r="C57" s="25">
        <v>108.57</v>
      </c>
      <c r="D57" s="25">
        <v>208.45</v>
      </c>
      <c r="E57" s="16">
        <v>46</v>
      </c>
      <c r="F57" s="26">
        <f t="shared" si="0"/>
        <v>5</v>
      </c>
      <c r="G57" s="27">
        <f t="shared" si="1"/>
        <v>1.4166923313828149E-2</v>
      </c>
      <c r="H57" s="16">
        <f t="shared" si="2"/>
        <v>49.898660784590838</v>
      </c>
      <c r="I57" s="16">
        <f t="shared" si="3"/>
        <v>50</v>
      </c>
    </row>
    <row r="58" spans="1:9" x14ac:dyDescent="0.25">
      <c r="A58" s="16"/>
      <c r="B58" s="16" t="s">
        <v>89</v>
      </c>
      <c r="C58" s="25">
        <v>83</v>
      </c>
      <c r="D58" s="25">
        <v>257.17</v>
      </c>
      <c r="E58" s="16">
        <v>66</v>
      </c>
      <c r="F58" s="26">
        <f t="shared" si="0"/>
        <v>7</v>
      </c>
      <c r="G58" s="27">
        <f t="shared" si="1"/>
        <v>2.0326455189405606E-2</v>
      </c>
      <c r="H58" s="16">
        <f t="shared" si="2"/>
        <v>71.593730690934692</v>
      </c>
      <c r="I58" s="16">
        <f t="shared" si="3"/>
        <v>72</v>
      </c>
    </row>
    <row r="59" spans="1:9" x14ac:dyDescent="0.25">
      <c r="A59" s="16"/>
      <c r="B59" s="16" t="s">
        <v>90</v>
      </c>
      <c r="C59" s="25">
        <v>89.56</v>
      </c>
      <c r="D59" s="25">
        <v>281.85000000000002</v>
      </c>
      <c r="E59" s="16">
        <v>54</v>
      </c>
      <c r="F59" s="26">
        <f t="shared" si="0"/>
        <v>6</v>
      </c>
      <c r="G59" s="27">
        <f t="shared" si="1"/>
        <v>1.6630736064059133E-2</v>
      </c>
      <c r="H59" s="16">
        <f t="shared" si="2"/>
        <v>58.576688747128387</v>
      </c>
      <c r="I59" s="16">
        <f t="shared" si="3"/>
        <v>59</v>
      </c>
    </row>
    <row r="60" spans="1:9" x14ac:dyDescent="0.25">
      <c r="A60" s="16"/>
      <c r="B60" s="16" t="s">
        <v>91</v>
      </c>
      <c r="C60" s="25">
        <v>36.369999999999997</v>
      </c>
      <c r="D60" s="25">
        <v>206.99</v>
      </c>
      <c r="E60" s="16">
        <v>57</v>
      </c>
      <c r="F60" s="26">
        <f t="shared" si="0"/>
        <v>6</v>
      </c>
      <c r="G60" s="27">
        <f t="shared" si="1"/>
        <v>1.755466584539575E-2</v>
      </c>
      <c r="H60" s="16">
        <f t="shared" si="2"/>
        <v>61.830949233079956</v>
      </c>
      <c r="I60" s="16">
        <f t="shared" si="3"/>
        <v>62</v>
      </c>
    </row>
    <row r="61" spans="1:9" x14ac:dyDescent="0.25">
      <c r="A61" s="16"/>
      <c r="B61" s="16" t="s">
        <v>92</v>
      </c>
      <c r="C61" s="25">
        <v>98.54</v>
      </c>
      <c r="D61" s="25">
        <v>222.35</v>
      </c>
      <c r="E61" s="16">
        <v>41</v>
      </c>
      <c r="F61" s="26">
        <f t="shared" si="0"/>
        <v>5</v>
      </c>
      <c r="G61" s="27">
        <f t="shared" si="1"/>
        <v>1.2627040344933785E-2</v>
      </c>
      <c r="H61" s="16">
        <f t="shared" si="2"/>
        <v>44.47489330800488</v>
      </c>
      <c r="I61" s="16">
        <f t="shared" si="3"/>
        <v>44</v>
      </c>
    </row>
    <row r="62" spans="1:9" x14ac:dyDescent="0.25">
      <c r="A62" s="16"/>
      <c r="B62" s="16" t="s">
        <v>93</v>
      </c>
      <c r="C62" s="25">
        <v>70.52</v>
      </c>
      <c r="D62" s="25">
        <v>248.77</v>
      </c>
      <c r="E62" s="16">
        <v>35</v>
      </c>
      <c r="F62" s="26">
        <f t="shared" si="0"/>
        <v>4</v>
      </c>
      <c r="G62" s="27">
        <f t="shared" si="1"/>
        <v>1.0779180782260549E-2</v>
      </c>
      <c r="H62" s="16">
        <f t="shared" si="2"/>
        <v>37.966372336101728</v>
      </c>
      <c r="I62" s="16">
        <f t="shared" si="3"/>
        <v>38</v>
      </c>
    </row>
    <row r="63" spans="1:9" x14ac:dyDescent="0.25">
      <c r="A63" s="16"/>
      <c r="B63" s="16" t="s">
        <v>94</v>
      </c>
      <c r="C63" s="25">
        <v>31.71</v>
      </c>
      <c r="D63" s="25">
        <v>227.68</v>
      </c>
      <c r="E63" s="16">
        <v>32</v>
      </c>
      <c r="F63" s="26">
        <f t="shared" si="0"/>
        <v>4</v>
      </c>
      <c r="G63" s="27">
        <f t="shared" si="1"/>
        <v>9.85525100092393E-3</v>
      </c>
      <c r="H63" s="16">
        <f t="shared" si="2"/>
        <v>34.712111850150151</v>
      </c>
      <c r="I63" s="16">
        <f t="shared" si="3"/>
        <v>35</v>
      </c>
    </row>
    <row r="64" spans="1:9" x14ac:dyDescent="0.25">
      <c r="A64" s="16"/>
      <c r="B64" s="16" t="s">
        <v>95</v>
      </c>
      <c r="C64" s="25">
        <v>89.91</v>
      </c>
      <c r="D64" s="25">
        <v>271.69</v>
      </c>
      <c r="E64" s="16">
        <v>60</v>
      </c>
      <c r="F64" s="26">
        <f t="shared" si="0"/>
        <v>6</v>
      </c>
      <c r="G64" s="27">
        <f t="shared" si="1"/>
        <v>1.8478595626732368E-2</v>
      </c>
      <c r="H64" s="16">
        <f t="shared" si="2"/>
        <v>65.085209719031525</v>
      </c>
      <c r="I64" s="16">
        <f t="shared" si="3"/>
        <v>65</v>
      </c>
    </row>
    <row r="65" spans="1:9" x14ac:dyDescent="0.25">
      <c r="A65" s="16"/>
      <c r="B65" s="16" t="s">
        <v>96</v>
      </c>
      <c r="C65" s="25">
        <v>100.18</v>
      </c>
      <c r="D65" s="25">
        <v>244.99</v>
      </c>
      <c r="E65" s="16">
        <v>56</v>
      </c>
      <c r="F65" s="26">
        <f t="shared" si="0"/>
        <v>6</v>
      </c>
      <c r="G65" s="27">
        <f t="shared" si="1"/>
        <v>1.7246689251616876E-2</v>
      </c>
      <c r="H65" s="16">
        <f t="shared" si="2"/>
        <v>60.746195737762761</v>
      </c>
      <c r="I65" s="16">
        <f t="shared" si="3"/>
        <v>61</v>
      </c>
    </row>
    <row r="66" spans="1:9" x14ac:dyDescent="0.25">
      <c r="A66" s="16"/>
      <c r="B66" s="16" t="s">
        <v>97</v>
      </c>
      <c r="C66" s="25">
        <v>25.02</v>
      </c>
      <c r="D66" s="25">
        <v>266.44</v>
      </c>
      <c r="E66" s="16">
        <v>24</v>
      </c>
      <c r="F66" s="26">
        <f t="shared" si="0"/>
        <v>3</v>
      </c>
      <c r="G66" s="27">
        <f t="shared" si="1"/>
        <v>7.3914382506929475E-3</v>
      </c>
      <c r="H66" s="16">
        <f t="shared" si="2"/>
        <v>26.034083887612613</v>
      </c>
      <c r="I66" s="16">
        <f t="shared" si="3"/>
        <v>26</v>
      </c>
    </row>
    <row r="67" spans="1:9" x14ac:dyDescent="0.25">
      <c r="A67" s="16"/>
      <c r="B67" s="16" t="s">
        <v>98</v>
      </c>
      <c r="C67" s="25">
        <v>11.33</v>
      </c>
      <c r="D67" s="25">
        <v>222.8</v>
      </c>
      <c r="E67" s="16">
        <v>17</v>
      </c>
      <c r="F67" s="26">
        <f t="shared" si="0"/>
        <v>2</v>
      </c>
      <c r="G67" s="27">
        <f t="shared" si="1"/>
        <v>5.235602094240838E-3</v>
      </c>
      <c r="H67" s="16">
        <f t="shared" si="2"/>
        <v>18.44080942039227</v>
      </c>
      <c r="I67" s="16">
        <f t="shared" si="3"/>
        <v>18</v>
      </c>
    </row>
    <row r="68" spans="1:9" x14ac:dyDescent="0.25">
      <c r="A68" s="16"/>
      <c r="B68" s="16" t="s">
        <v>99</v>
      </c>
      <c r="C68" s="25">
        <v>115.67</v>
      </c>
      <c r="D68" s="25">
        <v>201.32</v>
      </c>
      <c r="E68" s="16">
        <v>49</v>
      </c>
      <c r="F68" s="26">
        <f t="shared" ref="F68:F131" si="4">CEILING(E68/10, 1)</f>
        <v>5</v>
      </c>
      <c r="G68" s="27">
        <f t="shared" ref="G68:G87" si="5">E68/SUM($E$3:$E$87)</f>
        <v>1.5090853095164768E-2</v>
      </c>
      <c r="H68" s="16">
        <f t="shared" ref="H68:H86" si="6">$L$3*G68</f>
        <v>53.152921270542421</v>
      </c>
      <c r="I68" s="16">
        <f t="shared" ref="I68:I131" si="7">ROUND(H68, 0)</f>
        <v>53</v>
      </c>
    </row>
    <row r="69" spans="1:9" x14ac:dyDescent="0.25">
      <c r="A69" s="16"/>
      <c r="B69" s="16" t="s">
        <v>100</v>
      </c>
      <c r="C69" s="25">
        <v>88.9</v>
      </c>
      <c r="D69" s="25">
        <v>235.82</v>
      </c>
      <c r="E69" s="16">
        <v>66</v>
      </c>
      <c r="F69" s="26">
        <f t="shared" si="4"/>
        <v>7</v>
      </c>
      <c r="G69" s="27">
        <f t="shared" si="5"/>
        <v>2.0326455189405606E-2</v>
      </c>
      <c r="H69" s="16">
        <f t="shared" si="6"/>
        <v>71.593730690934692</v>
      </c>
      <c r="I69" s="16">
        <f t="shared" si="7"/>
        <v>72</v>
      </c>
    </row>
    <row r="70" spans="1:9" x14ac:dyDescent="0.25">
      <c r="A70" s="16"/>
      <c r="B70" s="16" t="s">
        <v>101</v>
      </c>
      <c r="C70" s="25">
        <v>118.6</v>
      </c>
      <c r="D70" s="25">
        <v>235.99</v>
      </c>
      <c r="E70" s="16">
        <v>33</v>
      </c>
      <c r="F70" s="26">
        <f t="shared" si="4"/>
        <v>4</v>
      </c>
      <c r="G70" s="27">
        <f t="shared" si="5"/>
        <v>1.0163227594702803E-2</v>
      </c>
      <c r="H70" s="16">
        <f t="shared" si="6"/>
        <v>35.796865345467346</v>
      </c>
      <c r="I70" s="16">
        <f t="shared" si="7"/>
        <v>36</v>
      </c>
    </row>
    <row r="71" spans="1:9" x14ac:dyDescent="0.25">
      <c r="A71" s="16"/>
      <c r="B71" s="16" t="s">
        <v>102</v>
      </c>
      <c r="C71" s="25">
        <v>38.94</v>
      </c>
      <c r="D71" s="25">
        <v>271.89999999999998</v>
      </c>
      <c r="E71" s="16">
        <v>27</v>
      </c>
      <c r="F71" s="26">
        <f t="shared" si="4"/>
        <v>3</v>
      </c>
      <c r="G71" s="27">
        <f t="shared" si="5"/>
        <v>8.3153680320295666E-3</v>
      </c>
      <c r="H71" s="16">
        <f t="shared" si="6"/>
        <v>29.288344373564193</v>
      </c>
      <c r="I71" s="16">
        <f t="shared" si="7"/>
        <v>29</v>
      </c>
    </row>
    <row r="72" spans="1:9" x14ac:dyDescent="0.25">
      <c r="A72" s="16"/>
      <c r="B72" s="16" t="s">
        <v>103</v>
      </c>
      <c r="C72" s="25">
        <v>81.39</v>
      </c>
      <c r="D72" s="25">
        <v>258.69</v>
      </c>
      <c r="E72" s="16">
        <v>46</v>
      </c>
      <c r="F72" s="26">
        <f t="shared" si="4"/>
        <v>5</v>
      </c>
      <c r="G72" s="27">
        <f t="shared" si="5"/>
        <v>1.4166923313828149E-2</v>
      </c>
      <c r="H72" s="16">
        <f t="shared" si="6"/>
        <v>49.898660784590838</v>
      </c>
      <c r="I72" s="16">
        <f t="shared" si="7"/>
        <v>50</v>
      </c>
    </row>
    <row r="73" spans="1:9" x14ac:dyDescent="0.25">
      <c r="A73" s="16"/>
      <c r="B73" s="16" t="s">
        <v>104</v>
      </c>
      <c r="C73" s="25">
        <v>79.36</v>
      </c>
      <c r="D73" s="25">
        <v>200.95</v>
      </c>
      <c r="E73" s="16">
        <v>9</v>
      </c>
      <c r="F73" s="26">
        <f t="shared" si="4"/>
        <v>1</v>
      </c>
      <c r="G73" s="27">
        <f t="shared" si="5"/>
        <v>2.7717893440098551E-3</v>
      </c>
      <c r="H73" s="16">
        <f t="shared" si="6"/>
        <v>9.7627814578547287</v>
      </c>
      <c r="I73" s="16">
        <f t="shared" si="7"/>
        <v>10</v>
      </c>
    </row>
    <row r="74" spans="1:9" x14ac:dyDescent="0.25">
      <c r="A74" s="16"/>
      <c r="B74" s="16" t="s">
        <v>105</v>
      </c>
      <c r="C74" s="25">
        <v>40.69</v>
      </c>
      <c r="D74" s="25">
        <v>262.77</v>
      </c>
      <c r="E74" s="16">
        <v>35</v>
      </c>
      <c r="F74" s="26">
        <f t="shared" si="4"/>
        <v>4</v>
      </c>
      <c r="G74" s="27">
        <f t="shared" si="5"/>
        <v>1.0779180782260549E-2</v>
      </c>
      <c r="H74" s="16">
        <f t="shared" si="6"/>
        <v>37.966372336101728</v>
      </c>
      <c r="I74" s="16">
        <f t="shared" si="7"/>
        <v>38</v>
      </c>
    </row>
    <row r="75" spans="1:9" x14ac:dyDescent="0.25">
      <c r="A75" s="16"/>
      <c r="B75" s="16" t="s">
        <v>106</v>
      </c>
      <c r="C75" s="25">
        <v>71.13</v>
      </c>
      <c r="D75" s="25">
        <v>208.67</v>
      </c>
      <c r="E75" s="16">
        <v>52</v>
      </c>
      <c r="F75" s="26">
        <f t="shared" si="4"/>
        <v>6</v>
      </c>
      <c r="G75" s="27">
        <f t="shared" si="5"/>
        <v>1.6014782876501387E-2</v>
      </c>
      <c r="H75" s="16">
        <f t="shared" si="6"/>
        <v>56.407181756493998</v>
      </c>
      <c r="I75" s="16">
        <f t="shared" si="7"/>
        <v>56</v>
      </c>
    </row>
    <row r="76" spans="1:9" x14ac:dyDescent="0.25">
      <c r="A76" s="16"/>
      <c r="B76" s="16" t="s">
        <v>107</v>
      </c>
      <c r="C76" s="25">
        <v>118.12</v>
      </c>
      <c r="D76" s="25">
        <v>284.5</v>
      </c>
      <c r="E76" s="16">
        <v>4</v>
      </c>
      <c r="F76" s="26">
        <f t="shared" si="4"/>
        <v>1</v>
      </c>
      <c r="G76" s="27">
        <f t="shared" si="5"/>
        <v>1.2319063751154912E-3</v>
      </c>
      <c r="H76" s="16">
        <f t="shared" si="6"/>
        <v>4.3390139812687689</v>
      </c>
      <c r="I76" s="16">
        <f t="shared" si="7"/>
        <v>4</v>
      </c>
    </row>
    <row r="77" spans="1:9" x14ac:dyDescent="0.25">
      <c r="A77" s="16"/>
      <c r="B77" s="16" t="s">
        <v>108</v>
      </c>
      <c r="C77" s="25">
        <v>63.15</v>
      </c>
      <c r="D77" s="25">
        <v>223.73</v>
      </c>
      <c r="E77" s="16">
        <v>60</v>
      </c>
      <c r="F77" s="26">
        <f t="shared" si="4"/>
        <v>6</v>
      </c>
      <c r="G77" s="27">
        <f t="shared" si="5"/>
        <v>1.8478595626732368E-2</v>
      </c>
      <c r="H77" s="16">
        <f t="shared" si="6"/>
        <v>65.085209719031525</v>
      </c>
      <c r="I77" s="16">
        <f t="shared" si="7"/>
        <v>65</v>
      </c>
    </row>
    <row r="78" spans="1:9" x14ac:dyDescent="0.25">
      <c r="A78" s="16"/>
      <c r="B78" s="16" t="s">
        <v>109</v>
      </c>
      <c r="C78" s="25">
        <v>82.77</v>
      </c>
      <c r="D78" s="25">
        <v>266.85000000000002</v>
      </c>
      <c r="E78" s="16">
        <v>9</v>
      </c>
      <c r="F78" s="26">
        <f t="shared" si="4"/>
        <v>1</v>
      </c>
      <c r="G78" s="27">
        <f t="shared" si="5"/>
        <v>2.7717893440098551E-3</v>
      </c>
      <c r="H78" s="16">
        <f t="shared" si="6"/>
        <v>9.7627814578547287</v>
      </c>
      <c r="I78" s="16">
        <f t="shared" si="7"/>
        <v>10</v>
      </c>
    </row>
    <row r="79" spans="1:9" x14ac:dyDescent="0.25">
      <c r="A79" s="16"/>
      <c r="B79" s="16" t="s">
        <v>110</v>
      </c>
      <c r="C79" s="25">
        <v>94.18</v>
      </c>
      <c r="D79" s="25">
        <v>211.4</v>
      </c>
      <c r="E79" s="16">
        <v>22</v>
      </c>
      <c r="F79" s="26">
        <f t="shared" si="4"/>
        <v>3</v>
      </c>
      <c r="G79" s="27">
        <f t="shared" si="5"/>
        <v>6.7754850631352014E-3</v>
      </c>
      <c r="H79" s="16">
        <f t="shared" si="6"/>
        <v>23.864576896978228</v>
      </c>
      <c r="I79" s="16">
        <f t="shared" si="7"/>
        <v>24</v>
      </c>
    </row>
    <row r="80" spans="1:9" x14ac:dyDescent="0.25">
      <c r="A80" s="16"/>
      <c r="B80" s="16" t="s">
        <v>111</v>
      </c>
      <c r="C80" s="25">
        <v>98.6</v>
      </c>
      <c r="D80" s="25">
        <v>253.19</v>
      </c>
      <c r="E80" s="16">
        <v>49</v>
      </c>
      <c r="F80" s="26">
        <f t="shared" si="4"/>
        <v>5</v>
      </c>
      <c r="G80" s="27">
        <f t="shared" si="5"/>
        <v>1.5090853095164768E-2</v>
      </c>
      <c r="H80" s="16">
        <f t="shared" si="6"/>
        <v>53.152921270542421</v>
      </c>
      <c r="I80" s="16">
        <f t="shared" si="7"/>
        <v>53</v>
      </c>
    </row>
    <row r="81" spans="1:9" x14ac:dyDescent="0.25">
      <c r="A81" s="16"/>
      <c r="B81" s="16" t="s">
        <v>112</v>
      </c>
      <c r="C81" s="25">
        <v>41.94</v>
      </c>
      <c r="D81" s="25">
        <v>204.15</v>
      </c>
      <c r="E81" s="16">
        <v>52</v>
      </c>
      <c r="F81" s="26">
        <f t="shared" si="4"/>
        <v>6</v>
      </c>
      <c r="G81" s="27">
        <f t="shared" si="5"/>
        <v>1.6014782876501387E-2</v>
      </c>
      <c r="H81" s="16">
        <f t="shared" si="6"/>
        <v>56.407181756493998</v>
      </c>
      <c r="I81" s="16">
        <f t="shared" si="7"/>
        <v>56</v>
      </c>
    </row>
    <row r="82" spans="1:9" x14ac:dyDescent="0.25">
      <c r="A82" s="16"/>
      <c r="B82" s="16" t="s">
        <v>113</v>
      </c>
      <c r="C82" s="25">
        <v>87.14</v>
      </c>
      <c r="D82" s="25">
        <v>206.91</v>
      </c>
      <c r="E82" s="16">
        <v>23</v>
      </c>
      <c r="F82" s="26">
        <f t="shared" si="4"/>
        <v>3</v>
      </c>
      <c r="G82" s="27">
        <f t="shared" si="5"/>
        <v>7.0834616569140745E-3</v>
      </c>
      <c r="H82" s="16">
        <f t="shared" si="6"/>
        <v>24.949330392295419</v>
      </c>
      <c r="I82" s="16">
        <f t="shared" si="7"/>
        <v>25</v>
      </c>
    </row>
    <row r="83" spans="1:9" x14ac:dyDescent="0.25">
      <c r="A83" s="16"/>
      <c r="B83" s="16" t="s">
        <v>114</v>
      </c>
      <c r="C83" s="25">
        <v>35.200000000000003</v>
      </c>
      <c r="D83" s="25">
        <v>234.75</v>
      </c>
      <c r="E83" s="16">
        <v>55</v>
      </c>
      <c r="F83" s="26">
        <f t="shared" si="4"/>
        <v>6</v>
      </c>
      <c r="G83" s="27">
        <f t="shared" si="5"/>
        <v>1.6938712657838004E-2</v>
      </c>
      <c r="H83" s="16">
        <f t="shared" si="6"/>
        <v>59.661442242445574</v>
      </c>
      <c r="I83" s="16">
        <f t="shared" si="7"/>
        <v>60</v>
      </c>
    </row>
    <row r="84" spans="1:9" x14ac:dyDescent="0.25">
      <c r="A84" s="16"/>
      <c r="B84" s="16" t="s">
        <v>115</v>
      </c>
      <c r="C84" s="25">
        <v>117.55</v>
      </c>
      <c r="D84" s="25">
        <v>233.61</v>
      </c>
      <c r="E84" s="16">
        <v>49</v>
      </c>
      <c r="F84" s="26">
        <f t="shared" si="4"/>
        <v>5</v>
      </c>
      <c r="G84" s="27">
        <f t="shared" si="5"/>
        <v>1.5090853095164768E-2</v>
      </c>
      <c r="H84" s="16">
        <f t="shared" si="6"/>
        <v>53.152921270542421</v>
      </c>
      <c r="I84" s="16">
        <f t="shared" si="7"/>
        <v>53</v>
      </c>
    </row>
    <row r="85" spans="1:9" x14ac:dyDescent="0.25">
      <c r="A85" s="16"/>
      <c r="B85" s="16" t="s">
        <v>116</v>
      </c>
      <c r="C85" s="25">
        <v>100.81</v>
      </c>
      <c r="D85" s="25">
        <v>234.68</v>
      </c>
      <c r="E85" s="16">
        <v>64</v>
      </c>
      <c r="F85" s="26">
        <f t="shared" si="4"/>
        <v>7</v>
      </c>
      <c r="G85" s="27">
        <f t="shared" si="5"/>
        <v>1.971050200184786E-2</v>
      </c>
      <c r="H85" s="16">
        <f t="shared" si="6"/>
        <v>69.424223700300303</v>
      </c>
      <c r="I85" s="16">
        <f t="shared" si="7"/>
        <v>69</v>
      </c>
    </row>
    <row r="86" spans="1:9" x14ac:dyDescent="0.25">
      <c r="A86" s="16"/>
      <c r="B86" s="16" t="s">
        <v>117</v>
      </c>
      <c r="C86" s="25">
        <v>83.81</v>
      </c>
      <c r="D86" s="25">
        <v>226.58</v>
      </c>
      <c r="E86" s="16">
        <v>50</v>
      </c>
      <c r="F86" s="26">
        <f t="shared" si="4"/>
        <v>5</v>
      </c>
      <c r="G86" s="27">
        <f t="shared" si="5"/>
        <v>1.5398829688943641E-2</v>
      </c>
      <c r="H86" s="16">
        <f t="shared" si="6"/>
        <v>54.237674765859616</v>
      </c>
      <c r="I86" s="16">
        <f t="shared" si="7"/>
        <v>54</v>
      </c>
    </row>
    <row r="87" spans="1:9" x14ac:dyDescent="0.25">
      <c r="A87" s="16"/>
      <c r="B87" s="16" t="s">
        <v>118</v>
      </c>
      <c r="C87" s="25">
        <v>67.91</v>
      </c>
      <c r="D87" s="25">
        <v>261.70999999999998</v>
      </c>
      <c r="E87" s="16">
        <v>23</v>
      </c>
      <c r="F87" s="26">
        <f t="shared" si="4"/>
        <v>3</v>
      </c>
      <c r="G87" s="27">
        <f t="shared" si="5"/>
        <v>7.0834616569140745E-3</v>
      </c>
      <c r="H87" s="16">
        <f>$L$3*G87</f>
        <v>24.949330392295419</v>
      </c>
      <c r="I87" s="16">
        <f t="shared" si="7"/>
        <v>25</v>
      </c>
    </row>
    <row r="88" spans="1:9" x14ac:dyDescent="0.25">
      <c r="A88" s="16" t="s">
        <v>29</v>
      </c>
      <c r="B88" s="16" t="s">
        <v>119</v>
      </c>
      <c r="C88" s="32">
        <v>81.91</v>
      </c>
      <c r="D88" s="32">
        <v>207.38</v>
      </c>
      <c r="E88" s="16">
        <v>31</v>
      </c>
      <c r="F88" s="26">
        <f t="shared" si="4"/>
        <v>4</v>
      </c>
      <c r="G88" s="27">
        <f>E88/SUM($E$88:$E$142)</f>
        <v>1.6684607104413347E-2</v>
      </c>
      <c r="H88" s="16">
        <f>$L$4*G88</f>
        <v>34.105174400062381</v>
      </c>
      <c r="I88" s="16">
        <f t="shared" si="7"/>
        <v>34</v>
      </c>
    </row>
    <row r="89" spans="1:9" x14ac:dyDescent="0.25">
      <c r="A89" s="16"/>
      <c r="B89" s="16" t="s">
        <v>120</v>
      </c>
      <c r="C89" s="32">
        <v>76.900000000000006</v>
      </c>
      <c r="D89" s="32">
        <v>172.89</v>
      </c>
      <c r="E89" s="16">
        <v>10</v>
      </c>
      <c r="F89" s="26">
        <f t="shared" si="4"/>
        <v>1</v>
      </c>
      <c r="G89" s="27">
        <f t="shared" ref="G89:G141" si="8">E89/SUM($E$88:$E$142)</f>
        <v>5.3821313240043061E-3</v>
      </c>
      <c r="H89" s="16">
        <f t="shared" ref="H89:H142" si="9">$L$4*G89</f>
        <v>11.001669161310447</v>
      </c>
      <c r="I89" s="16">
        <f t="shared" si="7"/>
        <v>11</v>
      </c>
    </row>
    <row r="90" spans="1:9" x14ac:dyDescent="0.25">
      <c r="A90" s="16"/>
      <c r="B90" s="16" t="s">
        <v>121</v>
      </c>
      <c r="C90" s="32">
        <v>69.09</v>
      </c>
      <c r="D90" s="32">
        <v>176.24</v>
      </c>
      <c r="E90" s="16">
        <v>54</v>
      </c>
      <c r="F90" s="26">
        <f t="shared" si="4"/>
        <v>6</v>
      </c>
      <c r="G90" s="27">
        <f t="shared" si="8"/>
        <v>2.9063509149623249E-2</v>
      </c>
      <c r="H90" s="16">
        <f t="shared" si="9"/>
        <v>59.409013471076406</v>
      </c>
      <c r="I90" s="16">
        <f t="shared" si="7"/>
        <v>59</v>
      </c>
    </row>
    <row r="91" spans="1:9" x14ac:dyDescent="0.25">
      <c r="A91" s="16"/>
      <c r="B91" s="16" t="s">
        <v>122</v>
      </c>
      <c r="C91" s="32">
        <v>73.19</v>
      </c>
      <c r="D91" s="32">
        <v>194.17</v>
      </c>
      <c r="E91" s="16">
        <v>44</v>
      </c>
      <c r="F91" s="26">
        <f t="shared" si="4"/>
        <v>5</v>
      </c>
      <c r="G91" s="27">
        <f t="shared" si="8"/>
        <v>2.3681377825618945E-2</v>
      </c>
      <c r="H91" s="16">
        <f t="shared" si="9"/>
        <v>48.407344309765961</v>
      </c>
      <c r="I91" s="16">
        <f t="shared" si="7"/>
        <v>48</v>
      </c>
    </row>
    <row r="92" spans="1:9" x14ac:dyDescent="0.25">
      <c r="A92" s="16"/>
      <c r="B92" s="16" t="s">
        <v>123</v>
      </c>
      <c r="C92" s="32">
        <v>89.98</v>
      </c>
      <c r="D92" s="32">
        <v>182.88</v>
      </c>
      <c r="E92" s="16">
        <v>11</v>
      </c>
      <c r="F92" s="26">
        <f t="shared" si="4"/>
        <v>2</v>
      </c>
      <c r="G92" s="27">
        <f t="shared" si="8"/>
        <v>5.9203444564047362E-3</v>
      </c>
      <c r="H92" s="16">
        <f t="shared" si="9"/>
        <v>12.10183607744149</v>
      </c>
      <c r="I92" s="16">
        <f t="shared" si="7"/>
        <v>12</v>
      </c>
    </row>
    <row r="93" spans="1:9" x14ac:dyDescent="0.25">
      <c r="A93" s="16"/>
      <c r="B93" s="16" t="s">
        <v>124</v>
      </c>
      <c r="C93" s="32">
        <v>79.760000000000005</v>
      </c>
      <c r="D93" s="32">
        <v>173.6</v>
      </c>
      <c r="E93" s="16">
        <v>42</v>
      </c>
      <c r="F93" s="26">
        <f t="shared" si="4"/>
        <v>5</v>
      </c>
      <c r="G93" s="27">
        <f t="shared" si="8"/>
        <v>2.2604951560818085E-2</v>
      </c>
      <c r="H93" s="16">
        <f t="shared" si="9"/>
        <v>46.207010477503879</v>
      </c>
      <c r="I93" s="16">
        <f t="shared" si="7"/>
        <v>46</v>
      </c>
    </row>
    <row r="94" spans="1:9" x14ac:dyDescent="0.25">
      <c r="A94" s="16"/>
      <c r="B94" s="16" t="s">
        <v>125</v>
      </c>
      <c r="C94" s="32">
        <v>81.99</v>
      </c>
      <c r="D94" s="32">
        <v>202.24</v>
      </c>
      <c r="E94" s="16">
        <v>61</v>
      </c>
      <c r="F94" s="26">
        <f t="shared" si="4"/>
        <v>7</v>
      </c>
      <c r="G94" s="27">
        <f t="shared" si="8"/>
        <v>3.2831001076426267E-2</v>
      </c>
      <c r="H94" s="16">
        <f t="shared" si="9"/>
        <v>67.110181883993732</v>
      </c>
      <c r="I94" s="16">
        <f t="shared" si="7"/>
        <v>67</v>
      </c>
    </row>
    <row r="95" spans="1:9" x14ac:dyDescent="0.25">
      <c r="A95" s="16"/>
      <c r="B95" s="16" t="s">
        <v>126</v>
      </c>
      <c r="C95" s="32">
        <v>81.08</v>
      </c>
      <c r="D95" s="32">
        <v>219.03</v>
      </c>
      <c r="E95" s="16">
        <v>38</v>
      </c>
      <c r="F95" s="26">
        <f t="shared" si="4"/>
        <v>4</v>
      </c>
      <c r="G95" s="27">
        <f t="shared" si="8"/>
        <v>2.0452099031216361E-2</v>
      </c>
      <c r="H95" s="16">
        <f t="shared" si="9"/>
        <v>41.806342812979693</v>
      </c>
      <c r="I95" s="16">
        <f t="shared" si="7"/>
        <v>42</v>
      </c>
    </row>
    <row r="96" spans="1:9" x14ac:dyDescent="0.25">
      <c r="A96" s="16"/>
      <c r="B96" s="16" t="s">
        <v>127</v>
      </c>
      <c r="C96" s="32">
        <v>75.45</v>
      </c>
      <c r="D96" s="32">
        <v>184.69</v>
      </c>
      <c r="E96" s="16">
        <v>26</v>
      </c>
      <c r="F96" s="26">
        <f t="shared" si="4"/>
        <v>3</v>
      </c>
      <c r="G96" s="27">
        <f t="shared" si="8"/>
        <v>1.3993541442411194E-2</v>
      </c>
      <c r="H96" s="16">
        <f t="shared" si="9"/>
        <v>28.604339819407159</v>
      </c>
      <c r="I96" s="16">
        <f t="shared" si="7"/>
        <v>29</v>
      </c>
    </row>
    <row r="97" spans="1:9" x14ac:dyDescent="0.25">
      <c r="A97" s="16"/>
      <c r="B97" s="16" t="s">
        <v>128</v>
      </c>
      <c r="C97" s="32">
        <v>93.84</v>
      </c>
      <c r="D97" s="32">
        <v>203.33</v>
      </c>
      <c r="E97" s="16">
        <v>50</v>
      </c>
      <c r="F97" s="26">
        <f t="shared" si="4"/>
        <v>5</v>
      </c>
      <c r="G97" s="27">
        <f t="shared" si="8"/>
        <v>2.6910656620021529E-2</v>
      </c>
      <c r="H97" s="16">
        <f t="shared" si="9"/>
        <v>55.008345806552235</v>
      </c>
      <c r="I97" s="16">
        <f t="shared" si="7"/>
        <v>55</v>
      </c>
    </row>
    <row r="98" spans="1:9" x14ac:dyDescent="0.25">
      <c r="A98" s="16"/>
      <c r="B98" s="16" t="s">
        <v>129</v>
      </c>
      <c r="C98" s="32">
        <v>88.11</v>
      </c>
      <c r="D98" s="32">
        <v>187.03</v>
      </c>
      <c r="E98" s="16">
        <v>51</v>
      </c>
      <c r="F98" s="26">
        <f t="shared" si="4"/>
        <v>6</v>
      </c>
      <c r="G98" s="27">
        <f t="shared" si="8"/>
        <v>2.7448869752421959E-2</v>
      </c>
      <c r="H98" s="16">
        <f t="shared" si="9"/>
        <v>56.108512722683273</v>
      </c>
      <c r="I98" s="16">
        <f t="shared" si="7"/>
        <v>56</v>
      </c>
    </row>
    <row r="99" spans="1:9" x14ac:dyDescent="0.25">
      <c r="A99" s="16"/>
      <c r="B99" s="16" t="s">
        <v>130</v>
      </c>
      <c r="C99" s="32">
        <v>71.17</v>
      </c>
      <c r="D99" s="32">
        <v>200.6</v>
      </c>
      <c r="E99" s="16">
        <v>36</v>
      </c>
      <c r="F99" s="26">
        <f t="shared" si="4"/>
        <v>4</v>
      </c>
      <c r="G99" s="27">
        <f t="shared" si="8"/>
        <v>1.9375672766415501E-2</v>
      </c>
      <c r="H99" s="16">
        <f t="shared" si="9"/>
        <v>39.606008980717604</v>
      </c>
      <c r="I99" s="16">
        <f t="shared" si="7"/>
        <v>40</v>
      </c>
    </row>
    <row r="100" spans="1:9" x14ac:dyDescent="0.25">
      <c r="A100" s="16"/>
      <c r="B100" s="16" t="s">
        <v>131</v>
      </c>
      <c r="C100" s="32">
        <v>91.39</v>
      </c>
      <c r="D100" s="32">
        <v>188.39</v>
      </c>
      <c r="E100" s="16">
        <v>26</v>
      </c>
      <c r="F100" s="26">
        <f t="shared" si="4"/>
        <v>3</v>
      </c>
      <c r="G100" s="27">
        <f t="shared" si="8"/>
        <v>1.3993541442411194E-2</v>
      </c>
      <c r="H100" s="16">
        <f t="shared" si="9"/>
        <v>28.604339819407159</v>
      </c>
      <c r="I100" s="16">
        <f t="shared" si="7"/>
        <v>29</v>
      </c>
    </row>
    <row r="101" spans="1:9" x14ac:dyDescent="0.25">
      <c r="A101" s="16"/>
      <c r="B101" s="16" t="s">
        <v>132</v>
      </c>
      <c r="C101" s="32">
        <v>68.48</v>
      </c>
      <c r="D101" s="32">
        <v>199.53</v>
      </c>
      <c r="E101" s="16">
        <v>21</v>
      </c>
      <c r="F101" s="26">
        <f t="shared" si="4"/>
        <v>3</v>
      </c>
      <c r="G101" s="27">
        <f t="shared" si="8"/>
        <v>1.1302475780409042E-2</v>
      </c>
      <c r="H101" s="16">
        <f t="shared" si="9"/>
        <v>23.103505238751939</v>
      </c>
      <c r="I101" s="16">
        <f t="shared" si="7"/>
        <v>23</v>
      </c>
    </row>
    <row r="102" spans="1:9" x14ac:dyDescent="0.25">
      <c r="A102" s="16"/>
      <c r="B102" s="16" t="s">
        <v>133</v>
      </c>
      <c r="C102" s="32">
        <v>76.319999999999993</v>
      </c>
      <c r="D102" s="32">
        <v>186.79</v>
      </c>
      <c r="E102" s="16">
        <v>20</v>
      </c>
      <c r="F102" s="26">
        <f t="shared" si="4"/>
        <v>2</v>
      </c>
      <c r="G102" s="27">
        <f t="shared" si="8"/>
        <v>1.0764262648008612E-2</v>
      </c>
      <c r="H102" s="16">
        <f t="shared" si="9"/>
        <v>22.003338322620895</v>
      </c>
      <c r="I102" s="16">
        <f t="shared" si="7"/>
        <v>22</v>
      </c>
    </row>
    <row r="103" spans="1:9" x14ac:dyDescent="0.25">
      <c r="A103" s="16"/>
      <c r="B103" s="16" t="s">
        <v>134</v>
      </c>
      <c r="C103" s="32">
        <v>66.52</v>
      </c>
      <c r="D103" s="32">
        <v>204.62</v>
      </c>
      <c r="E103" s="16">
        <v>9</v>
      </c>
      <c r="F103" s="26">
        <f t="shared" si="4"/>
        <v>1</v>
      </c>
      <c r="G103" s="27">
        <f t="shared" si="8"/>
        <v>4.8439181916038751E-3</v>
      </c>
      <c r="H103" s="16">
        <f t="shared" si="9"/>
        <v>9.901502245179401</v>
      </c>
      <c r="I103" s="16">
        <f t="shared" si="7"/>
        <v>10</v>
      </c>
    </row>
    <row r="104" spans="1:9" x14ac:dyDescent="0.25">
      <c r="A104" s="16"/>
      <c r="B104" s="16" t="s">
        <v>135</v>
      </c>
      <c r="C104" s="32">
        <v>91.38</v>
      </c>
      <c r="D104" s="32">
        <v>208.4</v>
      </c>
      <c r="E104" s="16">
        <v>19</v>
      </c>
      <c r="F104" s="26">
        <f t="shared" si="4"/>
        <v>2</v>
      </c>
      <c r="G104" s="27">
        <f t="shared" si="8"/>
        <v>1.022604951560818E-2</v>
      </c>
      <c r="H104" s="16">
        <f t="shared" si="9"/>
        <v>20.903171406489847</v>
      </c>
      <c r="I104" s="16">
        <f t="shared" si="7"/>
        <v>21</v>
      </c>
    </row>
    <row r="105" spans="1:9" x14ac:dyDescent="0.25">
      <c r="A105" s="16"/>
      <c r="B105" s="16" t="s">
        <v>136</v>
      </c>
      <c r="C105" s="32">
        <v>74.87</v>
      </c>
      <c r="D105" s="32">
        <v>172.95</v>
      </c>
      <c r="E105" s="16">
        <v>16</v>
      </c>
      <c r="F105" s="26">
        <f t="shared" si="4"/>
        <v>2</v>
      </c>
      <c r="G105" s="27">
        <f t="shared" si="8"/>
        <v>8.6114101184068884E-3</v>
      </c>
      <c r="H105" s="16">
        <f t="shared" si="9"/>
        <v>17.602670658096713</v>
      </c>
      <c r="I105" s="16">
        <f t="shared" si="7"/>
        <v>18</v>
      </c>
    </row>
    <row r="106" spans="1:9" x14ac:dyDescent="0.25">
      <c r="A106" s="16"/>
      <c r="B106" s="16" t="s">
        <v>137</v>
      </c>
      <c r="C106" s="32">
        <v>80.69</v>
      </c>
      <c r="D106" s="32">
        <v>174.58</v>
      </c>
      <c r="E106" s="16">
        <v>40</v>
      </c>
      <c r="F106" s="26">
        <f t="shared" si="4"/>
        <v>4</v>
      </c>
      <c r="G106" s="27">
        <f t="shared" si="8"/>
        <v>2.1528525296017224E-2</v>
      </c>
      <c r="H106" s="16">
        <f t="shared" si="9"/>
        <v>44.006676645241789</v>
      </c>
      <c r="I106" s="16">
        <f t="shared" si="7"/>
        <v>44</v>
      </c>
    </row>
    <row r="107" spans="1:9" x14ac:dyDescent="0.25">
      <c r="A107" s="16"/>
      <c r="B107" s="16" t="s">
        <v>138</v>
      </c>
      <c r="C107" s="32">
        <v>93.24</v>
      </c>
      <c r="D107" s="32">
        <v>188.01</v>
      </c>
      <c r="E107" s="16">
        <v>27</v>
      </c>
      <c r="F107" s="26">
        <f t="shared" si="4"/>
        <v>3</v>
      </c>
      <c r="G107" s="27">
        <f t="shared" si="8"/>
        <v>1.4531754574811625E-2</v>
      </c>
      <c r="H107" s="16">
        <f t="shared" si="9"/>
        <v>29.704506735538203</v>
      </c>
      <c r="I107" s="16">
        <f t="shared" si="7"/>
        <v>30</v>
      </c>
    </row>
    <row r="108" spans="1:9" x14ac:dyDescent="0.25">
      <c r="A108" s="16"/>
      <c r="B108" s="16" t="s">
        <v>139</v>
      </c>
      <c r="C108" s="32">
        <v>79.06</v>
      </c>
      <c r="D108" s="32">
        <v>196.5</v>
      </c>
      <c r="E108" s="16">
        <v>22</v>
      </c>
      <c r="F108" s="26">
        <f t="shared" si="4"/>
        <v>3</v>
      </c>
      <c r="G108" s="27">
        <f t="shared" si="8"/>
        <v>1.1840688912809472E-2</v>
      </c>
      <c r="H108" s="16">
        <f t="shared" si="9"/>
        <v>24.20367215488298</v>
      </c>
      <c r="I108" s="16">
        <f t="shared" si="7"/>
        <v>24</v>
      </c>
    </row>
    <row r="109" spans="1:9" x14ac:dyDescent="0.25">
      <c r="A109" s="16"/>
      <c r="B109" s="16" t="s">
        <v>140</v>
      </c>
      <c r="C109" s="32">
        <v>83.17</v>
      </c>
      <c r="D109" s="32">
        <v>207.69</v>
      </c>
      <c r="E109" s="16">
        <v>70</v>
      </c>
      <c r="F109" s="26">
        <f t="shared" si="4"/>
        <v>7</v>
      </c>
      <c r="G109" s="27">
        <f t="shared" si="8"/>
        <v>3.7674919268030141E-2</v>
      </c>
      <c r="H109" s="16">
        <f t="shared" si="9"/>
        <v>77.011684129173133</v>
      </c>
      <c r="I109" s="16">
        <f t="shared" si="7"/>
        <v>77</v>
      </c>
    </row>
    <row r="110" spans="1:9" x14ac:dyDescent="0.25">
      <c r="A110" s="16"/>
      <c r="B110" s="16" t="s">
        <v>141</v>
      </c>
      <c r="C110" s="32">
        <v>76.28</v>
      </c>
      <c r="D110" s="32">
        <v>178.2</v>
      </c>
      <c r="E110" s="16">
        <v>68</v>
      </c>
      <c r="F110" s="26">
        <f t="shared" si="4"/>
        <v>7</v>
      </c>
      <c r="G110" s="27">
        <f t="shared" si="8"/>
        <v>3.6598493003229281E-2</v>
      </c>
      <c r="H110" s="16">
        <f t="shared" si="9"/>
        <v>74.811350296911044</v>
      </c>
      <c r="I110" s="16">
        <f t="shared" si="7"/>
        <v>75</v>
      </c>
    </row>
    <row r="111" spans="1:9" x14ac:dyDescent="0.25">
      <c r="A111" s="16"/>
      <c r="B111" s="16" t="s">
        <v>142</v>
      </c>
      <c r="C111" s="32">
        <v>69.47</v>
      </c>
      <c r="D111" s="32">
        <v>180.38</v>
      </c>
      <c r="E111" s="16">
        <v>6</v>
      </c>
      <c r="F111" s="26">
        <f t="shared" si="4"/>
        <v>1</v>
      </c>
      <c r="G111" s="27">
        <f t="shared" si="8"/>
        <v>3.2292787944025836E-3</v>
      </c>
      <c r="H111" s="16">
        <f t="shared" si="9"/>
        <v>6.6010014967862682</v>
      </c>
      <c r="I111" s="16">
        <f t="shared" si="7"/>
        <v>7</v>
      </c>
    </row>
    <row r="112" spans="1:9" x14ac:dyDescent="0.25">
      <c r="A112" s="16"/>
      <c r="B112" s="16" t="s">
        <v>143</v>
      </c>
      <c r="C112" s="32">
        <v>97.26</v>
      </c>
      <c r="D112" s="32">
        <v>172.55</v>
      </c>
      <c r="E112" s="16">
        <v>43</v>
      </c>
      <c r="F112" s="26">
        <f t="shared" si="4"/>
        <v>5</v>
      </c>
      <c r="G112" s="27">
        <f t="shared" si="8"/>
        <v>2.3143164693218515E-2</v>
      </c>
      <c r="H112" s="16">
        <f t="shared" si="9"/>
        <v>47.307177393634916</v>
      </c>
      <c r="I112" s="16">
        <f t="shared" si="7"/>
        <v>47</v>
      </c>
    </row>
    <row r="113" spans="1:9" x14ac:dyDescent="0.25">
      <c r="A113" s="16"/>
      <c r="B113" s="16" t="s">
        <v>144</v>
      </c>
      <c r="C113" s="32">
        <v>68.41</v>
      </c>
      <c r="D113" s="32">
        <v>180.47</v>
      </c>
      <c r="E113" s="16">
        <v>54</v>
      </c>
      <c r="F113" s="26">
        <f t="shared" si="4"/>
        <v>6</v>
      </c>
      <c r="G113" s="27">
        <f t="shared" si="8"/>
        <v>2.9063509149623249E-2</v>
      </c>
      <c r="H113" s="16">
        <f t="shared" si="9"/>
        <v>59.409013471076406</v>
      </c>
      <c r="I113" s="16">
        <f t="shared" si="7"/>
        <v>59</v>
      </c>
    </row>
    <row r="114" spans="1:9" x14ac:dyDescent="0.25">
      <c r="A114" s="16"/>
      <c r="B114" s="16" t="s">
        <v>145</v>
      </c>
      <c r="C114" s="32">
        <v>77.23</v>
      </c>
      <c r="D114" s="32">
        <v>177.89</v>
      </c>
      <c r="E114" s="16">
        <v>28</v>
      </c>
      <c r="F114" s="26">
        <f t="shared" si="4"/>
        <v>3</v>
      </c>
      <c r="G114" s="27">
        <f t="shared" si="8"/>
        <v>1.5069967707212056E-2</v>
      </c>
      <c r="H114" s="16">
        <f t="shared" si="9"/>
        <v>30.804673651669251</v>
      </c>
      <c r="I114" s="16">
        <f t="shared" si="7"/>
        <v>31</v>
      </c>
    </row>
    <row r="115" spans="1:9" x14ac:dyDescent="0.25">
      <c r="A115" s="16"/>
      <c r="B115" s="16" t="s">
        <v>146</v>
      </c>
      <c r="C115" s="32">
        <v>94</v>
      </c>
      <c r="D115" s="32">
        <v>204.88</v>
      </c>
      <c r="E115" s="16">
        <v>39</v>
      </c>
      <c r="F115" s="26">
        <f t="shared" si="4"/>
        <v>4</v>
      </c>
      <c r="G115" s="27">
        <f t="shared" si="8"/>
        <v>2.0990312163616791E-2</v>
      </c>
      <c r="H115" s="16">
        <f t="shared" si="9"/>
        <v>42.906509729110738</v>
      </c>
      <c r="I115" s="16">
        <f t="shared" si="7"/>
        <v>43</v>
      </c>
    </row>
    <row r="116" spans="1:9" x14ac:dyDescent="0.25">
      <c r="A116" s="16"/>
      <c r="B116" s="16" t="s">
        <v>147</v>
      </c>
      <c r="C116" s="32">
        <v>97.53</v>
      </c>
      <c r="D116" s="32">
        <v>176.79</v>
      </c>
      <c r="E116" s="16">
        <v>46</v>
      </c>
      <c r="F116" s="26">
        <f t="shared" si="4"/>
        <v>5</v>
      </c>
      <c r="G116" s="27">
        <f t="shared" si="8"/>
        <v>2.4757804090419805E-2</v>
      </c>
      <c r="H116" s="16">
        <f t="shared" si="9"/>
        <v>50.60767814202805</v>
      </c>
      <c r="I116" s="16">
        <f t="shared" si="7"/>
        <v>51</v>
      </c>
    </row>
    <row r="117" spans="1:9" x14ac:dyDescent="0.25">
      <c r="A117" s="16"/>
      <c r="B117" s="16" t="s">
        <v>148</v>
      </c>
      <c r="C117" s="32">
        <v>70.59</v>
      </c>
      <c r="D117" s="32">
        <v>209.91</v>
      </c>
      <c r="E117" s="16">
        <v>63</v>
      </c>
      <c r="F117" s="26">
        <f t="shared" si="4"/>
        <v>7</v>
      </c>
      <c r="G117" s="27">
        <f t="shared" si="8"/>
        <v>3.3907427341227127E-2</v>
      </c>
      <c r="H117" s="16">
        <f t="shared" si="9"/>
        <v>69.310515716255807</v>
      </c>
      <c r="I117" s="16">
        <f t="shared" si="7"/>
        <v>69</v>
      </c>
    </row>
    <row r="118" spans="1:9" x14ac:dyDescent="0.25">
      <c r="A118" s="16"/>
      <c r="B118" s="16" t="s">
        <v>149</v>
      </c>
      <c r="C118" s="32">
        <v>78.94</v>
      </c>
      <c r="D118" s="32">
        <v>173.46</v>
      </c>
      <c r="E118" s="16">
        <v>28</v>
      </c>
      <c r="F118" s="26">
        <f t="shared" si="4"/>
        <v>3</v>
      </c>
      <c r="G118" s="27">
        <f t="shared" si="8"/>
        <v>1.5069967707212056E-2</v>
      </c>
      <c r="H118" s="16">
        <f t="shared" si="9"/>
        <v>30.804673651669251</v>
      </c>
      <c r="I118" s="16">
        <f t="shared" si="7"/>
        <v>31</v>
      </c>
    </row>
    <row r="119" spans="1:9" x14ac:dyDescent="0.25">
      <c r="A119" s="16"/>
      <c r="B119" s="16" t="s">
        <v>150</v>
      </c>
      <c r="C119" s="32">
        <v>74.38</v>
      </c>
      <c r="D119" s="32">
        <v>207.1</v>
      </c>
      <c r="E119" s="16">
        <v>28</v>
      </c>
      <c r="F119" s="26">
        <f t="shared" si="4"/>
        <v>3</v>
      </c>
      <c r="G119" s="27">
        <f t="shared" si="8"/>
        <v>1.5069967707212056E-2</v>
      </c>
      <c r="H119" s="16">
        <f t="shared" si="9"/>
        <v>30.804673651669251</v>
      </c>
      <c r="I119" s="16">
        <f t="shared" si="7"/>
        <v>31</v>
      </c>
    </row>
    <row r="120" spans="1:9" x14ac:dyDescent="0.25">
      <c r="A120" s="16"/>
      <c r="B120" s="16" t="s">
        <v>151</v>
      </c>
      <c r="C120" s="32">
        <v>66.45</v>
      </c>
      <c r="D120" s="32">
        <v>202.6</v>
      </c>
      <c r="E120" s="16">
        <v>14</v>
      </c>
      <c r="F120" s="26">
        <f t="shared" si="4"/>
        <v>2</v>
      </c>
      <c r="G120" s="27">
        <f t="shared" si="8"/>
        <v>7.5349838536060282E-3</v>
      </c>
      <c r="H120" s="16">
        <f t="shared" si="9"/>
        <v>15.402336825834626</v>
      </c>
      <c r="I120" s="16">
        <f t="shared" si="7"/>
        <v>15</v>
      </c>
    </row>
    <row r="121" spans="1:9" x14ac:dyDescent="0.25">
      <c r="A121" s="16"/>
      <c r="B121" s="16" t="s">
        <v>152</v>
      </c>
      <c r="C121" s="32">
        <v>85.98</v>
      </c>
      <c r="D121" s="32">
        <v>206.08</v>
      </c>
      <c r="E121" s="16">
        <v>56</v>
      </c>
      <c r="F121" s="26">
        <f t="shared" si="4"/>
        <v>6</v>
      </c>
      <c r="G121" s="27">
        <f t="shared" si="8"/>
        <v>3.0139935414424113E-2</v>
      </c>
      <c r="H121" s="16">
        <f t="shared" si="9"/>
        <v>61.609347303338502</v>
      </c>
      <c r="I121" s="16">
        <f t="shared" si="7"/>
        <v>62</v>
      </c>
    </row>
    <row r="122" spans="1:9" x14ac:dyDescent="0.25">
      <c r="A122" s="16"/>
      <c r="B122" s="16" t="s">
        <v>153</v>
      </c>
      <c r="C122" s="32">
        <v>74.63</v>
      </c>
      <c r="D122" s="32">
        <v>172.92</v>
      </c>
      <c r="E122" s="16">
        <v>7</v>
      </c>
      <c r="F122" s="26">
        <f t="shared" si="4"/>
        <v>1</v>
      </c>
      <c r="G122" s="27">
        <f t="shared" si="8"/>
        <v>3.7674919268030141E-3</v>
      </c>
      <c r="H122" s="16">
        <f t="shared" si="9"/>
        <v>7.7011684129173128</v>
      </c>
      <c r="I122" s="16">
        <f t="shared" si="7"/>
        <v>8</v>
      </c>
    </row>
    <row r="123" spans="1:9" x14ac:dyDescent="0.25">
      <c r="A123" s="16"/>
      <c r="B123" s="16" t="s">
        <v>154</v>
      </c>
      <c r="C123" s="32">
        <v>76.180000000000007</v>
      </c>
      <c r="D123" s="32">
        <v>189.74</v>
      </c>
      <c r="E123" s="16">
        <v>31</v>
      </c>
      <c r="F123" s="26">
        <f t="shared" si="4"/>
        <v>4</v>
      </c>
      <c r="G123" s="27">
        <f t="shared" si="8"/>
        <v>1.6684607104413347E-2</v>
      </c>
      <c r="H123" s="16">
        <f t="shared" si="9"/>
        <v>34.105174400062381</v>
      </c>
      <c r="I123" s="16">
        <f t="shared" si="7"/>
        <v>34</v>
      </c>
    </row>
    <row r="124" spans="1:9" x14ac:dyDescent="0.25">
      <c r="A124" s="16"/>
      <c r="B124" s="16" t="s">
        <v>155</v>
      </c>
      <c r="C124" s="32">
        <v>70.48</v>
      </c>
      <c r="D124" s="32">
        <v>193.76</v>
      </c>
      <c r="E124" s="16">
        <v>40</v>
      </c>
      <c r="F124" s="26">
        <f t="shared" si="4"/>
        <v>4</v>
      </c>
      <c r="G124" s="27">
        <f t="shared" si="8"/>
        <v>2.1528525296017224E-2</v>
      </c>
      <c r="H124" s="16">
        <f t="shared" si="9"/>
        <v>44.006676645241789</v>
      </c>
      <c r="I124" s="16">
        <f t="shared" si="7"/>
        <v>44</v>
      </c>
    </row>
    <row r="125" spans="1:9" x14ac:dyDescent="0.25">
      <c r="A125" s="16"/>
      <c r="B125" s="16" t="s">
        <v>156</v>
      </c>
      <c r="C125" s="32">
        <v>73.13</v>
      </c>
      <c r="D125" s="32">
        <v>178.38</v>
      </c>
      <c r="E125" s="16">
        <v>44</v>
      </c>
      <c r="F125" s="26">
        <f t="shared" si="4"/>
        <v>5</v>
      </c>
      <c r="G125" s="27">
        <f t="shared" si="8"/>
        <v>2.3681377825618945E-2</v>
      </c>
      <c r="H125" s="16">
        <f t="shared" si="9"/>
        <v>48.407344309765961</v>
      </c>
      <c r="I125" s="16">
        <f t="shared" si="7"/>
        <v>48</v>
      </c>
    </row>
    <row r="126" spans="1:9" x14ac:dyDescent="0.25">
      <c r="A126" s="16"/>
      <c r="B126" s="16" t="s">
        <v>157</v>
      </c>
      <c r="C126" s="32">
        <v>85.78</v>
      </c>
      <c r="D126" s="32">
        <v>170.59</v>
      </c>
      <c r="E126" s="16">
        <v>14</v>
      </c>
      <c r="F126" s="26">
        <f t="shared" si="4"/>
        <v>2</v>
      </c>
      <c r="G126" s="27">
        <f t="shared" si="8"/>
        <v>7.5349838536060282E-3</v>
      </c>
      <c r="H126" s="16">
        <f t="shared" si="9"/>
        <v>15.402336825834626</v>
      </c>
      <c r="I126" s="16">
        <f t="shared" si="7"/>
        <v>15</v>
      </c>
    </row>
    <row r="127" spans="1:9" x14ac:dyDescent="0.25">
      <c r="A127" s="16"/>
      <c r="B127" s="16" t="s">
        <v>158</v>
      </c>
      <c r="C127" s="32">
        <v>90.88</v>
      </c>
      <c r="D127" s="32">
        <v>178.53</v>
      </c>
      <c r="E127" s="16">
        <v>33</v>
      </c>
      <c r="F127" s="26">
        <f t="shared" si="4"/>
        <v>4</v>
      </c>
      <c r="G127" s="27">
        <f t="shared" si="8"/>
        <v>1.776103336921421E-2</v>
      </c>
      <c r="H127" s="16">
        <f t="shared" si="9"/>
        <v>36.305508232324478</v>
      </c>
      <c r="I127" s="16">
        <f t="shared" si="7"/>
        <v>36</v>
      </c>
    </row>
    <row r="128" spans="1:9" x14ac:dyDescent="0.25">
      <c r="A128" s="16"/>
      <c r="B128" s="16" t="s">
        <v>159</v>
      </c>
      <c r="C128" s="32">
        <v>98.21</v>
      </c>
      <c r="D128" s="32">
        <v>180.53</v>
      </c>
      <c r="E128" s="16">
        <v>12</v>
      </c>
      <c r="F128" s="26">
        <f t="shared" si="4"/>
        <v>2</v>
      </c>
      <c r="G128" s="27">
        <f t="shared" si="8"/>
        <v>6.4585575888051671E-3</v>
      </c>
      <c r="H128" s="16">
        <f t="shared" si="9"/>
        <v>13.202002993572536</v>
      </c>
      <c r="I128" s="16">
        <f t="shared" si="7"/>
        <v>13</v>
      </c>
    </row>
    <row r="129" spans="1:9" x14ac:dyDescent="0.25">
      <c r="A129" s="16"/>
      <c r="B129" s="16" t="s">
        <v>160</v>
      </c>
      <c r="C129" s="32">
        <v>75.819999999999993</v>
      </c>
      <c r="D129" s="32">
        <v>184.18</v>
      </c>
      <c r="E129" s="16">
        <v>31</v>
      </c>
      <c r="F129" s="26">
        <f t="shared" si="4"/>
        <v>4</v>
      </c>
      <c r="G129" s="27">
        <f t="shared" si="8"/>
        <v>1.6684607104413347E-2</v>
      </c>
      <c r="H129" s="16">
        <f t="shared" si="9"/>
        <v>34.105174400062381</v>
      </c>
      <c r="I129" s="16">
        <f t="shared" si="7"/>
        <v>34</v>
      </c>
    </row>
    <row r="130" spans="1:9" x14ac:dyDescent="0.25">
      <c r="A130" s="16"/>
      <c r="B130" s="16" t="s">
        <v>161</v>
      </c>
      <c r="C130" s="32">
        <v>97.8</v>
      </c>
      <c r="D130" s="32">
        <v>189.05</v>
      </c>
      <c r="E130" s="16">
        <v>12</v>
      </c>
      <c r="F130" s="26">
        <f t="shared" si="4"/>
        <v>2</v>
      </c>
      <c r="G130" s="27">
        <f t="shared" si="8"/>
        <v>6.4585575888051671E-3</v>
      </c>
      <c r="H130" s="16">
        <f t="shared" si="9"/>
        <v>13.202002993572536</v>
      </c>
      <c r="I130" s="16">
        <f t="shared" si="7"/>
        <v>13</v>
      </c>
    </row>
    <row r="131" spans="1:9" x14ac:dyDescent="0.25">
      <c r="A131" s="16"/>
      <c r="B131" s="16" t="s">
        <v>162</v>
      </c>
      <c r="C131" s="32">
        <v>76.55</v>
      </c>
      <c r="D131" s="32">
        <v>205.72</v>
      </c>
      <c r="E131" s="16">
        <v>16</v>
      </c>
      <c r="F131" s="26">
        <f t="shared" si="4"/>
        <v>2</v>
      </c>
      <c r="G131" s="27">
        <f t="shared" si="8"/>
        <v>8.6114101184068884E-3</v>
      </c>
      <c r="H131" s="16">
        <f t="shared" si="9"/>
        <v>17.602670658096713</v>
      </c>
      <c r="I131" s="16">
        <f t="shared" si="7"/>
        <v>18</v>
      </c>
    </row>
    <row r="132" spans="1:9" x14ac:dyDescent="0.25">
      <c r="A132" s="16"/>
      <c r="B132" s="16" t="s">
        <v>163</v>
      </c>
      <c r="C132" s="32">
        <v>66.39</v>
      </c>
      <c r="D132" s="32">
        <v>187.27</v>
      </c>
      <c r="E132" s="16">
        <v>52</v>
      </c>
      <c r="F132" s="26">
        <f t="shared" ref="F132:F195" si="10">CEILING(E132/10, 1)</f>
        <v>6</v>
      </c>
      <c r="G132" s="27">
        <f t="shared" si="8"/>
        <v>2.7987082884822389E-2</v>
      </c>
      <c r="H132" s="16">
        <f t="shared" si="9"/>
        <v>57.208679638814317</v>
      </c>
      <c r="I132" s="16">
        <f t="shared" ref="I132:I195" si="11">ROUND(H132, 0)</f>
        <v>57</v>
      </c>
    </row>
    <row r="133" spans="1:9" x14ac:dyDescent="0.25">
      <c r="A133" s="16"/>
      <c r="B133" s="16" t="s">
        <v>164</v>
      </c>
      <c r="C133" s="32">
        <v>80.73</v>
      </c>
      <c r="D133" s="32">
        <v>217.22</v>
      </c>
      <c r="E133" s="16">
        <v>24</v>
      </c>
      <c r="F133" s="26">
        <f t="shared" si="10"/>
        <v>3</v>
      </c>
      <c r="G133" s="27">
        <f t="shared" si="8"/>
        <v>1.2917115177610334E-2</v>
      </c>
      <c r="H133" s="16">
        <f t="shared" si="9"/>
        <v>26.404005987145073</v>
      </c>
      <c r="I133" s="16">
        <f t="shared" si="11"/>
        <v>26</v>
      </c>
    </row>
    <row r="134" spans="1:9" x14ac:dyDescent="0.25">
      <c r="A134" s="16"/>
      <c r="B134" s="16" t="s">
        <v>165</v>
      </c>
      <c r="C134" s="32">
        <v>89.06</v>
      </c>
      <c r="D134" s="32">
        <v>209.98</v>
      </c>
      <c r="E134" s="16">
        <v>43</v>
      </c>
      <c r="F134" s="26">
        <f t="shared" si="10"/>
        <v>5</v>
      </c>
      <c r="G134" s="27">
        <f t="shared" si="8"/>
        <v>2.3143164693218515E-2</v>
      </c>
      <c r="H134" s="16">
        <f t="shared" si="9"/>
        <v>47.307177393634916</v>
      </c>
      <c r="I134" s="16">
        <f t="shared" si="11"/>
        <v>47</v>
      </c>
    </row>
    <row r="135" spans="1:9" x14ac:dyDescent="0.25">
      <c r="A135" s="16"/>
      <c r="B135" s="16" t="s">
        <v>166</v>
      </c>
      <c r="C135" s="32">
        <v>98.11</v>
      </c>
      <c r="D135" s="32">
        <v>189.7</v>
      </c>
      <c r="E135" s="16">
        <v>15</v>
      </c>
      <c r="F135" s="26">
        <f t="shared" si="10"/>
        <v>2</v>
      </c>
      <c r="G135" s="27">
        <f t="shared" si="8"/>
        <v>8.0731969860064583E-3</v>
      </c>
      <c r="H135" s="16">
        <f t="shared" si="9"/>
        <v>16.502503741965668</v>
      </c>
      <c r="I135" s="16">
        <f t="shared" si="11"/>
        <v>17</v>
      </c>
    </row>
    <row r="136" spans="1:9" x14ac:dyDescent="0.25">
      <c r="A136" s="16"/>
      <c r="B136" s="16" t="s">
        <v>167</v>
      </c>
      <c r="C136" s="32">
        <v>76.03</v>
      </c>
      <c r="D136" s="32">
        <v>172.33</v>
      </c>
      <c r="E136" s="16">
        <v>36</v>
      </c>
      <c r="F136" s="26">
        <f t="shared" si="10"/>
        <v>4</v>
      </c>
      <c r="G136" s="27">
        <f t="shared" si="8"/>
        <v>1.9375672766415501E-2</v>
      </c>
      <c r="H136" s="16">
        <f t="shared" si="9"/>
        <v>39.606008980717604</v>
      </c>
      <c r="I136" s="16">
        <f t="shared" si="11"/>
        <v>40</v>
      </c>
    </row>
    <row r="137" spans="1:9" x14ac:dyDescent="0.25">
      <c r="A137" s="16"/>
      <c r="B137" s="16" t="s">
        <v>168</v>
      </c>
      <c r="C137" s="32">
        <v>95.58</v>
      </c>
      <c r="D137" s="32">
        <v>175.95</v>
      </c>
      <c r="E137" s="16">
        <v>46</v>
      </c>
      <c r="F137" s="26">
        <f t="shared" si="10"/>
        <v>5</v>
      </c>
      <c r="G137" s="27">
        <f t="shared" si="8"/>
        <v>2.4757804090419805E-2</v>
      </c>
      <c r="H137" s="16">
        <f t="shared" si="9"/>
        <v>50.60767814202805</v>
      </c>
      <c r="I137" s="16">
        <f t="shared" si="11"/>
        <v>51</v>
      </c>
    </row>
    <row r="138" spans="1:9" x14ac:dyDescent="0.25">
      <c r="A138" s="16"/>
      <c r="B138" s="16" t="s">
        <v>169</v>
      </c>
      <c r="C138" s="32">
        <v>65.17</v>
      </c>
      <c r="D138" s="32">
        <v>190.43</v>
      </c>
      <c r="E138" s="16">
        <v>22</v>
      </c>
      <c r="F138" s="26">
        <f t="shared" si="10"/>
        <v>3</v>
      </c>
      <c r="G138" s="27">
        <f t="shared" si="8"/>
        <v>1.1840688912809472E-2</v>
      </c>
      <c r="H138" s="16">
        <f t="shared" si="9"/>
        <v>24.20367215488298</v>
      </c>
      <c r="I138" s="16">
        <f t="shared" si="11"/>
        <v>24</v>
      </c>
    </row>
    <row r="139" spans="1:9" x14ac:dyDescent="0.25">
      <c r="A139" s="16"/>
      <c r="B139" s="16" t="s">
        <v>170</v>
      </c>
      <c r="C139" s="32">
        <v>81.819999999999993</v>
      </c>
      <c r="D139" s="32">
        <v>198.03</v>
      </c>
      <c r="E139" s="16">
        <v>56</v>
      </c>
      <c r="F139" s="26">
        <f t="shared" si="10"/>
        <v>6</v>
      </c>
      <c r="G139" s="27">
        <f t="shared" si="8"/>
        <v>3.0139935414424113E-2</v>
      </c>
      <c r="H139" s="16">
        <f t="shared" si="9"/>
        <v>61.609347303338502</v>
      </c>
      <c r="I139" s="16">
        <f t="shared" si="11"/>
        <v>62</v>
      </c>
    </row>
    <row r="140" spans="1:9" x14ac:dyDescent="0.25">
      <c r="A140" s="16"/>
      <c r="B140" s="16" t="s">
        <v>171</v>
      </c>
      <c r="C140" s="32">
        <v>83.99</v>
      </c>
      <c r="D140" s="32">
        <v>192.24</v>
      </c>
      <c r="E140" s="16">
        <v>66</v>
      </c>
      <c r="F140" s="26">
        <f t="shared" si="10"/>
        <v>7</v>
      </c>
      <c r="G140" s="27">
        <f t="shared" si="8"/>
        <v>3.5522066738428421E-2</v>
      </c>
      <c r="H140" s="16">
        <f t="shared" si="9"/>
        <v>72.611016464648955</v>
      </c>
      <c r="I140" s="16">
        <f t="shared" si="11"/>
        <v>73</v>
      </c>
    </row>
    <row r="141" spans="1:9" x14ac:dyDescent="0.25">
      <c r="A141" s="16"/>
      <c r="B141" s="16" t="s">
        <v>172</v>
      </c>
      <c r="C141" s="32">
        <v>90.87</v>
      </c>
      <c r="D141" s="32">
        <v>201.65</v>
      </c>
      <c r="E141" s="16">
        <v>34</v>
      </c>
      <c r="F141" s="26">
        <f t="shared" si="10"/>
        <v>4</v>
      </c>
      <c r="G141" s="27">
        <f t="shared" si="8"/>
        <v>1.829924650161464E-2</v>
      </c>
      <c r="H141" s="16">
        <f t="shared" si="9"/>
        <v>37.405675148455522</v>
      </c>
      <c r="I141" s="16">
        <f t="shared" si="11"/>
        <v>37</v>
      </c>
    </row>
    <row r="142" spans="1:9" x14ac:dyDescent="0.25">
      <c r="A142" s="16"/>
      <c r="B142" s="16" t="s">
        <v>173</v>
      </c>
      <c r="C142" s="32">
        <v>77.11</v>
      </c>
      <c r="D142" s="32">
        <v>197.67</v>
      </c>
      <c r="E142" s="16">
        <v>27</v>
      </c>
      <c r="F142" s="26">
        <f t="shared" si="10"/>
        <v>3</v>
      </c>
      <c r="G142" s="27">
        <f>E142/SUM($E$88:$E$142)</f>
        <v>1.4531754574811625E-2</v>
      </c>
      <c r="H142" s="16">
        <f t="shared" si="9"/>
        <v>29.704506735538203</v>
      </c>
      <c r="I142" s="16">
        <f t="shared" si="11"/>
        <v>30</v>
      </c>
    </row>
    <row r="143" spans="1:9" x14ac:dyDescent="0.25">
      <c r="A143" s="16" t="s">
        <v>31</v>
      </c>
      <c r="B143" s="16" t="s">
        <v>174</v>
      </c>
      <c r="C143" s="33">
        <v>116.49</v>
      </c>
      <c r="D143" s="33">
        <v>129.12</v>
      </c>
      <c r="E143" s="16">
        <v>18</v>
      </c>
      <c r="F143" s="26">
        <f t="shared" si="10"/>
        <v>2</v>
      </c>
      <c r="G143" s="27">
        <f>E143/SUM($E$143:$E$192)</f>
        <v>9.7508125677139759E-3</v>
      </c>
      <c r="H143" s="16">
        <f>$L$5*G143</f>
        <v>23.865091799054252</v>
      </c>
      <c r="I143" s="16">
        <f t="shared" si="11"/>
        <v>24</v>
      </c>
    </row>
    <row r="144" spans="1:9" x14ac:dyDescent="0.25">
      <c r="A144" s="16"/>
      <c r="B144" s="16" t="s">
        <v>175</v>
      </c>
      <c r="C144" s="33">
        <v>101.86</v>
      </c>
      <c r="D144" s="33">
        <v>179.9</v>
      </c>
      <c r="E144" s="16">
        <v>69</v>
      </c>
      <c r="F144" s="26">
        <f t="shared" si="10"/>
        <v>7</v>
      </c>
      <c r="G144" s="27">
        <f t="shared" ref="G144:G192" si="12">E144/SUM($E$143:$E$192)</f>
        <v>3.7378114842903577E-2</v>
      </c>
      <c r="H144" s="16">
        <f t="shared" ref="H144:H192" si="13">$L$5*G144</f>
        <v>91.48285189637464</v>
      </c>
      <c r="I144" s="16">
        <f t="shared" si="11"/>
        <v>91</v>
      </c>
    </row>
    <row r="145" spans="1:9" x14ac:dyDescent="0.25">
      <c r="A145" s="16"/>
      <c r="B145" s="16" t="s">
        <v>176</v>
      </c>
      <c r="C145" s="33">
        <v>83.23</v>
      </c>
      <c r="D145" s="33">
        <v>129.49</v>
      </c>
      <c r="E145" s="16">
        <v>29</v>
      </c>
      <c r="F145" s="26">
        <f t="shared" si="10"/>
        <v>3</v>
      </c>
      <c r="G145" s="27">
        <f t="shared" si="12"/>
        <v>1.5709642470205849E-2</v>
      </c>
      <c r="H145" s="16">
        <f t="shared" si="13"/>
        <v>38.449314565142956</v>
      </c>
      <c r="I145" s="16">
        <f t="shared" si="11"/>
        <v>38</v>
      </c>
    </row>
    <row r="146" spans="1:9" x14ac:dyDescent="0.25">
      <c r="A146" s="16"/>
      <c r="B146" s="16" t="s">
        <v>177</v>
      </c>
      <c r="C146" s="33">
        <v>110.88</v>
      </c>
      <c r="D146" s="33">
        <v>172.89</v>
      </c>
      <c r="E146" s="16">
        <v>30</v>
      </c>
      <c r="F146" s="26">
        <f t="shared" si="10"/>
        <v>3</v>
      </c>
      <c r="G146" s="27">
        <f t="shared" si="12"/>
        <v>1.6251354279523293E-2</v>
      </c>
      <c r="H146" s="16">
        <f t="shared" si="13"/>
        <v>39.775152998423749</v>
      </c>
      <c r="I146" s="16">
        <f t="shared" si="11"/>
        <v>40</v>
      </c>
    </row>
    <row r="147" spans="1:9" x14ac:dyDescent="0.25">
      <c r="A147" s="16"/>
      <c r="B147" s="16" t="s">
        <v>178</v>
      </c>
      <c r="C147" s="33">
        <v>76.45</v>
      </c>
      <c r="D147" s="33">
        <v>141.97999999999999</v>
      </c>
      <c r="E147" s="16">
        <v>17</v>
      </c>
      <c r="F147" s="26">
        <f t="shared" si="10"/>
        <v>2</v>
      </c>
      <c r="G147" s="27">
        <f t="shared" si="12"/>
        <v>9.2091007583965327E-3</v>
      </c>
      <c r="H147" s="16">
        <f t="shared" si="13"/>
        <v>22.539253365773458</v>
      </c>
      <c r="I147" s="16">
        <f t="shared" si="11"/>
        <v>23</v>
      </c>
    </row>
    <row r="148" spans="1:9" x14ac:dyDescent="0.25">
      <c r="A148" s="16"/>
      <c r="B148" s="16" t="s">
        <v>179</v>
      </c>
      <c r="C148" s="33">
        <v>74.16</v>
      </c>
      <c r="D148" s="33">
        <v>136.77000000000001</v>
      </c>
      <c r="E148" s="16">
        <v>29</v>
      </c>
      <c r="F148" s="26">
        <f t="shared" si="10"/>
        <v>3</v>
      </c>
      <c r="G148" s="27">
        <f t="shared" si="12"/>
        <v>1.5709642470205849E-2</v>
      </c>
      <c r="H148" s="16">
        <f t="shared" si="13"/>
        <v>38.449314565142956</v>
      </c>
      <c r="I148" s="16">
        <f t="shared" si="11"/>
        <v>38</v>
      </c>
    </row>
    <row r="149" spans="1:9" x14ac:dyDescent="0.25">
      <c r="A149" s="16"/>
      <c r="B149" s="16" t="s">
        <v>180</v>
      </c>
      <c r="C149" s="33">
        <v>115.13</v>
      </c>
      <c r="D149" s="33">
        <v>160.34</v>
      </c>
      <c r="E149" s="16">
        <v>27</v>
      </c>
      <c r="F149" s="26">
        <f t="shared" si="10"/>
        <v>3</v>
      </c>
      <c r="G149" s="27">
        <f t="shared" si="12"/>
        <v>1.4626218851570965E-2</v>
      </c>
      <c r="H149" s="16">
        <f t="shared" si="13"/>
        <v>35.797637698581383</v>
      </c>
      <c r="I149" s="16">
        <f t="shared" si="11"/>
        <v>36</v>
      </c>
    </row>
    <row r="150" spans="1:9" x14ac:dyDescent="0.25">
      <c r="A150" s="16"/>
      <c r="B150" s="16" t="s">
        <v>181</v>
      </c>
      <c r="C150" s="33">
        <v>100.78</v>
      </c>
      <c r="D150" s="33">
        <v>146.66999999999999</v>
      </c>
      <c r="E150" s="16">
        <v>23</v>
      </c>
      <c r="F150" s="26">
        <f t="shared" si="10"/>
        <v>3</v>
      </c>
      <c r="G150" s="27">
        <f t="shared" si="12"/>
        <v>1.2459371614301192E-2</v>
      </c>
      <c r="H150" s="16">
        <f t="shared" si="13"/>
        <v>30.494283965458212</v>
      </c>
      <c r="I150" s="16">
        <f t="shared" si="11"/>
        <v>30</v>
      </c>
    </row>
    <row r="151" spans="1:9" x14ac:dyDescent="0.25">
      <c r="A151" s="16"/>
      <c r="B151" s="16" t="s">
        <v>182</v>
      </c>
      <c r="C151" s="33">
        <v>109.38</v>
      </c>
      <c r="D151" s="33">
        <v>176.15</v>
      </c>
      <c r="E151" s="16">
        <v>43</v>
      </c>
      <c r="F151" s="26">
        <f t="shared" si="10"/>
        <v>5</v>
      </c>
      <c r="G151" s="27">
        <f t="shared" si="12"/>
        <v>2.3293607800650054E-2</v>
      </c>
      <c r="H151" s="16">
        <f t="shared" si="13"/>
        <v>57.011052631074044</v>
      </c>
      <c r="I151" s="16">
        <f t="shared" si="11"/>
        <v>57</v>
      </c>
    </row>
    <row r="152" spans="1:9" x14ac:dyDescent="0.25">
      <c r="A152" s="16"/>
      <c r="B152" s="16" t="s">
        <v>183</v>
      </c>
      <c r="C152" s="33">
        <v>88.71</v>
      </c>
      <c r="D152" s="33">
        <v>121.01</v>
      </c>
      <c r="E152" s="16">
        <v>10</v>
      </c>
      <c r="F152" s="26">
        <f t="shared" si="10"/>
        <v>1</v>
      </c>
      <c r="G152" s="27">
        <f t="shared" si="12"/>
        <v>5.4171180931744311E-3</v>
      </c>
      <c r="H152" s="16">
        <f t="shared" si="13"/>
        <v>13.258384332807918</v>
      </c>
      <c r="I152" s="16">
        <f t="shared" si="11"/>
        <v>13</v>
      </c>
    </row>
    <row r="153" spans="1:9" x14ac:dyDescent="0.25">
      <c r="A153" s="16"/>
      <c r="B153" s="16" t="s">
        <v>184</v>
      </c>
      <c r="C153" s="33">
        <v>80.069999999999993</v>
      </c>
      <c r="D153" s="33">
        <v>140.33000000000001</v>
      </c>
      <c r="E153" s="16">
        <v>8</v>
      </c>
      <c r="F153" s="26">
        <f t="shared" si="10"/>
        <v>1</v>
      </c>
      <c r="G153" s="27">
        <f t="shared" si="12"/>
        <v>4.3336944745395447E-3</v>
      </c>
      <c r="H153" s="16">
        <f t="shared" si="13"/>
        <v>10.606707466246334</v>
      </c>
      <c r="I153" s="16">
        <f t="shared" si="11"/>
        <v>11</v>
      </c>
    </row>
    <row r="154" spans="1:9" x14ac:dyDescent="0.25">
      <c r="A154" s="16"/>
      <c r="B154" s="16" t="s">
        <v>185</v>
      </c>
      <c r="C154" s="33">
        <v>72.87</v>
      </c>
      <c r="D154" s="33">
        <v>158.6</v>
      </c>
      <c r="E154" s="16">
        <v>51</v>
      </c>
      <c r="F154" s="26">
        <f t="shared" si="10"/>
        <v>6</v>
      </c>
      <c r="G154" s="27">
        <f t="shared" si="12"/>
        <v>2.76273022751896E-2</v>
      </c>
      <c r="H154" s="16">
        <f t="shared" si="13"/>
        <v>67.617760097320385</v>
      </c>
      <c r="I154" s="16">
        <f t="shared" si="11"/>
        <v>68</v>
      </c>
    </row>
    <row r="155" spans="1:9" x14ac:dyDescent="0.25">
      <c r="A155" s="16"/>
      <c r="B155" s="16" t="s">
        <v>186</v>
      </c>
      <c r="C155" s="33">
        <v>83.25</v>
      </c>
      <c r="D155" s="33">
        <v>178.4</v>
      </c>
      <c r="E155" s="16">
        <v>38</v>
      </c>
      <c r="F155" s="26">
        <f t="shared" si="10"/>
        <v>4</v>
      </c>
      <c r="G155" s="27">
        <f t="shared" si="12"/>
        <v>2.0585048754062838E-2</v>
      </c>
      <c r="H155" s="16">
        <f t="shared" si="13"/>
        <v>50.38186046467009</v>
      </c>
      <c r="I155" s="16">
        <f t="shared" si="11"/>
        <v>50</v>
      </c>
    </row>
    <row r="156" spans="1:9" x14ac:dyDescent="0.25">
      <c r="A156" s="16"/>
      <c r="B156" s="16" t="s">
        <v>187</v>
      </c>
      <c r="C156" s="33">
        <v>69.84</v>
      </c>
      <c r="D156" s="33">
        <v>130.69999999999999</v>
      </c>
      <c r="E156" s="16">
        <v>56</v>
      </c>
      <c r="F156" s="26">
        <f t="shared" si="10"/>
        <v>6</v>
      </c>
      <c r="G156" s="27">
        <f t="shared" si="12"/>
        <v>3.0335861321776816E-2</v>
      </c>
      <c r="H156" s="16">
        <f t="shared" si="13"/>
        <v>74.246952263724339</v>
      </c>
      <c r="I156" s="16">
        <f t="shared" si="11"/>
        <v>74</v>
      </c>
    </row>
    <row r="157" spans="1:9" x14ac:dyDescent="0.25">
      <c r="A157" s="16"/>
      <c r="B157" s="16" t="s">
        <v>188</v>
      </c>
      <c r="C157" s="33">
        <v>90.25</v>
      </c>
      <c r="D157" s="33">
        <v>121.55</v>
      </c>
      <c r="E157" s="16">
        <v>6</v>
      </c>
      <c r="F157" s="26">
        <f t="shared" si="10"/>
        <v>1</v>
      </c>
      <c r="G157" s="27">
        <f t="shared" si="12"/>
        <v>3.2502708559046588E-3</v>
      </c>
      <c r="H157" s="16">
        <f t="shared" si="13"/>
        <v>7.9550305996847506</v>
      </c>
      <c r="I157" s="16">
        <f t="shared" si="11"/>
        <v>8</v>
      </c>
    </row>
    <row r="158" spans="1:9" x14ac:dyDescent="0.25">
      <c r="A158" s="16"/>
      <c r="B158" s="16" t="s">
        <v>189</v>
      </c>
      <c r="C158" s="33">
        <v>87.15</v>
      </c>
      <c r="D158" s="33">
        <v>148.06</v>
      </c>
      <c r="E158" s="16">
        <v>16</v>
      </c>
      <c r="F158" s="26">
        <f t="shared" si="10"/>
        <v>2</v>
      </c>
      <c r="G158" s="27">
        <f t="shared" si="12"/>
        <v>8.6673889490790895E-3</v>
      </c>
      <c r="H158" s="16">
        <f t="shared" si="13"/>
        <v>21.213414932492668</v>
      </c>
      <c r="I158" s="16">
        <f t="shared" si="11"/>
        <v>21</v>
      </c>
    </row>
    <row r="159" spans="1:9" x14ac:dyDescent="0.25">
      <c r="A159" s="16"/>
      <c r="B159" s="16" t="s">
        <v>190</v>
      </c>
      <c r="C159" s="33">
        <v>101.77</v>
      </c>
      <c r="D159" s="33">
        <v>155.30000000000001</v>
      </c>
      <c r="E159" s="16">
        <v>69</v>
      </c>
      <c r="F159" s="26">
        <f t="shared" si="10"/>
        <v>7</v>
      </c>
      <c r="G159" s="27">
        <f t="shared" si="12"/>
        <v>3.7378114842903577E-2</v>
      </c>
      <c r="H159" s="16">
        <f t="shared" si="13"/>
        <v>91.48285189637464</v>
      </c>
      <c r="I159" s="16">
        <f t="shared" si="11"/>
        <v>91</v>
      </c>
    </row>
    <row r="160" spans="1:9" x14ac:dyDescent="0.25">
      <c r="A160" s="16"/>
      <c r="B160" s="16" t="s">
        <v>191</v>
      </c>
      <c r="C160" s="33">
        <v>76.22</v>
      </c>
      <c r="D160" s="33">
        <v>149.34</v>
      </c>
      <c r="E160" s="16">
        <v>12</v>
      </c>
      <c r="F160" s="26">
        <f t="shared" si="10"/>
        <v>2</v>
      </c>
      <c r="G160" s="27">
        <f t="shared" si="12"/>
        <v>6.5005417118093175E-3</v>
      </c>
      <c r="H160" s="16">
        <f t="shared" si="13"/>
        <v>15.910061199369501</v>
      </c>
      <c r="I160" s="16">
        <f t="shared" si="11"/>
        <v>16</v>
      </c>
    </row>
    <row r="161" spans="1:9" x14ac:dyDescent="0.25">
      <c r="A161" s="16"/>
      <c r="B161" s="16" t="s">
        <v>192</v>
      </c>
      <c r="C161" s="33">
        <v>89.54</v>
      </c>
      <c r="D161" s="33">
        <v>142.72999999999999</v>
      </c>
      <c r="E161" s="16">
        <v>65</v>
      </c>
      <c r="F161" s="26">
        <f t="shared" si="10"/>
        <v>7</v>
      </c>
      <c r="G161" s="27">
        <f t="shared" si="12"/>
        <v>3.5211267605633804E-2</v>
      </c>
      <c r="H161" s="16">
        <f t="shared" si="13"/>
        <v>86.179498163251466</v>
      </c>
      <c r="I161" s="16">
        <f t="shared" si="11"/>
        <v>86</v>
      </c>
    </row>
    <row r="162" spans="1:9" x14ac:dyDescent="0.25">
      <c r="A162" s="16"/>
      <c r="B162" s="16" t="s">
        <v>193</v>
      </c>
      <c r="C162" s="33">
        <v>66.84</v>
      </c>
      <c r="D162" s="33">
        <v>167.77</v>
      </c>
      <c r="E162" s="16">
        <v>52</v>
      </c>
      <c r="F162" s="26">
        <f t="shared" si="10"/>
        <v>6</v>
      </c>
      <c r="G162" s="27">
        <f t="shared" si="12"/>
        <v>2.8169014084507043E-2</v>
      </c>
      <c r="H162" s="16">
        <f t="shared" si="13"/>
        <v>68.943598530601179</v>
      </c>
      <c r="I162" s="16">
        <f t="shared" si="11"/>
        <v>69</v>
      </c>
    </row>
    <row r="163" spans="1:9" x14ac:dyDescent="0.25">
      <c r="A163" s="16"/>
      <c r="B163" s="16" t="s">
        <v>194</v>
      </c>
      <c r="C163" s="33">
        <v>114.11</v>
      </c>
      <c r="D163" s="33">
        <v>142.18</v>
      </c>
      <c r="E163" s="16">
        <v>42</v>
      </c>
      <c r="F163" s="26">
        <f t="shared" si="10"/>
        <v>5</v>
      </c>
      <c r="G163" s="27">
        <f t="shared" si="12"/>
        <v>2.2751895991332611E-2</v>
      </c>
      <c r="H163" s="16">
        <f t="shared" si="13"/>
        <v>55.685214197793258</v>
      </c>
      <c r="I163" s="16">
        <f t="shared" si="11"/>
        <v>56</v>
      </c>
    </row>
    <row r="164" spans="1:9" x14ac:dyDescent="0.25">
      <c r="A164" s="16"/>
      <c r="B164" s="16" t="s">
        <v>195</v>
      </c>
      <c r="C164" s="33">
        <v>79.28</v>
      </c>
      <c r="D164" s="33">
        <v>120.6</v>
      </c>
      <c r="E164" s="16">
        <v>22</v>
      </c>
      <c r="F164" s="26">
        <f t="shared" si="10"/>
        <v>3</v>
      </c>
      <c r="G164" s="27">
        <f t="shared" si="12"/>
        <v>1.1917659804983749E-2</v>
      </c>
      <c r="H164" s="16">
        <f t="shared" si="13"/>
        <v>29.168445532177419</v>
      </c>
      <c r="I164" s="16">
        <f t="shared" si="11"/>
        <v>29</v>
      </c>
    </row>
    <row r="165" spans="1:9" x14ac:dyDescent="0.25">
      <c r="A165" s="16"/>
      <c r="B165" s="16" t="s">
        <v>196</v>
      </c>
      <c r="C165" s="33">
        <v>95.19</v>
      </c>
      <c r="D165" s="33">
        <v>144.38</v>
      </c>
      <c r="E165" s="16">
        <v>32</v>
      </c>
      <c r="F165" s="26">
        <f t="shared" si="10"/>
        <v>4</v>
      </c>
      <c r="G165" s="27">
        <f t="shared" si="12"/>
        <v>1.7334777898158179E-2</v>
      </c>
      <c r="H165" s="16">
        <f t="shared" si="13"/>
        <v>42.426829864985336</v>
      </c>
      <c r="I165" s="16">
        <f t="shared" si="11"/>
        <v>42</v>
      </c>
    </row>
    <row r="166" spans="1:9" x14ac:dyDescent="0.25">
      <c r="A166" s="16"/>
      <c r="B166" s="16" t="s">
        <v>197</v>
      </c>
      <c r="C166" s="33">
        <v>86.42</v>
      </c>
      <c r="D166" s="33">
        <v>113.68</v>
      </c>
      <c r="E166" s="16">
        <v>66</v>
      </c>
      <c r="F166" s="26">
        <f t="shared" si="10"/>
        <v>7</v>
      </c>
      <c r="G166" s="27">
        <f t="shared" si="12"/>
        <v>3.5752979414951244E-2</v>
      </c>
      <c r="H166" s="16">
        <f t="shared" si="13"/>
        <v>87.50533659653226</v>
      </c>
      <c r="I166" s="16">
        <f t="shared" si="11"/>
        <v>88</v>
      </c>
    </row>
    <row r="167" spans="1:9" x14ac:dyDescent="0.25">
      <c r="A167" s="16"/>
      <c r="B167" s="16" t="s">
        <v>198</v>
      </c>
      <c r="C167" s="33">
        <v>79.5</v>
      </c>
      <c r="D167" s="33">
        <v>171.68</v>
      </c>
      <c r="E167" s="16">
        <v>49</v>
      </c>
      <c r="F167" s="26">
        <f t="shared" si="10"/>
        <v>5</v>
      </c>
      <c r="G167" s="27">
        <f t="shared" si="12"/>
        <v>2.6543878656554713E-2</v>
      </c>
      <c r="H167" s="16">
        <f t="shared" si="13"/>
        <v>64.966083230758798</v>
      </c>
      <c r="I167" s="16">
        <f t="shared" si="11"/>
        <v>65</v>
      </c>
    </row>
    <row r="168" spans="1:9" x14ac:dyDescent="0.25">
      <c r="A168" s="16"/>
      <c r="B168" s="16" t="s">
        <v>199</v>
      </c>
      <c r="C168" s="33">
        <v>80.03</v>
      </c>
      <c r="D168" s="33">
        <v>140.36000000000001</v>
      </c>
      <c r="E168" s="16">
        <v>42</v>
      </c>
      <c r="F168" s="26">
        <f t="shared" si="10"/>
        <v>5</v>
      </c>
      <c r="G168" s="27">
        <f t="shared" si="12"/>
        <v>2.2751895991332611E-2</v>
      </c>
      <c r="H168" s="16">
        <f t="shared" si="13"/>
        <v>55.685214197793258</v>
      </c>
      <c r="I168" s="16">
        <f t="shared" si="11"/>
        <v>56</v>
      </c>
    </row>
    <row r="169" spans="1:9" x14ac:dyDescent="0.25">
      <c r="A169" s="16"/>
      <c r="B169" s="16" t="s">
        <v>200</v>
      </c>
      <c r="C169" s="33">
        <v>85.38</v>
      </c>
      <c r="D169" s="33">
        <v>171.1</v>
      </c>
      <c r="E169" s="16">
        <v>49</v>
      </c>
      <c r="F169" s="26">
        <f t="shared" si="10"/>
        <v>5</v>
      </c>
      <c r="G169" s="27">
        <f t="shared" si="12"/>
        <v>2.6543878656554713E-2</v>
      </c>
      <c r="H169" s="16">
        <f t="shared" si="13"/>
        <v>64.966083230758798</v>
      </c>
      <c r="I169" s="16">
        <f t="shared" si="11"/>
        <v>65</v>
      </c>
    </row>
    <row r="170" spans="1:9" x14ac:dyDescent="0.25">
      <c r="A170" s="16"/>
      <c r="B170" s="16" t="s">
        <v>201</v>
      </c>
      <c r="C170" s="33">
        <v>118.2</v>
      </c>
      <c r="D170" s="33">
        <v>176.84</v>
      </c>
      <c r="E170" s="16">
        <v>59</v>
      </c>
      <c r="F170" s="26">
        <f t="shared" si="10"/>
        <v>6</v>
      </c>
      <c r="G170" s="27">
        <f t="shared" si="12"/>
        <v>3.1960996749729145E-2</v>
      </c>
      <c r="H170" s="16">
        <f t="shared" si="13"/>
        <v>78.224467563566719</v>
      </c>
      <c r="I170" s="16">
        <f t="shared" si="11"/>
        <v>78</v>
      </c>
    </row>
    <row r="171" spans="1:9" x14ac:dyDescent="0.25">
      <c r="A171" s="16"/>
      <c r="B171" s="16" t="s">
        <v>202</v>
      </c>
      <c r="C171" s="33">
        <v>99.74</v>
      </c>
      <c r="D171" s="33">
        <v>136.97</v>
      </c>
      <c r="E171" s="16">
        <v>11</v>
      </c>
      <c r="F171" s="26">
        <f t="shared" si="10"/>
        <v>2</v>
      </c>
      <c r="G171" s="27">
        <f t="shared" si="12"/>
        <v>5.9588299024918743E-3</v>
      </c>
      <c r="H171" s="16">
        <f t="shared" si="13"/>
        <v>14.584222766088709</v>
      </c>
      <c r="I171" s="16">
        <f t="shared" si="11"/>
        <v>15</v>
      </c>
    </row>
    <row r="172" spans="1:9" x14ac:dyDescent="0.25">
      <c r="A172" s="16"/>
      <c r="B172" s="16" t="s">
        <v>203</v>
      </c>
      <c r="C172" s="33">
        <v>73.31</v>
      </c>
      <c r="D172" s="33">
        <v>123.25</v>
      </c>
      <c r="E172" s="16">
        <v>46</v>
      </c>
      <c r="F172" s="26">
        <f t="shared" si="10"/>
        <v>5</v>
      </c>
      <c r="G172" s="27">
        <f t="shared" si="12"/>
        <v>2.4918743228602384E-2</v>
      </c>
      <c r="H172" s="16">
        <f t="shared" si="13"/>
        <v>60.988567930916425</v>
      </c>
      <c r="I172" s="16">
        <f t="shared" si="11"/>
        <v>61</v>
      </c>
    </row>
    <row r="173" spans="1:9" x14ac:dyDescent="0.25">
      <c r="A173" s="16"/>
      <c r="B173" s="16" t="s">
        <v>204</v>
      </c>
      <c r="C173" s="33">
        <v>82.76</v>
      </c>
      <c r="D173" s="33">
        <v>171.48</v>
      </c>
      <c r="E173" s="16">
        <v>41</v>
      </c>
      <c r="F173" s="26">
        <f t="shared" si="10"/>
        <v>5</v>
      </c>
      <c r="G173" s="27">
        <f t="shared" si="12"/>
        <v>2.2210184182015168E-2</v>
      </c>
      <c r="H173" s="16">
        <f t="shared" si="13"/>
        <v>54.359375764512464</v>
      </c>
      <c r="I173" s="16">
        <f t="shared" si="11"/>
        <v>54</v>
      </c>
    </row>
    <row r="174" spans="1:9" x14ac:dyDescent="0.25">
      <c r="A174" s="16"/>
      <c r="B174" s="16" t="s">
        <v>205</v>
      </c>
      <c r="C174" s="33">
        <v>68.489999999999995</v>
      </c>
      <c r="D174" s="33">
        <v>131.86000000000001</v>
      </c>
      <c r="E174" s="16">
        <v>9</v>
      </c>
      <c r="F174" s="26">
        <f t="shared" si="10"/>
        <v>1</v>
      </c>
      <c r="G174" s="27">
        <f t="shared" si="12"/>
        <v>4.8754062838569879E-3</v>
      </c>
      <c r="H174" s="16">
        <f t="shared" si="13"/>
        <v>11.932545899527126</v>
      </c>
      <c r="I174" s="16">
        <f t="shared" si="11"/>
        <v>12</v>
      </c>
    </row>
    <row r="175" spans="1:9" x14ac:dyDescent="0.25">
      <c r="A175" s="16"/>
      <c r="B175" s="16" t="s">
        <v>206</v>
      </c>
      <c r="C175" s="33">
        <v>136.15</v>
      </c>
      <c r="D175" s="33">
        <v>146.35</v>
      </c>
      <c r="E175" s="16">
        <v>20</v>
      </c>
      <c r="F175" s="26">
        <f t="shared" si="10"/>
        <v>2</v>
      </c>
      <c r="G175" s="27">
        <f t="shared" si="12"/>
        <v>1.0834236186348862E-2</v>
      </c>
      <c r="H175" s="16">
        <f t="shared" si="13"/>
        <v>26.516768665615835</v>
      </c>
      <c r="I175" s="16">
        <f t="shared" si="11"/>
        <v>27</v>
      </c>
    </row>
    <row r="176" spans="1:9" x14ac:dyDescent="0.25">
      <c r="A176" s="16"/>
      <c r="B176" s="16" t="s">
        <v>207</v>
      </c>
      <c r="C176" s="33">
        <v>79.37</v>
      </c>
      <c r="D176" s="33">
        <v>152.44</v>
      </c>
      <c r="E176" s="16">
        <v>23</v>
      </c>
      <c r="F176" s="26">
        <f t="shared" si="10"/>
        <v>3</v>
      </c>
      <c r="G176" s="27">
        <f t="shared" si="12"/>
        <v>1.2459371614301192E-2</v>
      </c>
      <c r="H176" s="16">
        <f t="shared" si="13"/>
        <v>30.494283965458212</v>
      </c>
      <c r="I176" s="16">
        <f t="shared" si="11"/>
        <v>30</v>
      </c>
    </row>
    <row r="177" spans="1:9" x14ac:dyDescent="0.25">
      <c r="A177" s="16"/>
      <c r="B177" s="16" t="s">
        <v>208</v>
      </c>
      <c r="C177" s="33">
        <v>86.92</v>
      </c>
      <c r="D177" s="33">
        <v>122.06</v>
      </c>
      <c r="E177" s="16">
        <v>46</v>
      </c>
      <c r="F177" s="26">
        <f t="shared" si="10"/>
        <v>5</v>
      </c>
      <c r="G177" s="27">
        <f t="shared" si="12"/>
        <v>2.4918743228602384E-2</v>
      </c>
      <c r="H177" s="16">
        <f t="shared" si="13"/>
        <v>60.988567930916425</v>
      </c>
      <c r="I177" s="16">
        <f t="shared" si="11"/>
        <v>61</v>
      </c>
    </row>
    <row r="178" spans="1:9" x14ac:dyDescent="0.25">
      <c r="A178" s="16"/>
      <c r="B178" s="16" t="s">
        <v>209</v>
      </c>
      <c r="C178" s="33">
        <v>91.46</v>
      </c>
      <c r="D178" s="33">
        <v>159.61000000000001</v>
      </c>
      <c r="E178" s="16">
        <v>36</v>
      </c>
      <c r="F178" s="26">
        <f t="shared" si="10"/>
        <v>4</v>
      </c>
      <c r="G178" s="27">
        <f t="shared" si="12"/>
        <v>1.9501625135427952E-2</v>
      </c>
      <c r="H178" s="16">
        <f t="shared" si="13"/>
        <v>47.730183598108503</v>
      </c>
      <c r="I178" s="16">
        <f t="shared" si="11"/>
        <v>48</v>
      </c>
    </row>
    <row r="179" spans="1:9" x14ac:dyDescent="0.25">
      <c r="A179" s="16"/>
      <c r="B179" s="16" t="s">
        <v>210</v>
      </c>
      <c r="C179" s="33">
        <v>66.180000000000007</v>
      </c>
      <c r="D179" s="33">
        <v>127.39</v>
      </c>
      <c r="E179" s="16">
        <v>52</v>
      </c>
      <c r="F179" s="26">
        <f t="shared" si="10"/>
        <v>6</v>
      </c>
      <c r="G179" s="27">
        <f t="shared" si="12"/>
        <v>2.8169014084507043E-2</v>
      </c>
      <c r="H179" s="16">
        <f t="shared" si="13"/>
        <v>68.943598530601179</v>
      </c>
      <c r="I179" s="16">
        <f t="shared" si="11"/>
        <v>69</v>
      </c>
    </row>
    <row r="180" spans="1:9" x14ac:dyDescent="0.25">
      <c r="A180" s="16"/>
      <c r="B180" s="16" t="s">
        <v>211</v>
      </c>
      <c r="C180" s="33">
        <v>70.790000000000006</v>
      </c>
      <c r="D180" s="33">
        <v>125.35</v>
      </c>
      <c r="E180" s="16">
        <v>65</v>
      </c>
      <c r="F180" s="26">
        <f t="shared" si="10"/>
        <v>7</v>
      </c>
      <c r="G180" s="27">
        <f t="shared" si="12"/>
        <v>3.5211267605633804E-2</v>
      </c>
      <c r="H180" s="16">
        <f t="shared" si="13"/>
        <v>86.179498163251466</v>
      </c>
      <c r="I180" s="16">
        <f t="shared" si="11"/>
        <v>86</v>
      </c>
    </row>
    <row r="181" spans="1:9" x14ac:dyDescent="0.25">
      <c r="A181" s="16"/>
      <c r="B181" s="16" t="s">
        <v>212</v>
      </c>
      <c r="C181" s="33">
        <v>69.38</v>
      </c>
      <c r="D181" s="33">
        <v>161.78</v>
      </c>
      <c r="E181" s="16">
        <v>6</v>
      </c>
      <c r="F181" s="26">
        <f t="shared" si="10"/>
        <v>1</v>
      </c>
      <c r="G181" s="27">
        <f t="shared" si="12"/>
        <v>3.2502708559046588E-3</v>
      </c>
      <c r="H181" s="16">
        <f t="shared" si="13"/>
        <v>7.9550305996847506</v>
      </c>
      <c r="I181" s="16">
        <f t="shared" si="11"/>
        <v>8</v>
      </c>
    </row>
    <row r="182" spans="1:9" x14ac:dyDescent="0.25">
      <c r="A182" s="16"/>
      <c r="B182" s="16" t="s">
        <v>213</v>
      </c>
      <c r="C182" s="33">
        <v>110.7</v>
      </c>
      <c r="D182" s="33">
        <v>188.25</v>
      </c>
      <c r="E182" s="16">
        <v>36</v>
      </c>
      <c r="F182" s="26">
        <f t="shared" si="10"/>
        <v>4</v>
      </c>
      <c r="G182" s="27">
        <f t="shared" si="12"/>
        <v>1.9501625135427952E-2</v>
      </c>
      <c r="H182" s="16">
        <f t="shared" si="13"/>
        <v>47.730183598108503</v>
      </c>
      <c r="I182" s="16">
        <f t="shared" si="11"/>
        <v>48</v>
      </c>
    </row>
    <row r="183" spans="1:9" x14ac:dyDescent="0.25">
      <c r="A183" s="16"/>
      <c r="B183" s="16" t="s">
        <v>214</v>
      </c>
      <c r="C183" s="33">
        <v>115.33</v>
      </c>
      <c r="D183" s="33">
        <v>154.19</v>
      </c>
      <c r="E183" s="16">
        <v>23</v>
      </c>
      <c r="F183" s="26">
        <f t="shared" si="10"/>
        <v>3</v>
      </c>
      <c r="G183" s="27">
        <f t="shared" si="12"/>
        <v>1.2459371614301192E-2</v>
      </c>
      <c r="H183" s="16">
        <f t="shared" si="13"/>
        <v>30.494283965458212</v>
      </c>
      <c r="I183" s="16">
        <f t="shared" si="11"/>
        <v>30</v>
      </c>
    </row>
    <row r="184" spans="1:9" x14ac:dyDescent="0.25">
      <c r="A184" s="16"/>
      <c r="B184" s="16" t="s">
        <v>215</v>
      </c>
      <c r="C184" s="33">
        <v>78.319999999999993</v>
      </c>
      <c r="D184" s="33">
        <v>151.96</v>
      </c>
      <c r="E184" s="16">
        <v>37</v>
      </c>
      <c r="F184" s="26">
        <f t="shared" si="10"/>
        <v>4</v>
      </c>
      <c r="G184" s="27">
        <f t="shared" si="12"/>
        <v>2.0043336944745395E-2</v>
      </c>
      <c r="H184" s="16">
        <f t="shared" si="13"/>
        <v>49.056022031389297</v>
      </c>
      <c r="I184" s="16">
        <f t="shared" si="11"/>
        <v>49</v>
      </c>
    </row>
    <row r="185" spans="1:9" x14ac:dyDescent="0.25">
      <c r="A185" s="16"/>
      <c r="B185" s="16" t="s">
        <v>216</v>
      </c>
      <c r="C185" s="33">
        <v>84.23</v>
      </c>
      <c r="D185" s="33">
        <v>126.12</v>
      </c>
      <c r="E185" s="16">
        <v>70</v>
      </c>
      <c r="F185" s="26">
        <f t="shared" si="10"/>
        <v>7</v>
      </c>
      <c r="G185" s="27">
        <f t="shared" si="12"/>
        <v>3.7919826652221017E-2</v>
      </c>
      <c r="H185" s="16">
        <f t="shared" si="13"/>
        <v>92.80869032965542</v>
      </c>
      <c r="I185" s="16">
        <f t="shared" si="11"/>
        <v>93</v>
      </c>
    </row>
    <row r="186" spans="1:9" x14ac:dyDescent="0.25">
      <c r="A186" s="16"/>
      <c r="B186" s="16" t="s">
        <v>217</v>
      </c>
      <c r="C186" s="33">
        <v>90.89</v>
      </c>
      <c r="D186" s="33">
        <v>165.87</v>
      </c>
      <c r="E186" s="16">
        <v>63</v>
      </c>
      <c r="F186" s="26">
        <f t="shared" si="10"/>
        <v>7</v>
      </c>
      <c r="G186" s="27">
        <f t="shared" si="12"/>
        <v>3.4127843986998918E-2</v>
      </c>
      <c r="H186" s="16">
        <f t="shared" si="13"/>
        <v>83.527821296689893</v>
      </c>
      <c r="I186" s="16">
        <f t="shared" si="11"/>
        <v>84</v>
      </c>
    </row>
    <row r="187" spans="1:9" x14ac:dyDescent="0.25">
      <c r="A187" s="16"/>
      <c r="B187" s="16" t="s">
        <v>218</v>
      </c>
      <c r="C187" s="33">
        <v>106.85</v>
      </c>
      <c r="D187" s="33">
        <v>134.47999999999999</v>
      </c>
      <c r="E187" s="16">
        <v>38</v>
      </c>
      <c r="F187" s="26">
        <f t="shared" si="10"/>
        <v>4</v>
      </c>
      <c r="G187" s="27">
        <f t="shared" si="12"/>
        <v>2.0585048754062838E-2</v>
      </c>
      <c r="H187" s="16">
        <f t="shared" si="13"/>
        <v>50.38186046467009</v>
      </c>
      <c r="I187" s="16">
        <f t="shared" si="11"/>
        <v>50</v>
      </c>
    </row>
    <row r="188" spans="1:9" x14ac:dyDescent="0.25">
      <c r="A188" s="16"/>
      <c r="B188" s="16" t="s">
        <v>219</v>
      </c>
      <c r="C188" s="33">
        <v>120.19</v>
      </c>
      <c r="D188" s="33">
        <v>173.41</v>
      </c>
      <c r="E188" s="16">
        <v>40</v>
      </c>
      <c r="F188" s="26">
        <f t="shared" si="10"/>
        <v>4</v>
      </c>
      <c r="G188" s="27">
        <f t="shared" si="12"/>
        <v>2.1668472372697724E-2</v>
      </c>
      <c r="H188" s="16">
        <f t="shared" si="13"/>
        <v>53.03353733123167</v>
      </c>
      <c r="I188" s="16">
        <f t="shared" si="11"/>
        <v>53</v>
      </c>
    </row>
    <row r="189" spans="1:9" x14ac:dyDescent="0.25">
      <c r="A189" s="16"/>
      <c r="B189" s="16" t="s">
        <v>220</v>
      </c>
      <c r="C189" s="33">
        <v>103.54</v>
      </c>
      <c r="D189" s="33">
        <v>190.79</v>
      </c>
      <c r="E189" s="16">
        <v>51</v>
      </c>
      <c r="F189" s="26">
        <f t="shared" si="10"/>
        <v>6</v>
      </c>
      <c r="G189" s="27">
        <f t="shared" si="12"/>
        <v>2.76273022751896E-2</v>
      </c>
      <c r="H189" s="16">
        <f t="shared" si="13"/>
        <v>67.617760097320385</v>
      </c>
      <c r="I189" s="16">
        <f t="shared" si="11"/>
        <v>68</v>
      </c>
    </row>
    <row r="190" spans="1:9" x14ac:dyDescent="0.25">
      <c r="A190" s="16"/>
      <c r="B190" s="16" t="s">
        <v>221</v>
      </c>
      <c r="C190" s="33">
        <v>121.28</v>
      </c>
      <c r="D190" s="33">
        <v>171.6</v>
      </c>
      <c r="E190" s="16">
        <v>65</v>
      </c>
      <c r="F190" s="26">
        <f t="shared" si="10"/>
        <v>7</v>
      </c>
      <c r="G190" s="27">
        <f t="shared" si="12"/>
        <v>3.5211267605633804E-2</v>
      </c>
      <c r="H190" s="16">
        <f t="shared" si="13"/>
        <v>86.179498163251466</v>
      </c>
      <c r="I190" s="16">
        <f t="shared" si="11"/>
        <v>86</v>
      </c>
    </row>
    <row r="191" spans="1:9" x14ac:dyDescent="0.25">
      <c r="A191" s="16"/>
      <c r="B191" s="16" t="s">
        <v>222</v>
      </c>
      <c r="C191" s="33">
        <v>86.16</v>
      </c>
      <c r="D191" s="33">
        <v>176.67</v>
      </c>
      <c r="E191" s="16">
        <v>11</v>
      </c>
      <c r="F191" s="26">
        <f t="shared" si="10"/>
        <v>2</v>
      </c>
      <c r="G191" s="27">
        <f t="shared" si="12"/>
        <v>5.9588299024918743E-3</v>
      </c>
      <c r="H191" s="16">
        <f t="shared" si="13"/>
        <v>14.584222766088709</v>
      </c>
      <c r="I191" s="16">
        <f t="shared" si="11"/>
        <v>15</v>
      </c>
    </row>
    <row r="192" spans="1:9" x14ac:dyDescent="0.25">
      <c r="A192" s="16"/>
      <c r="B192" s="16" t="s">
        <v>223</v>
      </c>
      <c r="C192" s="33">
        <v>63.36</v>
      </c>
      <c r="D192" s="33">
        <v>159.66</v>
      </c>
      <c r="E192" s="16">
        <v>28</v>
      </c>
      <c r="F192" s="26">
        <f t="shared" si="10"/>
        <v>3</v>
      </c>
      <c r="G192" s="27">
        <f t="shared" si="12"/>
        <v>1.5167930660888408E-2</v>
      </c>
      <c r="H192" s="16">
        <f t="shared" si="13"/>
        <v>37.123476131862169</v>
      </c>
      <c r="I192" s="16">
        <f t="shared" si="11"/>
        <v>37</v>
      </c>
    </row>
    <row r="193" spans="1:9" x14ac:dyDescent="0.25">
      <c r="A193" s="16" t="s">
        <v>33</v>
      </c>
      <c r="B193" s="16" t="s">
        <v>224</v>
      </c>
      <c r="C193" s="34">
        <v>63.2</v>
      </c>
      <c r="D193" s="34">
        <v>140.13</v>
      </c>
      <c r="E193" s="16">
        <v>64</v>
      </c>
      <c r="F193" s="26">
        <f t="shared" si="10"/>
        <v>7</v>
      </c>
      <c r="G193" s="27">
        <f>E193/SUM($E$193:$E$242)</f>
        <v>4.2328042328042326E-2</v>
      </c>
      <c r="H193" s="16">
        <f>$L$6*G193</f>
        <v>70.296969583967837</v>
      </c>
      <c r="I193" s="16">
        <f t="shared" si="11"/>
        <v>70</v>
      </c>
    </row>
    <row r="194" spans="1:9" x14ac:dyDescent="0.25">
      <c r="A194" s="16"/>
      <c r="B194" s="16" t="s">
        <v>225</v>
      </c>
      <c r="C194" s="34">
        <v>77.13</v>
      </c>
      <c r="D194" s="34">
        <v>112.5</v>
      </c>
      <c r="E194" s="16">
        <v>29</v>
      </c>
      <c r="F194" s="26">
        <f t="shared" si="10"/>
        <v>3</v>
      </c>
      <c r="G194" s="27">
        <f t="shared" ref="G194:G242" si="14">E194/SUM($E$193:$E$242)</f>
        <v>1.9179894179894179E-2</v>
      </c>
      <c r="H194" s="16">
        <f t="shared" ref="H194:H242" si="15">$L$6*G194</f>
        <v>31.853314342735427</v>
      </c>
      <c r="I194" s="16">
        <f t="shared" si="11"/>
        <v>32</v>
      </c>
    </row>
    <row r="195" spans="1:9" x14ac:dyDescent="0.25">
      <c r="A195" s="16"/>
      <c r="B195" s="16" t="s">
        <v>226</v>
      </c>
      <c r="C195" s="34">
        <v>70.87</v>
      </c>
      <c r="D195" s="34">
        <v>94.93</v>
      </c>
      <c r="E195" s="16">
        <v>42</v>
      </c>
      <c r="F195" s="26">
        <f t="shared" si="10"/>
        <v>5</v>
      </c>
      <c r="G195" s="27">
        <f t="shared" si="14"/>
        <v>2.7777777777777776E-2</v>
      </c>
      <c r="H195" s="16">
        <f t="shared" si="15"/>
        <v>46.132386289478895</v>
      </c>
      <c r="I195" s="16">
        <f t="shared" si="11"/>
        <v>46</v>
      </c>
    </row>
    <row r="196" spans="1:9" x14ac:dyDescent="0.25">
      <c r="A196" s="16"/>
      <c r="B196" s="16" t="s">
        <v>227</v>
      </c>
      <c r="C196" s="34">
        <v>54.16</v>
      </c>
      <c r="D196" s="34">
        <v>113.92</v>
      </c>
      <c r="E196" s="16">
        <v>5</v>
      </c>
      <c r="F196" s="26">
        <f t="shared" ref="F196:F259" si="16">CEILING(E196/10, 1)</f>
        <v>1</v>
      </c>
      <c r="G196" s="27">
        <f t="shared" si="14"/>
        <v>3.3068783068783067E-3</v>
      </c>
      <c r="H196" s="16">
        <f t="shared" si="15"/>
        <v>5.4919507487474872</v>
      </c>
      <c r="I196" s="16">
        <f t="shared" ref="I196:I259" si="17">ROUND(H196, 0)</f>
        <v>5</v>
      </c>
    </row>
    <row r="197" spans="1:9" x14ac:dyDescent="0.25">
      <c r="A197" s="16"/>
      <c r="B197" s="16" t="s">
        <v>228</v>
      </c>
      <c r="C197" s="34">
        <v>59.39</v>
      </c>
      <c r="D197" s="34">
        <v>104.87</v>
      </c>
      <c r="E197" s="16">
        <v>23</v>
      </c>
      <c r="F197" s="26">
        <f t="shared" si="16"/>
        <v>3</v>
      </c>
      <c r="G197" s="27">
        <f t="shared" si="14"/>
        <v>1.5211640211640211E-2</v>
      </c>
      <c r="H197" s="16">
        <f t="shared" si="15"/>
        <v>25.26297344423844</v>
      </c>
      <c r="I197" s="16">
        <f t="shared" si="17"/>
        <v>25</v>
      </c>
    </row>
    <row r="198" spans="1:9" x14ac:dyDescent="0.25">
      <c r="A198" s="16"/>
      <c r="B198" s="16" t="s">
        <v>229</v>
      </c>
      <c r="C198" s="34">
        <v>48.83</v>
      </c>
      <c r="D198" s="34">
        <v>162.9</v>
      </c>
      <c r="E198" s="16">
        <v>28</v>
      </c>
      <c r="F198" s="26">
        <f t="shared" si="16"/>
        <v>3</v>
      </c>
      <c r="G198" s="27">
        <f t="shared" si="14"/>
        <v>1.8518518518518517E-2</v>
      </c>
      <c r="H198" s="16">
        <f t="shared" si="15"/>
        <v>30.754924192985928</v>
      </c>
      <c r="I198" s="16">
        <f t="shared" si="17"/>
        <v>31</v>
      </c>
    </row>
    <row r="199" spans="1:9" x14ac:dyDescent="0.25">
      <c r="A199" s="16"/>
      <c r="B199" s="16" t="s">
        <v>230</v>
      </c>
      <c r="C199" s="34">
        <v>36.53</v>
      </c>
      <c r="D199" s="34">
        <v>115.91</v>
      </c>
      <c r="E199" s="16">
        <v>18</v>
      </c>
      <c r="F199" s="26">
        <f t="shared" si="16"/>
        <v>2</v>
      </c>
      <c r="G199" s="27">
        <f t="shared" si="14"/>
        <v>1.1904761904761904E-2</v>
      </c>
      <c r="H199" s="16">
        <f t="shared" si="15"/>
        <v>19.771022695490956</v>
      </c>
      <c r="I199" s="16">
        <f t="shared" si="17"/>
        <v>20</v>
      </c>
    </row>
    <row r="200" spans="1:9" x14ac:dyDescent="0.25">
      <c r="A200" s="16"/>
      <c r="B200" s="16" t="s">
        <v>231</v>
      </c>
      <c r="C200" s="34">
        <v>101.22</v>
      </c>
      <c r="D200" s="34">
        <v>100.83</v>
      </c>
      <c r="E200" s="16">
        <v>51</v>
      </c>
      <c r="F200" s="26">
        <f t="shared" si="16"/>
        <v>6</v>
      </c>
      <c r="G200" s="27">
        <f t="shared" si="14"/>
        <v>3.3730158730158728E-2</v>
      </c>
      <c r="H200" s="16">
        <f t="shared" si="15"/>
        <v>56.017897637224372</v>
      </c>
      <c r="I200" s="16">
        <f t="shared" si="17"/>
        <v>56</v>
      </c>
    </row>
    <row r="201" spans="1:9" x14ac:dyDescent="0.25">
      <c r="A201" s="16"/>
      <c r="B201" s="16" t="s">
        <v>232</v>
      </c>
      <c r="C201" s="34">
        <v>52.17</v>
      </c>
      <c r="D201" s="34">
        <v>127.9</v>
      </c>
      <c r="E201" s="16">
        <v>2</v>
      </c>
      <c r="F201" s="26">
        <f t="shared" si="16"/>
        <v>1</v>
      </c>
      <c r="G201" s="27">
        <f t="shared" si="14"/>
        <v>1.3227513227513227E-3</v>
      </c>
      <c r="H201" s="16">
        <f t="shared" si="15"/>
        <v>2.1967802994989949</v>
      </c>
      <c r="I201" s="16">
        <f t="shared" si="17"/>
        <v>2</v>
      </c>
    </row>
    <row r="202" spans="1:9" x14ac:dyDescent="0.25">
      <c r="A202" s="16"/>
      <c r="B202" s="16" t="s">
        <v>233</v>
      </c>
      <c r="C202" s="34">
        <v>81.48</v>
      </c>
      <c r="D202" s="34">
        <v>180.41</v>
      </c>
      <c r="E202" s="16">
        <v>45</v>
      </c>
      <c r="F202" s="26">
        <f t="shared" si="16"/>
        <v>5</v>
      </c>
      <c r="G202" s="27">
        <f t="shared" si="14"/>
        <v>2.976190476190476E-2</v>
      </c>
      <c r="H202" s="16">
        <f t="shared" si="15"/>
        <v>49.42755673872739</v>
      </c>
      <c r="I202" s="16">
        <f t="shared" si="17"/>
        <v>49</v>
      </c>
    </row>
    <row r="203" spans="1:9" x14ac:dyDescent="0.25">
      <c r="A203" s="16"/>
      <c r="B203" s="16" t="s">
        <v>234</v>
      </c>
      <c r="C203" s="34">
        <v>84.57</v>
      </c>
      <c r="D203" s="34">
        <v>88.5</v>
      </c>
      <c r="E203" s="16">
        <v>1</v>
      </c>
      <c r="F203" s="26">
        <f t="shared" si="16"/>
        <v>1</v>
      </c>
      <c r="G203" s="27">
        <f t="shared" si="14"/>
        <v>6.6137566137566134E-4</v>
      </c>
      <c r="H203" s="16">
        <f t="shared" si="15"/>
        <v>1.0983901497494974</v>
      </c>
      <c r="I203" s="16">
        <f t="shared" si="17"/>
        <v>1</v>
      </c>
    </row>
    <row r="204" spans="1:9" x14ac:dyDescent="0.25">
      <c r="A204" s="16"/>
      <c r="B204" s="16" t="s">
        <v>235</v>
      </c>
      <c r="C204" s="34">
        <v>44.28</v>
      </c>
      <c r="D204" s="34">
        <v>89.14</v>
      </c>
      <c r="E204" s="16">
        <v>15</v>
      </c>
      <c r="F204" s="26">
        <f t="shared" si="16"/>
        <v>2</v>
      </c>
      <c r="G204" s="27">
        <f t="shared" si="14"/>
        <v>9.9206349206349201E-3</v>
      </c>
      <c r="H204" s="16">
        <f t="shared" si="15"/>
        <v>16.475852246242461</v>
      </c>
      <c r="I204" s="16">
        <f t="shared" si="17"/>
        <v>16</v>
      </c>
    </row>
    <row r="205" spans="1:9" x14ac:dyDescent="0.25">
      <c r="A205" s="16"/>
      <c r="B205" s="16" t="s">
        <v>236</v>
      </c>
      <c r="C205" s="34">
        <v>50.88</v>
      </c>
      <c r="D205" s="34">
        <v>173.61</v>
      </c>
      <c r="E205" s="16">
        <v>41</v>
      </c>
      <c r="F205" s="26">
        <f t="shared" si="16"/>
        <v>5</v>
      </c>
      <c r="G205" s="27">
        <f t="shared" si="14"/>
        <v>2.7116402116402115E-2</v>
      </c>
      <c r="H205" s="16">
        <f t="shared" si="15"/>
        <v>45.033996139729396</v>
      </c>
      <c r="I205" s="16">
        <f t="shared" si="17"/>
        <v>45</v>
      </c>
    </row>
    <row r="206" spans="1:9" x14ac:dyDescent="0.25">
      <c r="A206" s="16"/>
      <c r="B206" s="16" t="s">
        <v>237</v>
      </c>
      <c r="C206" s="34">
        <v>84.37</v>
      </c>
      <c r="D206" s="34">
        <v>123.15</v>
      </c>
      <c r="E206" s="16">
        <v>14</v>
      </c>
      <c r="F206" s="26">
        <f t="shared" si="16"/>
        <v>2</v>
      </c>
      <c r="G206" s="27">
        <f t="shared" si="14"/>
        <v>9.2592592592592587E-3</v>
      </c>
      <c r="H206" s="16">
        <f t="shared" si="15"/>
        <v>15.377462096492964</v>
      </c>
      <c r="I206" s="16">
        <f t="shared" si="17"/>
        <v>15</v>
      </c>
    </row>
    <row r="207" spans="1:9" x14ac:dyDescent="0.25">
      <c r="A207" s="16"/>
      <c r="B207" s="16" t="s">
        <v>238</v>
      </c>
      <c r="C207" s="34">
        <v>61.69</v>
      </c>
      <c r="D207" s="34">
        <v>194.13</v>
      </c>
      <c r="E207" s="16">
        <v>22</v>
      </c>
      <c r="F207" s="26">
        <f t="shared" si="16"/>
        <v>3</v>
      </c>
      <c r="G207" s="27">
        <f t="shared" si="14"/>
        <v>1.4550264550264549E-2</v>
      </c>
      <c r="H207" s="16">
        <f t="shared" si="15"/>
        <v>24.164583294488946</v>
      </c>
      <c r="I207" s="16">
        <f t="shared" si="17"/>
        <v>24</v>
      </c>
    </row>
    <row r="208" spans="1:9" x14ac:dyDescent="0.25">
      <c r="A208" s="16"/>
      <c r="B208" s="16" t="s">
        <v>239</v>
      </c>
      <c r="C208" s="34">
        <v>65.83</v>
      </c>
      <c r="D208" s="34">
        <v>150.78</v>
      </c>
      <c r="E208" s="16">
        <v>22</v>
      </c>
      <c r="F208" s="26">
        <f t="shared" si="16"/>
        <v>3</v>
      </c>
      <c r="G208" s="27">
        <f t="shared" si="14"/>
        <v>1.4550264550264549E-2</v>
      </c>
      <c r="H208" s="16">
        <f t="shared" si="15"/>
        <v>24.164583294488946</v>
      </c>
      <c r="I208" s="16">
        <f t="shared" si="17"/>
        <v>24</v>
      </c>
    </row>
    <row r="209" spans="1:9" x14ac:dyDescent="0.25">
      <c r="A209" s="16"/>
      <c r="B209" s="16" t="s">
        <v>240</v>
      </c>
      <c r="C209" s="34">
        <v>81.37</v>
      </c>
      <c r="D209" s="34">
        <v>103.73</v>
      </c>
      <c r="E209" s="16">
        <v>48</v>
      </c>
      <c r="F209" s="26">
        <f t="shared" si="16"/>
        <v>5</v>
      </c>
      <c r="G209" s="27">
        <f t="shared" si="14"/>
        <v>3.1746031746031744E-2</v>
      </c>
      <c r="H209" s="16">
        <f t="shared" si="15"/>
        <v>52.722727187975877</v>
      </c>
      <c r="I209" s="16">
        <f t="shared" si="17"/>
        <v>53</v>
      </c>
    </row>
    <row r="210" spans="1:9" x14ac:dyDescent="0.25">
      <c r="A210" s="16"/>
      <c r="B210" s="16" t="s">
        <v>241</v>
      </c>
      <c r="C210" s="34">
        <v>52.86</v>
      </c>
      <c r="D210" s="34">
        <v>125.61</v>
      </c>
      <c r="E210" s="16">
        <v>13</v>
      </c>
      <c r="F210" s="26">
        <f t="shared" si="16"/>
        <v>2</v>
      </c>
      <c r="G210" s="27">
        <f t="shared" si="14"/>
        <v>8.5978835978835974E-3</v>
      </c>
      <c r="H210" s="16">
        <f t="shared" si="15"/>
        <v>14.279071946743468</v>
      </c>
      <c r="I210" s="16">
        <f t="shared" si="17"/>
        <v>14</v>
      </c>
    </row>
    <row r="211" spans="1:9" x14ac:dyDescent="0.25">
      <c r="A211" s="16"/>
      <c r="B211" s="16" t="s">
        <v>242</v>
      </c>
      <c r="C211" s="34">
        <v>81.3</v>
      </c>
      <c r="D211" s="34">
        <v>195.98</v>
      </c>
      <c r="E211" s="16">
        <v>56</v>
      </c>
      <c r="F211" s="26">
        <f t="shared" si="16"/>
        <v>6</v>
      </c>
      <c r="G211" s="27">
        <f t="shared" si="14"/>
        <v>3.7037037037037035E-2</v>
      </c>
      <c r="H211" s="16">
        <f t="shared" si="15"/>
        <v>61.509848385971857</v>
      </c>
      <c r="I211" s="16">
        <f t="shared" si="17"/>
        <v>62</v>
      </c>
    </row>
    <row r="212" spans="1:9" x14ac:dyDescent="0.25">
      <c r="A212" s="16"/>
      <c r="B212" s="16" t="s">
        <v>243</v>
      </c>
      <c r="C212" s="34">
        <v>63.89</v>
      </c>
      <c r="D212" s="34">
        <v>144.57</v>
      </c>
      <c r="E212" s="16">
        <v>24</v>
      </c>
      <c r="F212" s="26">
        <f t="shared" si="16"/>
        <v>3</v>
      </c>
      <c r="G212" s="27">
        <f t="shared" si="14"/>
        <v>1.5873015873015872E-2</v>
      </c>
      <c r="H212" s="16">
        <f t="shared" si="15"/>
        <v>26.361363593987939</v>
      </c>
      <c r="I212" s="16">
        <f t="shared" si="17"/>
        <v>26</v>
      </c>
    </row>
    <row r="213" spans="1:9" x14ac:dyDescent="0.25">
      <c r="A213" s="16"/>
      <c r="B213" s="16" t="s">
        <v>244</v>
      </c>
      <c r="C213" s="34">
        <v>54.61</v>
      </c>
      <c r="D213" s="34">
        <v>117.59</v>
      </c>
      <c r="E213" s="16">
        <v>69</v>
      </c>
      <c r="F213" s="26">
        <f t="shared" si="16"/>
        <v>7</v>
      </c>
      <c r="G213" s="27">
        <f t="shared" si="14"/>
        <v>4.5634920634920632E-2</v>
      </c>
      <c r="H213" s="16">
        <f t="shared" si="15"/>
        <v>75.788920332715321</v>
      </c>
      <c r="I213" s="16">
        <f t="shared" si="17"/>
        <v>76</v>
      </c>
    </row>
    <row r="214" spans="1:9" x14ac:dyDescent="0.25">
      <c r="A214" s="16"/>
      <c r="B214" s="16" t="s">
        <v>245</v>
      </c>
      <c r="C214" s="34">
        <v>56.94</v>
      </c>
      <c r="D214" s="34">
        <v>114.62</v>
      </c>
      <c r="E214" s="16">
        <v>11</v>
      </c>
      <c r="F214" s="26">
        <f t="shared" si="16"/>
        <v>2</v>
      </c>
      <c r="G214" s="27">
        <f t="shared" si="14"/>
        <v>7.2751322751322747E-3</v>
      </c>
      <c r="H214" s="16">
        <f t="shared" si="15"/>
        <v>12.082291647244473</v>
      </c>
      <c r="I214" s="16">
        <f t="shared" si="17"/>
        <v>12</v>
      </c>
    </row>
    <row r="215" spans="1:9" x14ac:dyDescent="0.25">
      <c r="A215" s="16"/>
      <c r="B215" s="16" t="s">
        <v>246</v>
      </c>
      <c r="C215" s="34">
        <v>45.9</v>
      </c>
      <c r="D215" s="34">
        <v>137.01</v>
      </c>
      <c r="E215" s="16">
        <v>22</v>
      </c>
      <c r="F215" s="26">
        <f t="shared" si="16"/>
        <v>3</v>
      </c>
      <c r="G215" s="27">
        <f t="shared" si="14"/>
        <v>1.4550264550264549E-2</v>
      </c>
      <c r="H215" s="16">
        <f t="shared" si="15"/>
        <v>24.164583294488946</v>
      </c>
      <c r="I215" s="16">
        <f t="shared" si="17"/>
        <v>24</v>
      </c>
    </row>
    <row r="216" spans="1:9" x14ac:dyDescent="0.25">
      <c r="A216" s="16"/>
      <c r="B216" s="16" t="s">
        <v>247</v>
      </c>
      <c r="C216" s="34">
        <v>59.51</v>
      </c>
      <c r="D216" s="34">
        <v>159.02000000000001</v>
      </c>
      <c r="E216" s="16">
        <v>24</v>
      </c>
      <c r="F216" s="26">
        <f t="shared" si="16"/>
        <v>3</v>
      </c>
      <c r="G216" s="27">
        <f t="shared" si="14"/>
        <v>1.5873015873015872E-2</v>
      </c>
      <c r="H216" s="16">
        <f t="shared" si="15"/>
        <v>26.361363593987939</v>
      </c>
      <c r="I216" s="16">
        <f t="shared" si="17"/>
        <v>26</v>
      </c>
    </row>
    <row r="217" spans="1:9" x14ac:dyDescent="0.25">
      <c r="A217" s="16"/>
      <c r="B217" s="16" t="s">
        <v>248</v>
      </c>
      <c r="C217" s="34">
        <v>41.36</v>
      </c>
      <c r="D217" s="34">
        <v>110.86</v>
      </c>
      <c r="E217" s="16">
        <v>60</v>
      </c>
      <c r="F217" s="26">
        <f t="shared" si="16"/>
        <v>6</v>
      </c>
      <c r="G217" s="27">
        <f t="shared" si="14"/>
        <v>3.968253968253968E-2</v>
      </c>
      <c r="H217" s="16">
        <f t="shared" si="15"/>
        <v>65.903408984969843</v>
      </c>
      <c r="I217" s="16">
        <f t="shared" si="17"/>
        <v>66</v>
      </c>
    </row>
    <row r="218" spans="1:9" x14ac:dyDescent="0.25">
      <c r="A218" s="16"/>
      <c r="B218" s="16" t="s">
        <v>249</v>
      </c>
      <c r="C218" s="34">
        <v>48.05</v>
      </c>
      <c r="D218" s="34">
        <v>124.35</v>
      </c>
      <c r="E218" s="16">
        <v>9</v>
      </c>
      <c r="F218" s="26">
        <f t="shared" si="16"/>
        <v>1</v>
      </c>
      <c r="G218" s="27">
        <f t="shared" si="14"/>
        <v>5.9523809523809521E-3</v>
      </c>
      <c r="H218" s="16">
        <f t="shared" si="15"/>
        <v>9.8855113477454779</v>
      </c>
      <c r="I218" s="16">
        <f t="shared" si="17"/>
        <v>10</v>
      </c>
    </row>
    <row r="219" spans="1:9" x14ac:dyDescent="0.25">
      <c r="A219" s="16"/>
      <c r="B219" s="16" t="s">
        <v>250</v>
      </c>
      <c r="C219" s="34">
        <v>55.75</v>
      </c>
      <c r="D219" s="34">
        <v>157.65</v>
      </c>
      <c r="E219" s="16">
        <v>35</v>
      </c>
      <c r="F219" s="26">
        <f t="shared" si="16"/>
        <v>4</v>
      </c>
      <c r="G219" s="27">
        <f t="shared" si="14"/>
        <v>2.3148148148148147E-2</v>
      </c>
      <c r="H219" s="16">
        <f t="shared" si="15"/>
        <v>38.443655241232413</v>
      </c>
      <c r="I219" s="16">
        <f t="shared" si="17"/>
        <v>38</v>
      </c>
    </row>
    <row r="220" spans="1:9" x14ac:dyDescent="0.25">
      <c r="A220" s="16"/>
      <c r="B220" s="16" t="s">
        <v>251</v>
      </c>
      <c r="C220" s="34">
        <v>56.53</v>
      </c>
      <c r="D220" s="34">
        <v>171.27</v>
      </c>
      <c r="E220" s="16">
        <v>36</v>
      </c>
      <c r="F220" s="26">
        <f t="shared" si="16"/>
        <v>4</v>
      </c>
      <c r="G220" s="27">
        <f t="shared" si="14"/>
        <v>2.3809523809523808E-2</v>
      </c>
      <c r="H220" s="16">
        <f t="shared" si="15"/>
        <v>39.542045390981912</v>
      </c>
      <c r="I220" s="16">
        <f t="shared" si="17"/>
        <v>40</v>
      </c>
    </row>
    <row r="221" spans="1:9" x14ac:dyDescent="0.25">
      <c r="A221" s="16"/>
      <c r="B221" s="16" t="s">
        <v>252</v>
      </c>
      <c r="C221" s="34">
        <v>71.53</v>
      </c>
      <c r="D221" s="34">
        <v>175.82</v>
      </c>
      <c r="E221" s="16">
        <v>51</v>
      </c>
      <c r="F221" s="26">
        <f t="shared" si="16"/>
        <v>6</v>
      </c>
      <c r="G221" s="27">
        <f t="shared" si="14"/>
        <v>3.3730158730158728E-2</v>
      </c>
      <c r="H221" s="16">
        <f t="shared" si="15"/>
        <v>56.017897637224372</v>
      </c>
      <c r="I221" s="16">
        <f t="shared" si="17"/>
        <v>56</v>
      </c>
    </row>
    <row r="222" spans="1:9" x14ac:dyDescent="0.25">
      <c r="A222" s="16"/>
      <c r="B222" s="16" t="s">
        <v>253</v>
      </c>
      <c r="C222" s="34">
        <v>51.64</v>
      </c>
      <c r="D222" s="34">
        <v>166.75</v>
      </c>
      <c r="E222" s="16">
        <v>42</v>
      </c>
      <c r="F222" s="26">
        <f t="shared" si="16"/>
        <v>5</v>
      </c>
      <c r="G222" s="27">
        <f t="shared" si="14"/>
        <v>2.7777777777777776E-2</v>
      </c>
      <c r="H222" s="16">
        <f t="shared" si="15"/>
        <v>46.132386289478895</v>
      </c>
      <c r="I222" s="16">
        <f t="shared" si="17"/>
        <v>46</v>
      </c>
    </row>
    <row r="223" spans="1:9" x14ac:dyDescent="0.25">
      <c r="A223" s="16"/>
      <c r="B223" s="16" t="s">
        <v>254</v>
      </c>
      <c r="C223" s="34">
        <v>58.25</v>
      </c>
      <c r="D223" s="34">
        <v>191.25</v>
      </c>
      <c r="E223" s="16">
        <v>15</v>
      </c>
      <c r="F223" s="26">
        <f t="shared" si="16"/>
        <v>2</v>
      </c>
      <c r="G223" s="27">
        <f t="shared" si="14"/>
        <v>9.9206349206349201E-3</v>
      </c>
      <c r="H223" s="16">
        <f t="shared" si="15"/>
        <v>16.475852246242461</v>
      </c>
      <c r="I223" s="16">
        <f t="shared" si="17"/>
        <v>16</v>
      </c>
    </row>
    <row r="224" spans="1:9" x14ac:dyDescent="0.25">
      <c r="A224" s="16"/>
      <c r="B224" s="16" t="s">
        <v>255</v>
      </c>
      <c r="C224" s="34">
        <v>75.84</v>
      </c>
      <c r="D224" s="34">
        <v>87.33</v>
      </c>
      <c r="E224" s="16">
        <v>15</v>
      </c>
      <c r="F224" s="26">
        <f t="shared" si="16"/>
        <v>2</v>
      </c>
      <c r="G224" s="27">
        <f t="shared" si="14"/>
        <v>9.9206349206349201E-3</v>
      </c>
      <c r="H224" s="16">
        <f t="shared" si="15"/>
        <v>16.475852246242461</v>
      </c>
      <c r="I224" s="16">
        <f t="shared" si="17"/>
        <v>16</v>
      </c>
    </row>
    <row r="225" spans="1:9" x14ac:dyDescent="0.25">
      <c r="A225" s="16"/>
      <c r="B225" s="16" t="s">
        <v>256</v>
      </c>
      <c r="C225" s="34">
        <v>54.56</v>
      </c>
      <c r="D225" s="34">
        <v>192.54</v>
      </c>
      <c r="E225" s="16">
        <v>40</v>
      </c>
      <c r="F225" s="26">
        <f t="shared" si="16"/>
        <v>4</v>
      </c>
      <c r="G225" s="27">
        <f t="shared" si="14"/>
        <v>2.6455026455026454E-2</v>
      </c>
      <c r="H225" s="16">
        <f t="shared" si="15"/>
        <v>43.935605989979898</v>
      </c>
      <c r="I225" s="16">
        <f t="shared" si="17"/>
        <v>44</v>
      </c>
    </row>
    <row r="226" spans="1:9" x14ac:dyDescent="0.25">
      <c r="A226" s="16"/>
      <c r="B226" s="16" t="s">
        <v>257</v>
      </c>
      <c r="C226" s="34">
        <v>39.18</v>
      </c>
      <c r="D226" s="34">
        <v>190.03</v>
      </c>
      <c r="E226" s="16">
        <v>24</v>
      </c>
      <c r="F226" s="26">
        <f t="shared" si="16"/>
        <v>3</v>
      </c>
      <c r="G226" s="27">
        <f t="shared" si="14"/>
        <v>1.5873015873015872E-2</v>
      </c>
      <c r="H226" s="16">
        <f t="shared" si="15"/>
        <v>26.361363593987939</v>
      </c>
      <c r="I226" s="16">
        <f t="shared" si="17"/>
        <v>26</v>
      </c>
    </row>
    <row r="227" spans="1:9" x14ac:dyDescent="0.25">
      <c r="A227" s="16"/>
      <c r="B227" s="16" t="s">
        <v>258</v>
      </c>
      <c r="C227" s="34">
        <v>80.16</v>
      </c>
      <c r="D227" s="34">
        <v>90.16</v>
      </c>
      <c r="E227" s="16">
        <v>30</v>
      </c>
      <c r="F227" s="26">
        <f t="shared" si="16"/>
        <v>3</v>
      </c>
      <c r="G227" s="27">
        <f t="shared" si="14"/>
        <v>1.984126984126984E-2</v>
      </c>
      <c r="H227" s="16">
        <f t="shared" si="15"/>
        <v>32.951704492484922</v>
      </c>
      <c r="I227" s="16">
        <f t="shared" si="17"/>
        <v>33</v>
      </c>
    </row>
    <row r="228" spans="1:9" x14ac:dyDescent="0.25">
      <c r="A228" s="16"/>
      <c r="B228" s="16" t="s">
        <v>259</v>
      </c>
      <c r="C228" s="34">
        <v>80.12</v>
      </c>
      <c r="D228" s="34">
        <v>149.11000000000001</v>
      </c>
      <c r="E228" s="16">
        <v>44</v>
      </c>
      <c r="F228" s="26">
        <f t="shared" si="16"/>
        <v>5</v>
      </c>
      <c r="G228" s="27">
        <f t="shared" si="14"/>
        <v>2.9100529100529099E-2</v>
      </c>
      <c r="H228" s="16">
        <f t="shared" si="15"/>
        <v>48.329166588977891</v>
      </c>
      <c r="I228" s="16">
        <f t="shared" si="17"/>
        <v>48</v>
      </c>
    </row>
    <row r="229" spans="1:9" x14ac:dyDescent="0.25">
      <c r="A229" s="16"/>
      <c r="B229" s="16" t="s">
        <v>260</v>
      </c>
      <c r="C229" s="34">
        <v>82.36</v>
      </c>
      <c r="D229" s="34">
        <v>120.78</v>
      </c>
      <c r="E229" s="16">
        <v>5</v>
      </c>
      <c r="F229" s="26">
        <f t="shared" si="16"/>
        <v>1</v>
      </c>
      <c r="G229" s="27">
        <f t="shared" si="14"/>
        <v>3.3068783068783067E-3</v>
      </c>
      <c r="H229" s="16">
        <f t="shared" si="15"/>
        <v>5.4919507487474872</v>
      </c>
      <c r="I229" s="16">
        <f t="shared" si="17"/>
        <v>5</v>
      </c>
    </row>
    <row r="230" spans="1:9" x14ac:dyDescent="0.25">
      <c r="A230" s="16"/>
      <c r="B230" s="16" t="s">
        <v>261</v>
      </c>
      <c r="C230" s="34">
        <v>61.4</v>
      </c>
      <c r="D230" s="34">
        <v>186.97</v>
      </c>
      <c r="E230" s="16">
        <v>54</v>
      </c>
      <c r="F230" s="26">
        <f t="shared" si="16"/>
        <v>6</v>
      </c>
      <c r="G230" s="27">
        <f t="shared" si="14"/>
        <v>3.5714285714285712E-2</v>
      </c>
      <c r="H230" s="16">
        <f t="shared" si="15"/>
        <v>59.313068086472867</v>
      </c>
      <c r="I230" s="16">
        <f t="shared" si="17"/>
        <v>59</v>
      </c>
    </row>
    <row r="231" spans="1:9" x14ac:dyDescent="0.25">
      <c r="A231" s="16"/>
      <c r="B231" s="16" t="s">
        <v>262</v>
      </c>
      <c r="C231" s="34">
        <v>61.9</v>
      </c>
      <c r="D231" s="34">
        <v>194.84</v>
      </c>
      <c r="E231" s="16">
        <v>34</v>
      </c>
      <c r="F231" s="26">
        <f t="shared" si="16"/>
        <v>4</v>
      </c>
      <c r="G231" s="27">
        <f t="shared" si="14"/>
        <v>2.2486772486772486E-2</v>
      </c>
      <c r="H231" s="16">
        <f t="shared" si="15"/>
        <v>37.345265091482915</v>
      </c>
      <c r="I231" s="16">
        <f t="shared" si="17"/>
        <v>37</v>
      </c>
    </row>
    <row r="232" spans="1:9" x14ac:dyDescent="0.25">
      <c r="A232" s="16"/>
      <c r="B232" s="16" t="s">
        <v>263</v>
      </c>
      <c r="C232" s="34">
        <v>66.11</v>
      </c>
      <c r="D232" s="34">
        <v>137.78</v>
      </c>
      <c r="E232" s="16">
        <v>28</v>
      </c>
      <c r="F232" s="26">
        <f t="shared" si="16"/>
        <v>3</v>
      </c>
      <c r="G232" s="27">
        <f t="shared" si="14"/>
        <v>1.8518518518518517E-2</v>
      </c>
      <c r="H232" s="16">
        <f t="shared" si="15"/>
        <v>30.754924192985928</v>
      </c>
      <c r="I232" s="16">
        <f t="shared" si="17"/>
        <v>31</v>
      </c>
    </row>
    <row r="233" spans="1:9" x14ac:dyDescent="0.25">
      <c r="A233" s="16"/>
      <c r="B233" s="16" t="s">
        <v>264</v>
      </c>
      <c r="C233" s="34">
        <v>50.44</v>
      </c>
      <c r="D233" s="34">
        <v>100.95</v>
      </c>
      <c r="E233" s="16">
        <v>34</v>
      </c>
      <c r="F233" s="26">
        <f t="shared" si="16"/>
        <v>4</v>
      </c>
      <c r="G233" s="27">
        <f t="shared" si="14"/>
        <v>2.2486772486772486E-2</v>
      </c>
      <c r="H233" s="16">
        <f t="shared" si="15"/>
        <v>37.345265091482915</v>
      </c>
      <c r="I233" s="16">
        <f t="shared" si="17"/>
        <v>37</v>
      </c>
    </row>
    <row r="234" spans="1:9" x14ac:dyDescent="0.25">
      <c r="A234" s="16"/>
      <c r="B234" s="16" t="s">
        <v>265</v>
      </c>
      <c r="C234" s="34">
        <v>34.880000000000003</v>
      </c>
      <c r="D234" s="34">
        <v>145.12</v>
      </c>
      <c r="E234" s="16">
        <v>61</v>
      </c>
      <c r="F234" s="26">
        <f t="shared" si="16"/>
        <v>7</v>
      </c>
      <c r="G234" s="27">
        <f t="shared" si="14"/>
        <v>4.0343915343915342E-2</v>
      </c>
      <c r="H234" s="16">
        <f t="shared" si="15"/>
        <v>67.001799134719349</v>
      </c>
      <c r="I234" s="16">
        <f t="shared" si="17"/>
        <v>67</v>
      </c>
    </row>
    <row r="235" spans="1:9" x14ac:dyDescent="0.25">
      <c r="A235" s="16"/>
      <c r="B235" s="16" t="s">
        <v>266</v>
      </c>
      <c r="C235" s="34">
        <v>70.08</v>
      </c>
      <c r="D235" s="34">
        <v>182.43</v>
      </c>
      <c r="E235" s="16">
        <v>15</v>
      </c>
      <c r="F235" s="26">
        <f t="shared" si="16"/>
        <v>2</v>
      </c>
      <c r="G235" s="27">
        <f t="shared" si="14"/>
        <v>9.9206349206349201E-3</v>
      </c>
      <c r="H235" s="16">
        <f t="shared" si="15"/>
        <v>16.475852246242461</v>
      </c>
      <c r="I235" s="16">
        <f t="shared" si="17"/>
        <v>16</v>
      </c>
    </row>
    <row r="236" spans="1:9" x14ac:dyDescent="0.25">
      <c r="A236" s="16"/>
      <c r="B236" s="16" t="s">
        <v>267</v>
      </c>
      <c r="C236" s="34">
        <v>83.67</v>
      </c>
      <c r="D236" s="34">
        <v>162.86000000000001</v>
      </c>
      <c r="E236" s="16">
        <v>53</v>
      </c>
      <c r="F236" s="26">
        <f t="shared" si="16"/>
        <v>6</v>
      </c>
      <c r="G236" s="27">
        <f t="shared" si="14"/>
        <v>3.5052910052910051E-2</v>
      </c>
      <c r="H236" s="16">
        <f t="shared" si="15"/>
        <v>58.214677936723369</v>
      </c>
      <c r="I236" s="16">
        <f t="shared" si="17"/>
        <v>58</v>
      </c>
    </row>
    <row r="237" spans="1:9" x14ac:dyDescent="0.25">
      <c r="A237" s="16"/>
      <c r="B237" s="16" t="s">
        <v>268</v>
      </c>
      <c r="C237" s="34">
        <v>77.3</v>
      </c>
      <c r="D237" s="34">
        <v>192.78</v>
      </c>
      <c r="E237" s="16">
        <v>8</v>
      </c>
      <c r="F237" s="26">
        <f t="shared" si="16"/>
        <v>1</v>
      </c>
      <c r="G237" s="27">
        <f t="shared" si="14"/>
        <v>5.2910052910052907E-3</v>
      </c>
      <c r="H237" s="16">
        <f t="shared" si="15"/>
        <v>8.7871211979959796</v>
      </c>
      <c r="I237" s="16">
        <f t="shared" si="17"/>
        <v>9</v>
      </c>
    </row>
    <row r="238" spans="1:9" x14ac:dyDescent="0.25">
      <c r="A238" s="16"/>
      <c r="B238" s="16" t="s">
        <v>269</v>
      </c>
      <c r="C238" s="34">
        <v>73.03</v>
      </c>
      <c r="D238" s="34">
        <v>140.04</v>
      </c>
      <c r="E238" s="16">
        <v>51</v>
      </c>
      <c r="F238" s="26">
        <f t="shared" si="16"/>
        <v>6</v>
      </c>
      <c r="G238" s="27">
        <f t="shared" si="14"/>
        <v>3.3730158730158728E-2</v>
      </c>
      <c r="H238" s="16">
        <f t="shared" si="15"/>
        <v>56.017897637224372</v>
      </c>
      <c r="I238" s="16">
        <f t="shared" si="17"/>
        <v>56</v>
      </c>
    </row>
    <row r="239" spans="1:9" x14ac:dyDescent="0.25">
      <c r="A239" s="16"/>
      <c r="B239" s="16" t="s">
        <v>270</v>
      </c>
      <c r="C239" s="34">
        <v>37.28</v>
      </c>
      <c r="D239" s="34">
        <v>198.73</v>
      </c>
      <c r="E239" s="16">
        <v>20</v>
      </c>
      <c r="F239" s="26">
        <f t="shared" si="16"/>
        <v>2</v>
      </c>
      <c r="G239" s="27">
        <f t="shared" si="14"/>
        <v>1.3227513227513227E-2</v>
      </c>
      <c r="H239" s="16">
        <f t="shared" si="15"/>
        <v>21.967802994989949</v>
      </c>
      <c r="I239" s="16">
        <f t="shared" si="17"/>
        <v>22</v>
      </c>
    </row>
    <row r="240" spans="1:9" x14ac:dyDescent="0.25">
      <c r="A240" s="16"/>
      <c r="B240" s="16" t="s">
        <v>271</v>
      </c>
      <c r="C240" s="34">
        <v>76.400000000000006</v>
      </c>
      <c r="D240" s="34">
        <v>83.66</v>
      </c>
      <c r="E240" s="16">
        <v>41</v>
      </c>
      <c r="F240" s="26">
        <f t="shared" si="16"/>
        <v>5</v>
      </c>
      <c r="G240" s="27">
        <f t="shared" si="14"/>
        <v>2.7116402116402115E-2</v>
      </c>
      <c r="H240" s="16">
        <f t="shared" si="15"/>
        <v>45.033996139729396</v>
      </c>
      <c r="I240" s="16">
        <f t="shared" si="17"/>
        <v>45</v>
      </c>
    </row>
    <row r="241" spans="1:9" x14ac:dyDescent="0.25">
      <c r="A241" s="16"/>
      <c r="B241" s="16" t="s">
        <v>272</v>
      </c>
      <c r="C241" s="34">
        <v>65.37</v>
      </c>
      <c r="D241" s="34">
        <v>98.84</v>
      </c>
      <c r="E241" s="16">
        <v>8</v>
      </c>
      <c r="F241" s="26">
        <f t="shared" si="16"/>
        <v>1</v>
      </c>
      <c r="G241" s="27">
        <f t="shared" si="14"/>
        <v>5.2910052910052907E-3</v>
      </c>
      <c r="H241" s="16">
        <f t="shared" si="15"/>
        <v>8.7871211979959796</v>
      </c>
      <c r="I241" s="16">
        <f t="shared" si="17"/>
        <v>9</v>
      </c>
    </row>
    <row r="242" spans="1:9" x14ac:dyDescent="0.25">
      <c r="A242" s="16"/>
      <c r="B242" s="16" t="s">
        <v>273</v>
      </c>
      <c r="C242" s="34">
        <v>63.59</v>
      </c>
      <c r="D242" s="34">
        <v>188.5</v>
      </c>
      <c r="E242" s="16">
        <v>10</v>
      </c>
      <c r="F242" s="26">
        <f t="shared" si="16"/>
        <v>1</v>
      </c>
      <c r="G242" s="27">
        <f t="shared" si="14"/>
        <v>6.6137566137566134E-3</v>
      </c>
      <c r="H242" s="16">
        <f t="shared" si="15"/>
        <v>10.983901497494974</v>
      </c>
      <c r="I242" s="16">
        <f t="shared" si="17"/>
        <v>11</v>
      </c>
    </row>
    <row r="243" spans="1:9" x14ac:dyDescent="0.25">
      <c r="A243" s="16" t="s">
        <v>35</v>
      </c>
      <c r="B243" s="16" t="s">
        <v>274</v>
      </c>
      <c r="C243" s="35">
        <v>184.64</v>
      </c>
      <c r="D243" s="35">
        <v>191.15</v>
      </c>
      <c r="E243" s="16">
        <v>41</v>
      </c>
      <c r="F243" s="26">
        <f t="shared" si="16"/>
        <v>5</v>
      </c>
      <c r="G243" s="27">
        <f>E243/SUM($E$243:$E$307)</f>
        <v>1.9683149303888623E-2</v>
      </c>
      <c r="H243" s="16">
        <f>$L$7*G243</f>
        <v>45.217915435954538</v>
      </c>
      <c r="I243" s="16">
        <f t="shared" si="17"/>
        <v>45</v>
      </c>
    </row>
    <row r="244" spans="1:9" x14ac:dyDescent="0.25">
      <c r="A244" s="16"/>
      <c r="B244" s="16" t="s">
        <v>275</v>
      </c>
      <c r="C244" s="35">
        <v>168.4</v>
      </c>
      <c r="D244" s="35">
        <v>160.07</v>
      </c>
      <c r="E244" s="16">
        <v>63</v>
      </c>
      <c r="F244" s="26">
        <f t="shared" si="16"/>
        <v>7</v>
      </c>
      <c r="G244" s="27">
        <f t="shared" ref="G244:G307" si="18">E244/SUM($E$243:$E$307)</f>
        <v>3.0244839174267884E-2</v>
      </c>
      <c r="H244" s="16">
        <f t="shared" ref="H244:H307" si="19">$L$7*G244</f>
        <v>69.481187133296004</v>
      </c>
      <c r="I244" s="16">
        <f t="shared" si="17"/>
        <v>69</v>
      </c>
    </row>
    <row r="245" spans="1:9" x14ac:dyDescent="0.25">
      <c r="A245" s="16"/>
      <c r="B245" s="16" t="s">
        <v>276</v>
      </c>
      <c r="C245" s="35">
        <v>179.84</v>
      </c>
      <c r="D245" s="35">
        <v>201.35</v>
      </c>
      <c r="E245" s="16">
        <v>53</v>
      </c>
      <c r="F245" s="26">
        <f t="shared" si="16"/>
        <v>6</v>
      </c>
      <c r="G245" s="27">
        <f t="shared" si="18"/>
        <v>2.5444071051368217E-2</v>
      </c>
      <c r="H245" s="16">
        <f t="shared" si="19"/>
        <v>58.452427270868057</v>
      </c>
      <c r="I245" s="16">
        <f t="shared" si="17"/>
        <v>58</v>
      </c>
    </row>
    <row r="246" spans="1:9" x14ac:dyDescent="0.25">
      <c r="A246" s="16"/>
      <c r="B246" s="16" t="s">
        <v>277</v>
      </c>
      <c r="C246" s="35">
        <v>146.02000000000001</v>
      </c>
      <c r="D246" s="35">
        <v>79.569999999999993</v>
      </c>
      <c r="E246" s="16">
        <v>2</v>
      </c>
      <c r="F246" s="26">
        <f t="shared" si="16"/>
        <v>1</v>
      </c>
      <c r="G246" s="27">
        <f t="shared" si="18"/>
        <v>9.6015362457993274E-4</v>
      </c>
      <c r="H246" s="16">
        <f t="shared" si="19"/>
        <v>2.205751972485587</v>
      </c>
      <c r="I246" s="16">
        <f t="shared" si="17"/>
        <v>2</v>
      </c>
    </row>
    <row r="247" spans="1:9" x14ac:dyDescent="0.25">
      <c r="A247" s="16"/>
      <c r="B247" s="16" t="s">
        <v>278</v>
      </c>
      <c r="C247" s="35">
        <v>134.44</v>
      </c>
      <c r="D247" s="35">
        <v>134.13999999999999</v>
      </c>
      <c r="E247" s="16">
        <v>26</v>
      </c>
      <c r="F247" s="26">
        <f t="shared" si="16"/>
        <v>3</v>
      </c>
      <c r="G247" s="27">
        <f t="shared" si="18"/>
        <v>1.2481997119539127E-2</v>
      </c>
      <c r="H247" s="16">
        <f t="shared" si="19"/>
        <v>28.674775642312635</v>
      </c>
      <c r="I247" s="16">
        <f t="shared" si="17"/>
        <v>29</v>
      </c>
    </row>
    <row r="248" spans="1:9" x14ac:dyDescent="0.25">
      <c r="A248" s="16"/>
      <c r="B248" s="16" t="s">
        <v>279</v>
      </c>
      <c r="C248" s="35">
        <v>174.82</v>
      </c>
      <c r="D248" s="35">
        <v>161.72999999999999</v>
      </c>
      <c r="E248" s="16">
        <v>33</v>
      </c>
      <c r="F248" s="26">
        <f t="shared" si="16"/>
        <v>4</v>
      </c>
      <c r="G248" s="27">
        <f t="shared" si="18"/>
        <v>1.5842534805568891E-2</v>
      </c>
      <c r="H248" s="16">
        <f t="shared" si="19"/>
        <v>36.394907546012192</v>
      </c>
      <c r="I248" s="16">
        <f t="shared" si="17"/>
        <v>36</v>
      </c>
    </row>
    <row r="249" spans="1:9" x14ac:dyDescent="0.25">
      <c r="A249" s="16"/>
      <c r="B249" s="16" t="s">
        <v>280</v>
      </c>
      <c r="C249" s="35">
        <v>110.46</v>
      </c>
      <c r="D249" s="35">
        <v>113.91</v>
      </c>
      <c r="E249" s="16">
        <v>39</v>
      </c>
      <c r="F249" s="26">
        <f t="shared" si="16"/>
        <v>4</v>
      </c>
      <c r="G249" s="27">
        <f t="shared" si="18"/>
        <v>1.8722995679308688E-2</v>
      </c>
      <c r="H249" s="16">
        <f t="shared" si="19"/>
        <v>43.012163463468951</v>
      </c>
      <c r="I249" s="16">
        <f t="shared" si="17"/>
        <v>43</v>
      </c>
    </row>
    <row r="250" spans="1:9" x14ac:dyDescent="0.25">
      <c r="A250" s="16"/>
      <c r="B250" s="16" t="s">
        <v>281</v>
      </c>
      <c r="C250" s="35">
        <v>172.35</v>
      </c>
      <c r="D250" s="35">
        <v>97.16</v>
      </c>
      <c r="E250" s="16">
        <v>6</v>
      </c>
      <c r="F250" s="26">
        <f t="shared" si="16"/>
        <v>1</v>
      </c>
      <c r="G250" s="27">
        <f t="shared" si="18"/>
        <v>2.8804608737397984E-3</v>
      </c>
      <c r="H250" s="16">
        <f t="shared" si="19"/>
        <v>6.6172559174567622</v>
      </c>
      <c r="I250" s="16">
        <f t="shared" si="17"/>
        <v>7</v>
      </c>
    </row>
    <row r="251" spans="1:9" x14ac:dyDescent="0.25">
      <c r="A251" s="16"/>
      <c r="B251" s="16" t="s">
        <v>282</v>
      </c>
      <c r="C251" s="35">
        <v>152.30000000000001</v>
      </c>
      <c r="D251" s="35">
        <v>54.55</v>
      </c>
      <c r="E251" s="16">
        <v>3</v>
      </c>
      <c r="F251" s="26">
        <f t="shared" si="16"/>
        <v>1</v>
      </c>
      <c r="G251" s="27">
        <f t="shared" si="18"/>
        <v>1.4402304368698992E-3</v>
      </c>
      <c r="H251" s="16">
        <f t="shared" si="19"/>
        <v>3.3086279587283811</v>
      </c>
      <c r="I251" s="16">
        <f t="shared" si="17"/>
        <v>3</v>
      </c>
    </row>
    <row r="252" spans="1:9" x14ac:dyDescent="0.25">
      <c r="A252" s="16"/>
      <c r="B252" s="16" t="s">
        <v>283</v>
      </c>
      <c r="C252" s="35">
        <v>126.02</v>
      </c>
      <c r="D252" s="35">
        <v>90.94</v>
      </c>
      <c r="E252" s="16">
        <v>38</v>
      </c>
      <c r="F252" s="26">
        <f t="shared" si="16"/>
        <v>4</v>
      </c>
      <c r="G252" s="27">
        <f t="shared" si="18"/>
        <v>1.8242918867018725E-2</v>
      </c>
      <c r="H252" s="16">
        <f t="shared" si="19"/>
        <v>41.909287477226165</v>
      </c>
      <c r="I252" s="16">
        <f t="shared" si="17"/>
        <v>42</v>
      </c>
    </row>
    <row r="253" spans="1:9" x14ac:dyDescent="0.25">
      <c r="A253" s="16"/>
      <c r="B253" s="16" t="s">
        <v>284</v>
      </c>
      <c r="C253" s="35">
        <v>129.66999999999999</v>
      </c>
      <c r="D253" s="35">
        <v>185.71</v>
      </c>
      <c r="E253" s="16">
        <v>62</v>
      </c>
      <c r="F253" s="26">
        <f t="shared" si="16"/>
        <v>7</v>
      </c>
      <c r="G253" s="27">
        <f t="shared" si="18"/>
        <v>2.9764762361977917E-2</v>
      </c>
      <c r="H253" s="16">
        <f t="shared" si="19"/>
        <v>68.378311147053211</v>
      </c>
      <c r="I253" s="16">
        <f t="shared" si="17"/>
        <v>68</v>
      </c>
    </row>
    <row r="254" spans="1:9" x14ac:dyDescent="0.25">
      <c r="A254" s="16"/>
      <c r="B254" s="16" t="s">
        <v>285</v>
      </c>
      <c r="C254" s="35">
        <v>116.71</v>
      </c>
      <c r="D254" s="35">
        <v>112.32</v>
      </c>
      <c r="E254" s="16">
        <v>41</v>
      </c>
      <c r="F254" s="26">
        <f t="shared" si="16"/>
        <v>5</v>
      </c>
      <c r="G254" s="27">
        <f t="shared" si="18"/>
        <v>1.9683149303888623E-2</v>
      </c>
      <c r="H254" s="16">
        <f t="shared" si="19"/>
        <v>45.217915435954538</v>
      </c>
      <c r="I254" s="16">
        <f t="shared" si="17"/>
        <v>45</v>
      </c>
    </row>
    <row r="255" spans="1:9" x14ac:dyDescent="0.25">
      <c r="A255" s="16"/>
      <c r="B255" s="16" t="s">
        <v>286</v>
      </c>
      <c r="C255" s="35">
        <v>169.85</v>
      </c>
      <c r="D255" s="35">
        <v>68.069999999999993</v>
      </c>
      <c r="E255" s="16">
        <v>29</v>
      </c>
      <c r="F255" s="26">
        <f t="shared" si="16"/>
        <v>3</v>
      </c>
      <c r="G255" s="27">
        <f t="shared" si="18"/>
        <v>1.3922227556409025E-2</v>
      </c>
      <c r="H255" s="16">
        <f t="shared" si="19"/>
        <v>31.983403601041015</v>
      </c>
      <c r="I255" s="16">
        <f t="shared" si="17"/>
        <v>32</v>
      </c>
    </row>
    <row r="256" spans="1:9" x14ac:dyDescent="0.25">
      <c r="A256" s="16"/>
      <c r="B256" s="16" t="s">
        <v>287</v>
      </c>
      <c r="C256" s="35">
        <v>122.43</v>
      </c>
      <c r="D256" s="35">
        <v>141.51</v>
      </c>
      <c r="E256" s="16">
        <v>7</v>
      </c>
      <c r="F256" s="26">
        <f t="shared" si="16"/>
        <v>1</v>
      </c>
      <c r="G256" s="27">
        <f t="shared" si="18"/>
        <v>3.3605376860297649E-3</v>
      </c>
      <c r="H256" s="16">
        <f t="shared" si="19"/>
        <v>7.7201319036995555</v>
      </c>
      <c r="I256" s="16">
        <f t="shared" si="17"/>
        <v>8</v>
      </c>
    </row>
    <row r="257" spans="1:9" x14ac:dyDescent="0.25">
      <c r="A257" s="16"/>
      <c r="B257" s="16" t="s">
        <v>288</v>
      </c>
      <c r="C257" s="35">
        <v>167.73</v>
      </c>
      <c r="D257" s="35">
        <v>194.37</v>
      </c>
      <c r="E257" s="16">
        <v>15</v>
      </c>
      <c r="F257" s="26">
        <f t="shared" si="16"/>
        <v>2</v>
      </c>
      <c r="G257" s="27">
        <f t="shared" si="18"/>
        <v>7.2011521843494963E-3</v>
      </c>
      <c r="H257" s="16">
        <f t="shared" si="19"/>
        <v>16.543139793641906</v>
      </c>
      <c r="I257" s="16">
        <f t="shared" si="17"/>
        <v>17</v>
      </c>
    </row>
    <row r="258" spans="1:9" x14ac:dyDescent="0.25">
      <c r="A258" s="16"/>
      <c r="B258" s="16" t="s">
        <v>289</v>
      </c>
      <c r="C258" s="35">
        <v>183.37</v>
      </c>
      <c r="D258" s="35">
        <v>76.680000000000007</v>
      </c>
      <c r="E258" s="16">
        <v>62</v>
      </c>
      <c r="F258" s="26">
        <f t="shared" si="16"/>
        <v>7</v>
      </c>
      <c r="G258" s="27">
        <f t="shared" si="18"/>
        <v>2.9764762361977917E-2</v>
      </c>
      <c r="H258" s="16">
        <f t="shared" si="19"/>
        <v>68.378311147053211</v>
      </c>
      <c r="I258" s="16">
        <f t="shared" si="17"/>
        <v>68</v>
      </c>
    </row>
    <row r="259" spans="1:9" x14ac:dyDescent="0.25">
      <c r="A259" s="16"/>
      <c r="B259" s="16" t="s">
        <v>290</v>
      </c>
      <c r="C259" s="35">
        <v>151.57</v>
      </c>
      <c r="D259" s="35">
        <v>123.52</v>
      </c>
      <c r="E259" s="16">
        <v>23</v>
      </c>
      <c r="F259" s="26">
        <f t="shared" si="16"/>
        <v>3</v>
      </c>
      <c r="G259" s="27">
        <f t="shared" si="18"/>
        <v>1.1041766682669226E-2</v>
      </c>
      <c r="H259" s="16">
        <f t="shared" si="19"/>
        <v>25.366147683584252</v>
      </c>
      <c r="I259" s="16">
        <f t="shared" si="17"/>
        <v>25</v>
      </c>
    </row>
    <row r="260" spans="1:9" x14ac:dyDescent="0.25">
      <c r="A260" s="16"/>
      <c r="B260" s="16" t="s">
        <v>291</v>
      </c>
      <c r="C260" s="35">
        <v>150.51</v>
      </c>
      <c r="D260" s="35">
        <v>94.78</v>
      </c>
      <c r="E260" s="16">
        <v>37</v>
      </c>
      <c r="F260" s="26">
        <f t="shared" ref="F260:F323" si="20">CEILING(E260/10, 1)</f>
        <v>4</v>
      </c>
      <c r="G260" s="27">
        <f t="shared" si="18"/>
        <v>1.7762842054728757E-2</v>
      </c>
      <c r="H260" s="16">
        <f t="shared" si="19"/>
        <v>40.806411490983365</v>
      </c>
      <c r="I260" s="16">
        <f t="shared" ref="I260:I323" si="21">ROUND(H260, 0)</f>
        <v>41</v>
      </c>
    </row>
    <row r="261" spans="1:9" x14ac:dyDescent="0.25">
      <c r="A261" s="16"/>
      <c r="B261" s="16" t="s">
        <v>292</v>
      </c>
      <c r="C261" s="35">
        <v>128.12</v>
      </c>
      <c r="D261" s="35">
        <v>195.12</v>
      </c>
      <c r="E261" s="16">
        <v>17</v>
      </c>
      <c r="F261" s="26">
        <f t="shared" si="20"/>
        <v>2</v>
      </c>
      <c r="G261" s="27">
        <f t="shared" si="18"/>
        <v>8.1613058089294293E-3</v>
      </c>
      <c r="H261" s="16">
        <f t="shared" si="19"/>
        <v>18.748891766127493</v>
      </c>
      <c r="I261" s="16">
        <f t="shared" si="21"/>
        <v>19</v>
      </c>
    </row>
    <row r="262" spans="1:9" x14ac:dyDescent="0.25">
      <c r="A262" s="16"/>
      <c r="B262" s="16" t="s">
        <v>293</v>
      </c>
      <c r="C262" s="35">
        <v>111.84</v>
      </c>
      <c r="D262" s="35">
        <v>138.56</v>
      </c>
      <c r="E262" s="16">
        <v>67</v>
      </c>
      <c r="F262" s="26">
        <f t="shared" si="20"/>
        <v>7</v>
      </c>
      <c r="G262" s="27">
        <f t="shared" si="18"/>
        <v>3.216514642342775E-2</v>
      </c>
      <c r="H262" s="16">
        <f t="shared" si="19"/>
        <v>73.892691078267177</v>
      </c>
      <c r="I262" s="16">
        <f t="shared" si="21"/>
        <v>74</v>
      </c>
    </row>
    <row r="263" spans="1:9" x14ac:dyDescent="0.25">
      <c r="A263" s="16"/>
      <c r="B263" s="16" t="s">
        <v>294</v>
      </c>
      <c r="C263" s="35">
        <v>179.13</v>
      </c>
      <c r="D263" s="35">
        <v>88.07</v>
      </c>
      <c r="E263" s="16">
        <v>1</v>
      </c>
      <c r="F263" s="26">
        <f t="shared" si="20"/>
        <v>1</v>
      </c>
      <c r="G263" s="27">
        <f t="shared" si="18"/>
        <v>4.8007681228996637E-4</v>
      </c>
      <c r="H263" s="16">
        <f t="shared" si="19"/>
        <v>1.1028759862427935</v>
      </c>
      <c r="I263" s="16">
        <f t="shared" si="21"/>
        <v>1</v>
      </c>
    </row>
    <row r="264" spans="1:9" x14ac:dyDescent="0.25">
      <c r="A264" s="16"/>
      <c r="B264" s="16" t="s">
        <v>295</v>
      </c>
      <c r="C264" s="35">
        <v>159.72999999999999</v>
      </c>
      <c r="D264" s="35">
        <v>135.75</v>
      </c>
      <c r="E264" s="16">
        <v>40</v>
      </c>
      <c r="F264" s="26">
        <f t="shared" si="20"/>
        <v>4</v>
      </c>
      <c r="G264" s="27">
        <f t="shared" si="18"/>
        <v>1.9203072491598656E-2</v>
      </c>
      <c r="H264" s="16">
        <f t="shared" si="19"/>
        <v>44.115039449711745</v>
      </c>
      <c r="I264" s="16">
        <f t="shared" si="21"/>
        <v>44</v>
      </c>
    </row>
    <row r="265" spans="1:9" x14ac:dyDescent="0.25">
      <c r="A265" s="16"/>
      <c r="B265" s="16" t="s">
        <v>296</v>
      </c>
      <c r="C265" s="35">
        <v>137.62</v>
      </c>
      <c r="D265" s="35">
        <v>179.12</v>
      </c>
      <c r="E265" s="16">
        <v>10</v>
      </c>
      <c r="F265" s="26">
        <f t="shared" si="20"/>
        <v>1</v>
      </c>
      <c r="G265" s="27">
        <f t="shared" si="18"/>
        <v>4.8007681228996639E-3</v>
      </c>
      <c r="H265" s="16">
        <f t="shared" si="19"/>
        <v>11.028759862427936</v>
      </c>
      <c r="I265" s="16">
        <f t="shared" si="21"/>
        <v>11</v>
      </c>
    </row>
    <row r="266" spans="1:9" x14ac:dyDescent="0.25">
      <c r="A266" s="16"/>
      <c r="B266" s="16" t="s">
        <v>297</v>
      </c>
      <c r="C266" s="35">
        <v>146.76</v>
      </c>
      <c r="D266" s="35">
        <v>141.84</v>
      </c>
      <c r="E266" s="16">
        <v>28</v>
      </c>
      <c r="F266" s="26">
        <f t="shared" si="20"/>
        <v>3</v>
      </c>
      <c r="G266" s="27">
        <f t="shared" si="18"/>
        <v>1.344215074411906E-2</v>
      </c>
      <c r="H266" s="16">
        <f t="shared" si="19"/>
        <v>30.880527614798222</v>
      </c>
      <c r="I266" s="16">
        <f t="shared" si="21"/>
        <v>31</v>
      </c>
    </row>
    <row r="267" spans="1:9" x14ac:dyDescent="0.25">
      <c r="A267" s="16"/>
      <c r="B267" s="16" t="s">
        <v>298</v>
      </c>
      <c r="C267" s="35">
        <v>185.14</v>
      </c>
      <c r="D267" s="35">
        <v>68.81</v>
      </c>
      <c r="E267" s="16">
        <v>17</v>
      </c>
      <c r="F267" s="26">
        <f t="shared" si="20"/>
        <v>2</v>
      </c>
      <c r="G267" s="27">
        <f t="shared" si="18"/>
        <v>8.1613058089294293E-3</v>
      </c>
      <c r="H267" s="16">
        <f t="shared" si="19"/>
        <v>18.748891766127493</v>
      </c>
      <c r="I267" s="16">
        <f t="shared" si="21"/>
        <v>19</v>
      </c>
    </row>
    <row r="268" spans="1:9" x14ac:dyDescent="0.25">
      <c r="A268" s="16"/>
      <c r="B268" s="16" t="s">
        <v>299</v>
      </c>
      <c r="C268" s="35">
        <v>157.75</v>
      </c>
      <c r="D268" s="35">
        <v>128.82</v>
      </c>
      <c r="E268" s="16">
        <v>3</v>
      </c>
      <c r="F268" s="26">
        <f t="shared" si="20"/>
        <v>1</v>
      </c>
      <c r="G268" s="27">
        <f t="shared" si="18"/>
        <v>1.4402304368698992E-3</v>
      </c>
      <c r="H268" s="16">
        <f t="shared" si="19"/>
        <v>3.3086279587283811</v>
      </c>
      <c r="I268" s="16">
        <f t="shared" si="21"/>
        <v>3</v>
      </c>
    </row>
    <row r="269" spans="1:9" x14ac:dyDescent="0.25">
      <c r="A269" s="16"/>
      <c r="B269" s="16" t="s">
        <v>300</v>
      </c>
      <c r="C269" s="35">
        <v>148.99</v>
      </c>
      <c r="D269" s="35">
        <v>174.41</v>
      </c>
      <c r="E269" s="16">
        <v>49</v>
      </c>
      <c r="F269" s="26">
        <f t="shared" si="20"/>
        <v>5</v>
      </c>
      <c r="G269" s="27">
        <f t="shared" si="18"/>
        <v>2.3523763802208355E-2</v>
      </c>
      <c r="H269" s="16">
        <f t="shared" si="19"/>
        <v>54.040923325896891</v>
      </c>
      <c r="I269" s="16">
        <f t="shared" si="21"/>
        <v>54</v>
      </c>
    </row>
    <row r="270" spans="1:9" x14ac:dyDescent="0.25">
      <c r="A270" s="16"/>
      <c r="B270" s="16" t="s">
        <v>301</v>
      </c>
      <c r="C270" s="35">
        <v>122</v>
      </c>
      <c r="D270" s="35">
        <v>199.49</v>
      </c>
      <c r="E270" s="16">
        <v>29</v>
      </c>
      <c r="F270" s="26">
        <f t="shared" si="20"/>
        <v>3</v>
      </c>
      <c r="G270" s="27">
        <f t="shared" si="18"/>
        <v>1.3922227556409025E-2</v>
      </c>
      <c r="H270" s="16">
        <f t="shared" si="19"/>
        <v>31.983403601041015</v>
      </c>
      <c r="I270" s="16">
        <f t="shared" si="21"/>
        <v>32</v>
      </c>
    </row>
    <row r="271" spans="1:9" x14ac:dyDescent="0.25">
      <c r="A271" s="16"/>
      <c r="B271" s="16" t="s">
        <v>302</v>
      </c>
      <c r="C271" s="35">
        <v>171.61</v>
      </c>
      <c r="D271" s="35">
        <v>195.85</v>
      </c>
      <c r="E271" s="16">
        <v>34</v>
      </c>
      <c r="F271" s="26">
        <f t="shared" si="20"/>
        <v>4</v>
      </c>
      <c r="G271" s="27">
        <f t="shared" si="18"/>
        <v>1.6322611617858859E-2</v>
      </c>
      <c r="H271" s="16">
        <f t="shared" si="19"/>
        <v>37.497783532254985</v>
      </c>
      <c r="I271" s="16">
        <f t="shared" si="21"/>
        <v>37</v>
      </c>
    </row>
    <row r="272" spans="1:9" x14ac:dyDescent="0.25">
      <c r="A272" s="16"/>
      <c r="B272" s="16" t="s">
        <v>303</v>
      </c>
      <c r="C272" s="35">
        <v>112.61</v>
      </c>
      <c r="D272" s="35">
        <v>198.23</v>
      </c>
      <c r="E272" s="16">
        <v>25</v>
      </c>
      <c r="F272" s="26">
        <f t="shared" si="20"/>
        <v>3</v>
      </c>
      <c r="G272" s="27">
        <f t="shared" si="18"/>
        <v>1.2001920307249159E-2</v>
      </c>
      <c r="H272" s="16">
        <f t="shared" si="19"/>
        <v>27.571899656069839</v>
      </c>
      <c r="I272" s="16">
        <f t="shared" si="21"/>
        <v>28</v>
      </c>
    </row>
    <row r="273" spans="1:9" x14ac:dyDescent="0.25">
      <c r="A273" s="16"/>
      <c r="B273" s="16" t="s">
        <v>304</v>
      </c>
      <c r="C273" s="35">
        <v>155.83000000000001</v>
      </c>
      <c r="D273" s="35">
        <v>180.35</v>
      </c>
      <c r="E273" s="16">
        <v>35</v>
      </c>
      <c r="F273" s="26">
        <f t="shared" si="20"/>
        <v>4</v>
      </c>
      <c r="G273" s="27">
        <f t="shared" si="18"/>
        <v>1.6802688430148822E-2</v>
      </c>
      <c r="H273" s="16">
        <f t="shared" si="19"/>
        <v>38.600659518497771</v>
      </c>
      <c r="I273" s="16">
        <f t="shared" si="21"/>
        <v>39</v>
      </c>
    </row>
    <row r="274" spans="1:9" x14ac:dyDescent="0.25">
      <c r="A274" s="16"/>
      <c r="B274" s="16" t="s">
        <v>305</v>
      </c>
      <c r="C274" s="35">
        <v>144.63</v>
      </c>
      <c r="D274" s="35">
        <v>100.45</v>
      </c>
      <c r="E274" s="16">
        <v>43</v>
      </c>
      <c r="F274" s="26">
        <f t="shared" si="20"/>
        <v>5</v>
      </c>
      <c r="G274" s="27">
        <f t="shared" si="18"/>
        <v>2.0643302928468554E-2</v>
      </c>
      <c r="H274" s="16">
        <f t="shared" si="19"/>
        <v>47.423667408440124</v>
      </c>
      <c r="I274" s="16">
        <f t="shared" si="21"/>
        <v>47</v>
      </c>
    </row>
    <row r="275" spans="1:9" x14ac:dyDescent="0.25">
      <c r="A275" s="16"/>
      <c r="B275" s="16" t="s">
        <v>306</v>
      </c>
      <c r="C275" s="35">
        <v>127.27</v>
      </c>
      <c r="D275" s="35">
        <v>163.98</v>
      </c>
      <c r="E275" s="16">
        <v>19</v>
      </c>
      <c r="F275" s="26">
        <f t="shared" si="20"/>
        <v>2</v>
      </c>
      <c r="G275" s="27">
        <f t="shared" si="18"/>
        <v>9.1214594335093623E-3</v>
      </c>
      <c r="H275" s="16">
        <f t="shared" si="19"/>
        <v>20.954643738613083</v>
      </c>
      <c r="I275" s="16">
        <f t="shared" si="21"/>
        <v>21</v>
      </c>
    </row>
    <row r="276" spans="1:9" x14ac:dyDescent="0.25">
      <c r="A276" s="16"/>
      <c r="B276" s="16" t="s">
        <v>307</v>
      </c>
      <c r="C276" s="35">
        <v>181.74</v>
      </c>
      <c r="D276" s="35">
        <v>60.21</v>
      </c>
      <c r="E276" s="16">
        <v>24</v>
      </c>
      <c r="F276" s="26">
        <f t="shared" si="20"/>
        <v>3</v>
      </c>
      <c r="G276" s="27">
        <f t="shared" si="18"/>
        <v>1.1521843494959194E-2</v>
      </c>
      <c r="H276" s="16">
        <f t="shared" si="19"/>
        <v>26.469023669827049</v>
      </c>
      <c r="I276" s="16">
        <f t="shared" si="21"/>
        <v>26</v>
      </c>
    </row>
    <row r="277" spans="1:9" x14ac:dyDescent="0.25">
      <c r="A277" s="16"/>
      <c r="B277" s="16" t="s">
        <v>308</v>
      </c>
      <c r="C277" s="35">
        <v>170.87</v>
      </c>
      <c r="D277" s="35">
        <v>159.88</v>
      </c>
      <c r="E277" s="16">
        <v>36</v>
      </c>
      <c r="F277" s="26">
        <f t="shared" si="20"/>
        <v>4</v>
      </c>
      <c r="G277" s="27">
        <f t="shared" si="18"/>
        <v>1.728276524243879E-2</v>
      </c>
      <c r="H277" s="16">
        <f t="shared" si="19"/>
        <v>39.703535504740572</v>
      </c>
      <c r="I277" s="16">
        <f t="shared" si="21"/>
        <v>40</v>
      </c>
    </row>
    <row r="278" spans="1:9" x14ac:dyDescent="0.25">
      <c r="A278" s="16"/>
      <c r="B278" s="16" t="s">
        <v>309</v>
      </c>
      <c r="C278" s="35">
        <v>123.68</v>
      </c>
      <c r="D278" s="35">
        <v>179.91</v>
      </c>
      <c r="E278" s="16">
        <v>10</v>
      </c>
      <c r="F278" s="26">
        <f t="shared" si="20"/>
        <v>1</v>
      </c>
      <c r="G278" s="27">
        <f t="shared" si="18"/>
        <v>4.8007681228996639E-3</v>
      </c>
      <c r="H278" s="16">
        <f t="shared" si="19"/>
        <v>11.028759862427936</v>
      </c>
      <c r="I278" s="16">
        <f t="shared" si="21"/>
        <v>11</v>
      </c>
    </row>
    <row r="279" spans="1:9" x14ac:dyDescent="0.25">
      <c r="A279" s="16"/>
      <c r="B279" s="16" t="s">
        <v>310</v>
      </c>
      <c r="C279" s="35">
        <v>166.08</v>
      </c>
      <c r="D279" s="35">
        <v>108.39</v>
      </c>
      <c r="E279" s="16">
        <v>54</v>
      </c>
      <c r="F279" s="26">
        <f t="shared" si="20"/>
        <v>6</v>
      </c>
      <c r="G279" s="27">
        <f t="shared" si="18"/>
        <v>2.5924147863658185E-2</v>
      </c>
      <c r="H279" s="16">
        <f t="shared" si="19"/>
        <v>59.555303257110857</v>
      </c>
      <c r="I279" s="16">
        <f t="shared" si="21"/>
        <v>60</v>
      </c>
    </row>
    <row r="280" spans="1:9" x14ac:dyDescent="0.25">
      <c r="A280" s="16"/>
      <c r="B280" s="16" t="s">
        <v>311</v>
      </c>
      <c r="C280" s="35">
        <v>135.81</v>
      </c>
      <c r="D280" s="35">
        <v>76.849999999999994</v>
      </c>
      <c r="E280" s="16">
        <v>47</v>
      </c>
      <c r="F280" s="26">
        <f t="shared" si="20"/>
        <v>5</v>
      </c>
      <c r="G280" s="27">
        <f t="shared" si="18"/>
        <v>2.256361017762842E-2</v>
      </c>
      <c r="H280" s="16">
        <f t="shared" si="19"/>
        <v>51.835171353411297</v>
      </c>
      <c r="I280" s="16">
        <f t="shared" si="21"/>
        <v>52</v>
      </c>
    </row>
    <row r="281" spans="1:9" x14ac:dyDescent="0.25">
      <c r="A281" s="16"/>
      <c r="B281" s="16" t="s">
        <v>312</v>
      </c>
      <c r="C281" s="35">
        <v>137.96</v>
      </c>
      <c r="D281" s="35">
        <v>201.7</v>
      </c>
      <c r="E281" s="16">
        <v>69</v>
      </c>
      <c r="F281" s="26">
        <f t="shared" si="20"/>
        <v>7</v>
      </c>
      <c r="G281" s="27">
        <f t="shared" si="18"/>
        <v>3.3125300048007685E-2</v>
      </c>
      <c r="H281" s="16">
        <f t="shared" si="19"/>
        <v>76.098443050752763</v>
      </c>
      <c r="I281" s="16">
        <f t="shared" si="21"/>
        <v>76</v>
      </c>
    </row>
    <row r="282" spans="1:9" x14ac:dyDescent="0.25">
      <c r="A282" s="16"/>
      <c r="B282" s="16" t="s">
        <v>313</v>
      </c>
      <c r="C282" s="35">
        <v>156.4</v>
      </c>
      <c r="D282" s="35">
        <v>115.46</v>
      </c>
      <c r="E282" s="16">
        <v>5</v>
      </c>
      <c r="F282" s="26">
        <f t="shared" si="20"/>
        <v>1</v>
      </c>
      <c r="G282" s="27">
        <f t="shared" si="18"/>
        <v>2.400384061449832E-3</v>
      </c>
      <c r="H282" s="16">
        <f t="shared" si="19"/>
        <v>5.5143799312139681</v>
      </c>
      <c r="I282" s="16">
        <f t="shared" si="21"/>
        <v>6</v>
      </c>
    </row>
    <row r="283" spans="1:9" x14ac:dyDescent="0.25">
      <c r="A283" s="16"/>
      <c r="B283" s="16" t="s">
        <v>314</v>
      </c>
      <c r="C283" s="35">
        <v>119.46</v>
      </c>
      <c r="D283" s="35">
        <v>84.39</v>
      </c>
      <c r="E283" s="16">
        <v>31</v>
      </c>
      <c r="F283" s="26">
        <f t="shared" si="20"/>
        <v>4</v>
      </c>
      <c r="G283" s="27">
        <f t="shared" si="18"/>
        <v>1.4882381180988958E-2</v>
      </c>
      <c r="H283" s="16">
        <f t="shared" si="19"/>
        <v>34.189155573526605</v>
      </c>
      <c r="I283" s="16">
        <f t="shared" si="21"/>
        <v>34</v>
      </c>
    </row>
    <row r="284" spans="1:9" x14ac:dyDescent="0.25">
      <c r="A284" s="16"/>
      <c r="B284" s="16" t="s">
        <v>315</v>
      </c>
      <c r="C284" s="35">
        <v>178.63</v>
      </c>
      <c r="D284" s="35">
        <v>47.94</v>
      </c>
      <c r="E284" s="16">
        <v>58</v>
      </c>
      <c r="F284" s="26">
        <f t="shared" si="20"/>
        <v>6</v>
      </c>
      <c r="G284" s="27">
        <f t="shared" si="18"/>
        <v>2.7844455112818051E-2</v>
      </c>
      <c r="H284" s="16">
        <f t="shared" si="19"/>
        <v>63.96680720208203</v>
      </c>
      <c r="I284" s="16">
        <f t="shared" si="21"/>
        <v>64</v>
      </c>
    </row>
    <row r="285" spans="1:9" x14ac:dyDescent="0.25">
      <c r="A285" s="16"/>
      <c r="B285" s="16" t="s">
        <v>316</v>
      </c>
      <c r="C285" s="35">
        <v>186.75</v>
      </c>
      <c r="D285" s="35">
        <v>198.07</v>
      </c>
      <c r="E285" s="16">
        <v>47</v>
      </c>
      <c r="F285" s="26">
        <f t="shared" si="20"/>
        <v>5</v>
      </c>
      <c r="G285" s="27">
        <f t="shared" si="18"/>
        <v>2.256361017762842E-2</v>
      </c>
      <c r="H285" s="16">
        <f t="shared" si="19"/>
        <v>51.835171353411297</v>
      </c>
      <c r="I285" s="16">
        <f t="shared" si="21"/>
        <v>52</v>
      </c>
    </row>
    <row r="286" spans="1:9" x14ac:dyDescent="0.25">
      <c r="A286" s="16"/>
      <c r="B286" s="16" t="s">
        <v>317</v>
      </c>
      <c r="C286" s="35">
        <v>173.35</v>
      </c>
      <c r="D286" s="35">
        <v>141.96</v>
      </c>
      <c r="E286" s="16">
        <v>15</v>
      </c>
      <c r="F286" s="26">
        <f t="shared" si="20"/>
        <v>2</v>
      </c>
      <c r="G286" s="27">
        <f t="shared" si="18"/>
        <v>7.2011521843494963E-3</v>
      </c>
      <c r="H286" s="16">
        <f t="shared" si="19"/>
        <v>16.543139793641906</v>
      </c>
      <c r="I286" s="16">
        <f t="shared" si="21"/>
        <v>17</v>
      </c>
    </row>
    <row r="287" spans="1:9" x14ac:dyDescent="0.25">
      <c r="A287" s="16"/>
      <c r="B287" s="16" t="s">
        <v>318</v>
      </c>
      <c r="C287" s="35">
        <v>179.22</v>
      </c>
      <c r="D287" s="35">
        <v>57.78</v>
      </c>
      <c r="E287" s="16">
        <v>60</v>
      </c>
      <c r="F287" s="26">
        <f t="shared" si="20"/>
        <v>6</v>
      </c>
      <c r="G287" s="27">
        <f t="shared" si="18"/>
        <v>2.8804608737397985E-2</v>
      </c>
      <c r="H287" s="16">
        <f t="shared" si="19"/>
        <v>66.172559174567624</v>
      </c>
      <c r="I287" s="16">
        <f t="shared" si="21"/>
        <v>66</v>
      </c>
    </row>
    <row r="288" spans="1:9" x14ac:dyDescent="0.25">
      <c r="A288" s="16"/>
      <c r="B288" s="16" t="s">
        <v>319</v>
      </c>
      <c r="C288" s="35">
        <v>155.15</v>
      </c>
      <c r="D288" s="35">
        <v>77.12</v>
      </c>
      <c r="E288" s="16">
        <v>39</v>
      </c>
      <c r="F288" s="26">
        <f t="shared" si="20"/>
        <v>4</v>
      </c>
      <c r="G288" s="27">
        <f t="shared" si="18"/>
        <v>1.8722995679308688E-2</v>
      </c>
      <c r="H288" s="16">
        <f t="shared" si="19"/>
        <v>43.012163463468951</v>
      </c>
      <c r="I288" s="16">
        <f t="shared" si="21"/>
        <v>43</v>
      </c>
    </row>
    <row r="289" spans="1:9" x14ac:dyDescent="0.25">
      <c r="A289" s="16"/>
      <c r="B289" s="16" t="s">
        <v>320</v>
      </c>
      <c r="C289" s="35">
        <v>118.68</v>
      </c>
      <c r="D289" s="35">
        <v>183.05</v>
      </c>
      <c r="E289" s="16">
        <v>5</v>
      </c>
      <c r="F289" s="26">
        <f t="shared" si="20"/>
        <v>1</v>
      </c>
      <c r="G289" s="27">
        <f t="shared" si="18"/>
        <v>2.400384061449832E-3</v>
      </c>
      <c r="H289" s="16">
        <f t="shared" si="19"/>
        <v>5.5143799312139681</v>
      </c>
      <c r="I289" s="16">
        <f t="shared" si="21"/>
        <v>6</v>
      </c>
    </row>
    <row r="290" spans="1:9" x14ac:dyDescent="0.25">
      <c r="A290" s="16"/>
      <c r="B290" s="16" t="s">
        <v>321</v>
      </c>
      <c r="C290" s="35">
        <v>134.47999999999999</v>
      </c>
      <c r="D290" s="35">
        <v>98.67</v>
      </c>
      <c r="E290" s="16">
        <v>18</v>
      </c>
      <c r="F290" s="26">
        <f t="shared" si="20"/>
        <v>2</v>
      </c>
      <c r="G290" s="27">
        <f t="shared" si="18"/>
        <v>8.6413826212193949E-3</v>
      </c>
      <c r="H290" s="16">
        <f t="shared" si="19"/>
        <v>19.851767752370286</v>
      </c>
      <c r="I290" s="16">
        <f t="shared" si="21"/>
        <v>20</v>
      </c>
    </row>
    <row r="291" spans="1:9" x14ac:dyDescent="0.25">
      <c r="A291" s="16"/>
      <c r="B291" s="16" t="s">
        <v>322</v>
      </c>
      <c r="C291" s="35">
        <v>176.16</v>
      </c>
      <c r="D291" s="35">
        <v>51.06</v>
      </c>
      <c r="E291" s="16">
        <v>55</v>
      </c>
      <c r="F291" s="26">
        <f t="shared" si="20"/>
        <v>6</v>
      </c>
      <c r="G291" s="27">
        <f t="shared" si="18"/>
        <v>2.6404224675948152E-2</v>
      </c>
      <c r="H291" s="16">
        <f t="shared" si="19"/>
        <v>60.658179243353651</v>
      </c>
      <c r="I291" s="16">
        <f t="shared" si="21"/>
        <v>61</v>
      </c>
    </row>
    <row r="292" spans="1:9" x14ac:dyDescent="0.25">
      <c r="A292" s="16"/>
      <c r="B292" s="16" t="s">
        <v>323</v>
      </c>
      <c r="C292" s="35">
        <v>133.9</v>
      </c>
      <c r="D292" s="35">
        <v>163.13999999999999</v>
      </c>
      <c r="E292" s="16">
        <v>43</v>
      </c>
      <c r="F292" s="26">
        <f t="shared" si="20"/>
        <v>5</v>
      </c>
      <c r="G292" s="27">
        <f t="shared" si="18"/>
        <v>2.0643302928468554E-2</v>
      </c>
      <c r="H292" s="16">
        <f t="shared" si="19"/>
        <v>47.423667408440124</v>
      </c>
      <c r="I292" s="16">
        <f t="shared" si="21"/>
        <v>47</v>
      </c>
    </row>
    <row r="293" spans="1:9" x14ac:dyDescent="0.25">
      <c r="A293" s="16"/>
      <c r="B293" s="16" t="s">
        <v>324</v>
      </c>
      <c r="C293" s="35">
        <v>132.72</v>
      </c>
      <c r="D293" s="35">
        <v>191.97</v>
      </c>
      <c r="E293" s="16">
        <v>23</v>
      </c>
      <c r="F293" s="26">
        <f t="shared" si="20"/>
        <v>3</v>
      </c>
      <c r="G293" s="27">
        <f t="shared" si="18"/>
        <v>1.1041766682669226E-2</v>
      </c>
      <c r="H293" s="16">
        <f t="shared" si="19"/>
        <v>25.366147683584252</v>
      </c>
      <c r="I293" s="16">
        <f t="shared" si="21"/>
        <v>25</v>
      </c>
    </row>
    <row r="294" spans="1:9" x14ac:dyDescent="0.25">
      <c r="A294" s="16"/>
      <c r="B294" s="16" t="s">
        <v>325</v>
      </c>
      <c r="C294" s="35">
        <v>189.87</v>
      </c>
      <c r="D294" s="35">
        <v>181.52</v>
      </c>
      <c r="E294" s="16">
        <v>55</v>
      </c>
      <c r="F294" s="26">
        <f t="shared" si="20"/>
        <v>6</v>
      </c>
      <c r="G294" s="27">
        <f t="shared" si="18"/>
        <v>2.6404224675948152E-2</v>
      </c>
      <c r="H294" s="16">
        <f t="shared" si="19"/>
        <v>60.658179243353651</v>
      </c>
      <c r="I294" s="16">
        <f t="shared" si="21"/>
        <v>61</v>
      </c>
    </row>
    <row r="295" spans="1:9" x14ac:dyDescent="0.25">
      <c r="A295" s="16"/>
      <c r="B295" s="16" t="s">
        <v>326</v>
      </c>
      <c r="C295" s="35">
        <v>167.04</v>
      </c>
      <c r="D295" s="35">
        <v>66.64</v>
      </c>
      <c r="E295" s="16">
        <v>29</v>
      </c>
      <c r="F295" s="26">
        <f t="shared" si="20"/>
        <v>3</v>
      </c>
      <c r="G295" s="27">
        <f t="shared" si="18"/>
        <v>1.3922227556409025E-2</v>
      </c>
      <c r="H295" s="16">
        <f t="shared" si="19"/>
        <v>31.983403601041015</v>
      </c>
      <c r="I295" s="16">
        <f t="shared" si="21"/>
        <v>32</v>
      </c>
    </row>
    <row r="296" spans="1:9" x14ac:dyDescent="0.25">
      <c r="A296" s="16"/>
      <c r="B296" s="16" t="s">
        <v>327</v>
      </c>
      <c r="C296" s="35">
        <v>154.22999999999999</v>
      </c>
      <c r="D296" s="35">
        <v>48.46</v>
      </c>
      <c r="E296" s="16">
        <v>20</v>
      </c>
      <c r="F296" s="26">
        <f t="shared" si="20"/>
        <v>2</v>
      </c>
      <c r="G296" s="27">
        <f t="shared" si="18"/>
        <v>9.6015362457993279E-3</v>
      </c>
      <c r="H296" s="16">
        <f t="shared" si="19"/>
        <v>22.057519724855872</v>
      </c>
      <c r="I296" s="16">
        <f t="shared" si="21"/>
        <v>22</v>
      </c>
    </row>
    <row r="297" spans="1:9" x14ac:dyDescent="0.25">
      <c r="A297" s="16"/>
      <c r="B297" s="16" t="s">
        <v>328</v>
      </c>
      <c r="C297" s="35">
        <v>172.37</v>
      </c>
      <c r="D297" s="35">
        <v>54.44</v>
      </c>
      <c r="E297" s="16">
        <v>44</v>
      </c>
      <c r="F297" s="26">
        <f t="shared" si="20"/>
        <v>5</v>
      </c>
      <c r="G297" s="27">
        <f t="shared" si="18"/>
        <v>2.1123379740758522E-2</v>
      </c>
      <c r="H297" s="16">
        <f t="shared" si="19"/>
        <v>48.526543394682918</v>
      </c>
      <c r="I297" s="16">
        <f t="shared" si="21"/>
        <v>49</v>
      </c>
    </row>
    <row r="298" spans="1:9" x14ac:dyDescent="0.25">
      <c r="A298" s="16"/>
      <c r="B298" s="16" t="s">
        <v>329</v>
      </c>
      <c r="C298" s="35">
        <v>115.46</v>
      </c>
      <c r="D298" s="35">
        <v>151.04</v>
      </c>
      <c r="E298" s="16">
        <v>25</v>
      </c>
      <c r="F298" s="26">
        <f t="shared" si="20"/>
        <v>3</v>
      </c>
      <c r="G298" s="27">
        <f t="shared" si="18"/>
        <v>1.2001920307249159E-2</v>
      </c>
      <c r="H298" s="16">
        <f t="shared" si="19"/>
        <v>27.571899656069839</v>
      </c>
      <c r="I298" s="16">
        <f t="shared" si="21"/>
        <v>28</v>
      </c>
    </row>
    <row r="299" spans="1:9" x14ac:dyDescent="0.25">
      <c r="A299" s="16"/>
      <c r="B299" s="16" t="s">
        <v>330</v>
      </c>
      <c r="C299" s="35">
        <v>126.98</v>
      </c>
      <c r="D299" s="35">
        <v>126.42</v>
      </c>
      <c r="E299" s="16">
        <v>42</v>
      </c>
      <c r="F299" s="26">
        <f t="shared" si="20"/>
        <v>5</v>
      </c>
      <c r="G299" s="27">
        <f t="shared" si="18"/>
        <v>2.0163226116178587E-2</v>
      </c>
      <c r="H299" s="16">
        <f t="shared" si="19"/>
        <v>46.320791422197331</v>
      </c>
      <c r="I299" s="16">
        <f t="shared" si="21"/>
        <v>46</v>
      </c>
    </row>
    <row r="300" spans="1:9" x14ac:dyDescent="0.25">
      <c r="A300" s="16"/>
      <c r="B300" s="16" t="s">
        <v>331</v>
      </c>
      <c r="C300" s="35">
        <v>188.4</v>
      </c>
      <c r="D300" s="35">
        <v>100.04</v>
      </c>
      <c r="E300" s="16">
        <v>56</v>
      </c>
      <c r="F300" s="26">
        <f t="shared" si="20"/>
        <v>6</v>
      </c>
      <c r="G300" s="27">
        <f t="shared" si="18"/>
        <v>2.6884301488238119E-2</v>
      </c>
      <c r="H300" s="16">
        <f t="shared" si="19"/>
        <v>61.761055229596444</v>
      </c>
      <c r="I300" s="16">
        <f t="shared" si="21"/>
        <v>62</v>
      </c>
    </row>
    <row r="301" spans="1:9" x14ac:dyDescent="0.25">
      <c r="A301" s="16"/>
      <c r="B301" s="16" t="s">
        <v>332</v>
      </c>
      <c r="C301" s="35">
        <v>136.41999999999999</v>
      </c>
      <c r="D301" s="35">
        <v>90.65</v>
      </c>
      <c r="E301" s="16">
        <v>6</v>
      </c>
      <c r="F301" s="26">
        <f t="shared" si="20"/>
        <v>1</v>
      </c>
      <c r="G301" s="27">
        <f t="shared" si="18"/>
        <v>2.8804608737397984E-3</v>
      </c>
      <c r="H301" s="16">
        <f t="shared" si="19"/>
        <v>6.6172559174567622</v>
      </c>
      <c r="I301" s="16">
        <f t="shared" si="21"/>
        <v>7</v>
      </c>
    </row>
    <row r="302" spans="1:9" x14ac:dyDescent="0.25">
      <c r="A302" s="16"/>
      <c r="B302" s="16" t="s">
        <v>333</v>
      </c>
      <c r="C302" s="35">
        <v>148.72999999999999</v>
      </c>
      <c r="D302" s="35">
        <v>129.74</v>
      </c>
      <c r="E302" s="16">
        <v>14</v>
      </c>
      <c r="F302" s="26">
        <f t="shared" si="20"/>
        <v>2</v>
      </c>
      <c r="G302" s="27">
        <f t="shared" si="18"/>
        <v>6.7210753720595299E-3</v>
      </c>
      <c r="H302" s="16">
        <f t="shared" si="19"/>
        <v>15.440263807399111</v>
      </c>
      <c r="I302" s="16">
        <f t="shared" si="21"/>
        <v>15</v>
      </c>
    </row>
    <row r="303" spans="1:9" x14ac:dyDescent="0.25">
      <c r="A303" s="16"/>
      <c r="B303" s="16" t="s">
        <v>334</v>
      </c>
      <c r="C303" s="35">
        <v>181.36</v>
      </c>
      <c r="D303" s="35">
        <v>163.5</v>
      </c>
      <c r="E303" s="16">
        <v>23</v>
      </c>
      <c r="F303" s="26">
        <f t="shared" si="20"/>
        <v>3</v>
      </c>
      <c r="G303" s="27">
        <f t="shared" si="18"/>
        <v>1.1041766682669226E-2</v>
      </c>
      <c r="H303" s="16">
        <f t="shared" si="19"/>
        <v>25.366147683584252</v>
      </c>
      <c r="I303" s="16">
        <f t="shared" si="21"/>
        <v>25</v>
      </c>
    </row>
    <row r="304" spans="1:9" x14ac:dyDescent="0.25">
      <c r="A304" s="16"/>
      <c r="B304" s="16" t="s">
        <v>335</v>
      </c>
      <c r="C304" s="35">
        <v>188.66</v>
      </c>
      <c r="D304" s="35">
        <v>117.06</v>
      </c>
      <c r="E304" s="16">
        <v>40</v>
      </c>
      <c r="F304" s="26">
        <f t="shared" si="20"/>
        <v>4</v>
      </c>
      <c r="G304" s="27">
        <f t="shared" si="18"/>
        <v>1.9203072491598656E-2</v>
      </c>
      <c r="H304" s="16">
        <f t="shared" si="19"/>
        <v>44.115039449711745</v>
      </c>
      <c r="I304" s="16">
        <f t="shared" si="21"/>
        <v>44</v>
      </c>
    </row>
    <row r="305" spans="1:9" x14ac:dyDescent="0.25">
      <c r="A305" s="16"/>
      <c r="B305" s="16" t="s">
        <v>336</v>
      </c>
      <c r="C305" s="35">
        <v>141.19999999999999</v>
      </c>
      <c r="D305" s="35">
        <v>141.06</v>
      </c>
      <c r="E305" s="16">
        <v>29</v>
      </c>
      <c r="F305" s="26">
        <f t="shared" si="20"/>
        <v>3</v>
      </c>
      <c r="G305" s="27">
        <f t="shared" si="18"/>
        <v>1.3922227556409025E-2</v>
      </c>
      <c r="H305" s="16">
        <f t="shared" si="19"/>
        <v>31.983403601041015</v>
      </c>
      <c r="I305" s="16">
        <f t="shared" si="21"/>
        <v>32</v>
      </c>
    </row>
    <row r="306" spans="1:9" x14ac:dyDescent="0.25">
      <c r="A306" s="16"/>
      <c r="B306" s="16" t="s">
        <v>337</v>
      </c>
      <c r="C306" s="35">
        <v>175.4</v>
      </c>
      <c r="D306" s="35">
        <v>201.52</v>
      </c>
      <c r="E306" s="16">
        <v>41</v>
      </c>
      <c r="F306" s="26">
        <f t="shared" si="20"/>
        <v>5</v>
      </c>
      <c r="G306" s="27">
        <f t="shared" si="18"/>
        <v>1.9683149303888623E-2</v>
      </c>
      <c r="H306" s="16">
        <f t="shared" si="19"/>
        <v>45.217915435954538</v>
      </c>
      <c r="I306" s="16">
        <f t="shared" si="21"/>
        <v>45</v>
      </c>
    </row>
    <row r="307" spans="1:9" x14ac:dyDescent="0.25">
      <c r="A307" s="16"/>
      <c r="B307" s="16" t="s">
        <v>338</v>
      </c>
      <c r="C307" s="35">
        <v>143.85</v>
      </c>
      <c r="D307" s="35">
        <v>147.56</v>
      </c>
      <c r="E307" s="16">
        <v>23</v>
      </c>
      <c r="F307" s="26">
        <f t="shared" si="20"/>
        <v>3</v>
      </c>
      <c r="G307" s="27">
        <f t="shared" si="18"/>
        <v>1.1041766682669226E-2</v>
      </c>
      <c r="H307" s="16">
        <f t="shared" si="19"/>
        <v>25.366147683584252</v>
      </c>
      <c r="I307" s="16">
        <f t="shared" si="21"/>
        <v>25</v>
      </c>
    </row>
    <row r="308" spans="1:9" x14ac:dyDescent="0.25">
      <c r="A308" s="16" t="s">
        <v>37</v>
      </c>
      <c r="B308" s="16" t="s">
        <v>339</v>
      </c>
      <c r="C308" s="36">
        <v>129.56</v>
      </c>
      <c r="D308" s="36">
        <v>39.03</v>
      </c>
      <c r="E308" s="16">
        <v>47</v>
      </c>
      <c r="F308" s="26">
        <f t="shared" si="20"/>
        <v>5</v>
      </c>
      <c r="G308" s="27">
        <f>E308/SUM($E$308:$E$337)</f>
        <v>4.5719844357976651E-2</v>
      </c>
      <c r="H308" s="16">
        <f>$L$8*G308</f>
        <v>54.289298351650437</v>
      </c>
      <c r="I308" s="16">
        <f t="shared" si="21"/>
        <v>54</v>
      </c>
    </row>
    <row r="309" spans="1:9" x14ac:dyDescent="0.25">
      <c r="A309" s="16"/>
      <c r="B309" s="16" t="s">
        <v>340</v>
      </c>
      <c r="C309" s="36">
        <v>131.35</v>
      </c>
      <c r="D309" s="36">
        <v>59.89</v>
      </c>
      <c r="E309" s="16">
        <v>39</v>
      </c>
      <c r="F309" s="26">
        <f t="shared" si="20"/>
        <v>4</v>
      </c>
      <c r="G309" s="27">
        <f t="shared" ref="G309:G337" si="22">E309/SUM($E$308:$E$337)</f>
        <v>3.7937743190661476E-2</v>
      </c>
      <c r="H309" s="16">
        <f t="shared" ref="H309:H337" si="23">$L$8*G309</f>
        <v>45.048566717326956</v>
      </c>
      <c r="I309" s="16">
        <f t="shared" si="21"/>
        <v>45</v>
      </c>
    </row>
    <row r="310" spans="1:9" x14ac:dyDescent="0.25">
      <c r="A310" s="16"/>
      <c r="B310" s="16" t="s">
        <v>341</v>
      </c>
      <c r="C310" s="36">
        <v>80.510000000000005</v>
      </c>
      <c r="D310" s="36">
        <v>55.39</v>
      </c>
      <c r="E310" s="16">
        <v>18</v>
      </c>
      <c r="F310" s="26">
        <f t="shared" si="20"/>
        <v>2</v>
      </c>
      <c r="G310" s="27">
        <f t="shared" si="22"/>
        <v>1.7509727626459144E-2</v>
      </c>
      <c r="H310" s="16">
        <f t="shared" si="23"/>
        <v>20.791646177227829</v>
      </c>
      <c r="I310" s="16">
        <f t="shared" si="21"/>
        <v>21</v>
      </c>
    </row>
    <row r="311" spans="1:9" x14ac:dyDescent="0.25">
      <c r="A311" s="16"/>
      <c r="B311" s="16" t="s">
        <v>342</v>
      </c>
      <c r="C311" s="36">
        <v>130.66</v>
      </c>
      <c r="D311" s="36">
        <v>74.87</v>
      </c>
      <c r="E311" s="16">
        <v>33</v>
      </c>
      <c r="F311" s="26">
        <f t="shared" si="20"/>
        <v>4</v>
      </c>
      <c r="G311" s="27">
        <f t="shared" si="22"/>
        <v>3.2101167315175094E-2</v>
      </c>
      <c r="H311" s="16">
        <f t="shared" si="23"/>
        <v>38.118017991584345</v>
      </c>
      <c r="I311" s="16">
        <f t="shared" si="21"/>
        <v>38</v>
      </c>
    </row>
    <row r="312" spans="1:9" x14ac:dyDescent="0.25">
      <c r="A312" s="16"/>
      <c r="B312" s="16" t="s">
        <v>343</v>
      </c>
      <c r="C312" s="36">
        <v>88.38</v>
      </c>
      <c r="D312" s="36">
        <v>55.96</v>
      </c>
      <c r="E312" s="16">
        <v>25</v>
      </c>
      <c r="F312" s="26">
        <f t="shared" si="20"/>
        <v>3</v>
      </c>
      <c r="G312" s="27">
        <f t="shared" si="22"/>
        <v>2.4319066147859923E-2</v>
      </c>
      <c r="H312" s="16">
        <f t="shared" si="23"/>
        <v>28.877286357260871</v>
      </c>
      <c r="I312" s="16">
        <f t="shared" si="21"/>
        <v>29</v>
      </c>
    </row>
    <row r="313" spans="1:9" x14ac:dyDescent="0.25">
      <c r="A313" s="16"/>
      <c r="B313" s="16" t="s">
        <v>344</v>
      </c>
      <c r="C313" s="36">
        <v>112.31</v>
      </c>
      <c r="D313" s="36">
        <v>51.65</v>
      </c>
      <c r="E313" s="16">
        <v>59</v>
      </c>
      <c r="F313" s="26">
        <f t="shared" si="20"/>
        <v>6</v>
      </c>
      <c r="G313" s="27">
        <f t="shared" si="22"/>
        <v>5.7392996108949414E-2</v>
      </c>
      <c r="H313" s="16">
        <f t="shared" si="23"/>
        <v>68.150395803135652</v>
      </c>
      <c r="I313" s="16">
        <f t="shared" si="21"/>
        <v>68</v>
      </c>
    </row>
    <row r="314" spans="1:9" x14ac:dyDescent="0.25">
      <c r="A314" s="16"/>
      <c r="B314" s="16" t="s">
        <v>345</v>
      </c>
      <c r="C314" s="36">
        <v>113.44</v>
      </c>
      <c r="D314" s="36">
        <v>46.58</v>
      </c>
      <c r="E314" s="16">
        <v>33</v>
      </c>
      <c r="F314" s="26">
        <f t="shared" si="20"/>
        <v>4</v>
      </c>
      <c r="G314" s="27">
        <f t="shared" si="22"/>
        <v>3.2101167315175094E-2</v>
      </c>
      <c r="H314" s="16">
        <f t="shared" si="23"/>
        <v>38.118017991584345</v>
      </c>
      <c r="I314" s="16">
        <f t="shared" si="21"/>
        <v>38</v>
      </c>
    </row>
    <row r="315" spans="1:9" x14ac:dyDescent="0.25">
      <c r="A315" s="16"/>
      <c r="B315" s="16" t="s">
        <v>346</v>
      </c>
      <c r="C315" s="36">
        <v>125.76</v>
      </c>
      <c r="D315" s="36">
        <v>81.45</v>
      </c>
      <c r="E315" s="16">
        <v>16</v>
      </c>
      <c r="F315" s="26">
        <f t="shared" si="20"/>
        <v>2</v>
      </c>
      <c r="G315" s="27">
        <f t="shared" si="22"/>
        <v>1.556420233463035E-2</v>
      </c>
      <c r="H315" s="16">
        <f t="shared" si="23"/>
        <v>18.481463268646959</v>
      </c>
      <c r="I315" s="16">
        <f t="shared" si="21"/>
        <v>18</v>
      </c>
    </row>
    <row r="316" spans="1:9" x14ac:dyDescent="0.25">
      <c r="A316" s="16"/>
      <c r="B316" s="16" t="s">
        <v>347</v>
      </c>
      <c r="C316" s="36">
        <v>91.81</v>
      </c>
      <c r="D316" s="36">
        <v>54.94</v>
      </c>
      <c r="E316" s="16">
        <v>35</v>
      </c>
      <c r="F316" s="26">
        <f t="shared" si="20"/>
        <v>4</v>
      </c>
      <c r="G316" s="27">
        <f t="shared" si="22"/>
        <v>3.4046692607003888E-2</v>
      </c>
      <c r="H316" s="16">
        <f t="shared" si="23"/>
        <v>40.428200900165216</v>
      </c>
      <c r="I316" s="16">
        <f t="shared" si="21"/>
        <v>40</v>
      </c>
    </row>
    <row r="317" spans="1:9" x14ac:dyDescent="0.25">
      <c r="A317" s="16"/>
      <c r="B317" s="16" t="s">
        <v>348</v>
      </c>
      <c r="C317" s="36">
        <v>94.92</v>
      </c>
      <c r="D317" s="36">
        <v>30.62</v>
      </c>
      <c r="E317" s="16">
        <v>29</v>
      </c>
      <c r="F317" s="26">
        <f t="shared" si="20"/>
        <v>3</v>
      </c>
      <c r="G317" s="27">
        <f t="shared" si="22"/>
        <v>2.821011673151751E-2</v>
      </c>
      <c r="H317" s="16">
        <f t="shared" si="23"/>
        <v>33.497652174422612</v>
      </c>
      <c r="I317" s="16">
        <f t="shared" si="21"/>
        <v>33</v>
      </c>
    </row>
    <row r="318" spans="1:9" x14ac:dyDescent="0.25">
      <c r="A318" s="16"/>
      <c r="B318" s="16" t="s">
        <v>349</v>
      </c>
      <c r="C318" s="36">
        <v>132.34</v>
      </c>
      <c r="D318" s="36">
        <v>71.28</v>
      </c>
      <c r="E318" s="16">
        <v>53</v>
      </c>
      <c r="F318" s="26">
        <f t="shared" si="20"/>
        <v>6</v>
      </c>
      <c r="G318" s="27">
        <f t="shared" si="22"/>
        <v>5.1556420233463032E-2</v>
      </c>
      <c r="H318" s="16">
        <f t="shared" si="23"/>
        <v>61.219847077393041</v>
      </c>
      <c r="I318" s="16">
        <f t="shared" si="21"/>
        <v>61</v>
      </c>
    </row>
    <row r="319" spans="1:9" x14ac:dyDescent="0.25">
      <c r="A319" s="16"/>
      <c r="B319" s="16" t="s">
        <v>350</v>
      </c>
      <c r="C319" s="36">
        <v>112.07</v>
      </c>
      <c r="D319" s="36">
        <v>28.47</v>
      </c>
      <c r="E319" s="16">
        <v>14</v>
      </c>
      <c r="F319" s="26">
        <f t="shared" si="20"/>
        <v>2</v>
      </c>
      <c r="G319" s="27">
        <f t="shared" si="22"/>
        <v>1.3618677042801557E-2</v>
      </c>
      <c r="H319" s="16">
        <f t="shared" si="23"/>
        <v>16.171280360066088</v>
      </c>
      <c r="I319" s="16">
        <f t="shared" si="21"/>
        <v>16</v>
      </c>
    </row>
    <row r="320" spans="1:9" x14ac:dyDescent="0.25">
      <c r="A320" s="16"/>
      <c r="B320" s="16" t="s">
        <v>351</v>
      </c>
      <c r="C320" s="36">
        <v>102.57</v>
      </c>
      <c r="D320" s="36">
        <v>67.260000000000005</v>
      </c>
      <c r="E320" s="16">
        <v>55</v>
      </c>
      <c r="F320" s="26">
        <f t="shared" si="20"/>
        <v>6</v>
      </c>
      <c r="G320" s="27">
        <f t="shared" si="22"/>
        <v>5.3501945525291826E-2</v>
      </c>
      <c r="H320" s="16">
        <f t="shared" si="23"/>
        <v>63.530029985973911</v>
      </c>
      <c r="I320" s="16">
        <f t="shared" si="21"/>
        <v>64</v>
      </c>
    </row>
    <row r="321" spans="1:9" x14ac:dyDescent="0.25">
      <c r="A321" s="16"/>
      <c r="B321" s="16" t="s">
        <v>352</v>
      </c>
      <c r="C321" s="36">
        <v>108.92</v>
      </c>
      <c r="D321" s="36">
        <v>61.39</v>
      </c>
      <c r="E321" s="16">
        <v>40</v>
      </c>
      <c r="F321" s="26">
        <f t="shared" si="20"/>
        <v>4</v>
      </c>
      <c r="G321" s="27">
        <f t="shared" si="22"/>
        <v>3.8910505836575876E-2</v>
      </c>
      <c r="H321" s="16">
        <f t="shared" si="23"/>
        <v>46.203658171617391</v>
      </c>
      <c r="I321" s="16">
        <f t="shared" si="21"/>
        <v>46</v>
      </c>
    </row>
    <row r="322" spans="1:9" x14ac:dyDescent="0.25">
      <c r="A322" s="16"/>
      <c r="B322" s="16" t="s">
        <v>353</v>
      </c>
      <c r="C322" s="36">
        <v>121.42</v>
      </c>
      <c r="D322" s="36">
        <v>61.98</v>
      </c>
      <c r="E322" s="16">
        <v>30</v>
      </c>
      <c r="F322" s="26">
        <f t="shared" si="20"/>
        <v>3</v>
      </c>
      <c r="G322" s="27">
        <f t="shared" si="22"/>
        <v>2.9182879377431907E-2</v>
      </c>
      <c r="H322" s="16">
        <f t="shared" si="23"/>
        <v>34.652743628713047</v>
      </c>
      <c r="I322" s="16">
        <f t="shared" si="21"/>
        <v>35</v>
      </c>
    </row>
    <row r="323" spans="1:9" x14ac:dyDescent="0.25">
      <c r="A323" s="16"/>
      <c r="B323" s="16" t="s">
        <v>354</v>
      </c>
      <c r="C323" s="36">
        <v>90.8</v>
      </c>
      <c r="D323" s="36">
        <v>50.56</v>
      </c>
      <c r="E323" s="16">
        <v>33</v>
      </c>
      <c r="F323" s="26">
        <f t="shared" si="20"/>
        <v>4</v>
      </c>
      <c r="G323" s="27">
        <f t="shared" si="22"/>
        <v>3.2101167315175094E-2</v>
      </c>
      <c r="H323" s="16">
        <f t="shared" si="23"/>
        <v>38.118017991584345</v>
      </c>
      <c r="I323" s="16">
        <f t="shared" si="21"/>
        <v>38</v>
      </c>
    </row>
    <row r="324" spans="1:9" x14ac:dyDescent="0.25">
      <c r="A324" s="16"/>
      <c r="B324" s="16" t="s">
        <v>355</v>
      </c>
      <c r="C324" s="36">
        <v>99.48</v>
      </c>
      <c r="D324" s="36">
        <v>67.89</v>
      </c>
      <c r="E324" s="16">
        <v>48</v>
      </c>
      <c r="F324" s="26">
        <f t="shared" ref="F324:F337" si="24">CEILING(E324/10, 1)</f>
        <v>5</v>
      </c>
      <c r="G324" s="27">
        <f t="shared" si="22"/>
        <v>4.6692607003891051E-2</v>
      </c>
      <c r="H324" s="16">
        <f t="shared" si="23"/>
        <v>55.444389805940872</v>
      </c>
      <c r="I324" s="16">
        <f t="shared" ref="I324:I337" si="25">ROUND(H324, 0)</f>
        <v>55</v>
      </c>
    </row>
    <row r="325" spans="1:9" x14ac:dyDescent="0.25">
      <c r="A325" s="16"/>
      <c r="B325" s="16" t="s">
        <v>356</v>
      </c>
      <c r="C325" s="36">
        <v>110.76</v>
      </c>
      <c r="D325" s="36">
        <v>26.68</v>
      </c>
      <c r="E325" s="16">
        <v>55</v>
      </c>
      <c r="F325" s="26">
        <f t="shared" si="24"/>
        <v>6</v>
      </c>
      <c r="G325" s="27">
        <f t="shared" si="22"/>
        <v>5.3501945525291826E-2</v>
      </c>
      <c r="H325" s="16">
        <f t="shared" si="23"/>
        <v>63.530029985973911</v>
      </c>
      <c r="I325" s="16">
        <f t="shared" si="25"/>
        <v>64</v>
      </c>
    </row>
    <row r="326" spans="1:9" x14ac:dyDescent="0.25">
      <c r="A326" s="16"/>
      <c r="B326" s="16" t="s">
        <v>357</v>
      </c>
      <c r="C326" s="36">
        <v>95.1</v>
      </c>
      <c r="D326" s="36">
        <v>65.48</v>
      </c>
      <c r="E326" s="16">
        <v>62</v>
      </c>
      <c r="F326" s="26">
        <f t="shared" si="24"/>
        <v>7</v>
      </c>
      <c r="G326" s="27">
        <f t="shared" si="22"/>
        <v>6.0311284046692608E-2</v>
      </c>
      <c r="H326" s="16">
        <f t="shared" si="23"/>
        <v>71.615670166006964</v>
      </c>
      <c r="I326" s="16">
        <f t="shared" si="25"/>
        <v>72</v>
      </c>
    </row>
    <row r="327" spans="1:9" x14ac:dyDescent="0.25">
      <c r="A327" s="16"/>
      <c r="B327" s="16" t="s">
        <v>358</v>
      </c>
      <c r="C327" s="36">
        <v>105.4</v>
      </c>
      <c r="D327" s="36">
        <v>72.13</v>
      </c>
      <c r="E327" s="16">
        <v>36</v>
      </c>
      <c r="F327" s="26">
        <f t="shared" si="24"/>
        <v>4</v>
      </c>
      <c r="G327" s="27">
        <f t="shared" si="22"/>
        <v>3.5019455252918288E-2</v>
      </c>
      <c r="H327" s="16">
        <f t="shared" si="23"/>
        <v>41.583292354455658</v>
      </c>
      <c r="I327" s="16">
        <f t="shared" si="25"/>
        <v>42</v>
      </c>
    </row>
    <row r="328" spans="1:9" x14ac:dyDescent="0.25">
      <c r="A328" s="16"/>
      <c r="B328" s="16" t="s">
        <v>359</v>
      </c>
      <c r="C328" s="36">
        <v>122.15</v>
      </c>
      <c r="D328" s="36">
        <v>54.78</v>
      </c>
      <c r="E328" s="16">
        <v>8</v>
      </c>
      <c r="F328" s="26">
        <f t="shared" si="24"/>
        <v>1</v>
      </c>
      <c r="G328" s="27">
        <f t="shared" si="22"/>
        <v>7.7821011673151752E-3</v>
      </c>
      <c r="H328" s="16">
        <f t="shared" si="23"/>
        <v>9.2407316343234793</v>
      </c>
      <c r="I328" s="16">
        <f t="shared" si="25"/>
        <v>9</v>
      </c>
    </row>
    <row r="329" spans="1:9" x14ac:dyDescent="0.25">
      <c r="A329" s="16"/>
      <c r="B329" s="16" t="s">
        <v>360</v>
      </c>
      <c r="C329" s="36">
        <v>109.75</v>
      </c>
      <c r="D329" s="36">
        <v>55.23</v>
      </c>
      <c r="E329" s="16">
        <v>7</v>
      </c>
      <c r="F329" s="26">
        <f t="shared" si="24"/>
        <v>1</v>
      </c>
      <c r="G329" s="27">
        <f t="shared" si="22"/>
        <v>6.8093385214007783E-3</v>
      </c>
      <c r="H329" s="16">
        <f t="shared" si="23"/>
        <v>8.0856401800330442</v>
      </c>
      <c r="I329" s="16">
        <f t="shared" si="25"/>
        <v>8</v>
      </c>
    </row>
    <row r="330" spans="1:9" x14ac:dyDescent="0.25">
      <c r="A330" s="16"/>
      <c r="B330" s="16" t="s">
        <v>361</v>
      </c>
      <c r="C330" s="36">
        <v>137.78</v>
      </c>
      <c r="D330" s="36">
        <v>68.73</v>
      </c>
      <c r="E330" s="16">
        <v>54</v>
      </c>
      <c r="F330" s="26">
        <f t="shared" si="24"/>
        <v>6</v>
      </c>
      <c r="G330" s="27">
        <f t="shared" si="22"/>
        <v>5.2529182879377433E-2</v>
      </c>
      <c r="H330" s="16">
        <f t="shared" si="23"/>
        <v>62.374938531683483</v>
      </c>
      <c r="I330" s="16">
        <f t="shared" si="25"/>
        <v>62</v>
      </c>
    </row>
    <row r="331" spans="1:9" x14ac:dyDescent="0.25">
      <c r="A331" s="16"/>
      <c r="B331" s="16" t="s">
        <v>362</v>
      </c>
      <c r="C331" s="36">
        <v>132.33000000000001</v>
      </c>
      <c r="D331" s="36">
        <v>61.13</v>
      </c>
      <c r="E331" s="16">
        <v>63</v>
      </c>
      <c r="F331" s="26">
        <f t="shared" si="24"/>
        <v>7</v>
      </c>
      <c r="G331" s="27">
        <f t="shared" si="22"/>
        <v>6.1284046692607001E-2</v>
      </c>
      <c r="H331" s="16">
        <f t="shared" si="23"/>
        <v>72.770761620297392</v>
      </c>
      <c r="I331" s="16">
        <f t="shared" si="25"/>
        <v>73</v>
      </c>
    </row>
    <row r="332" spans="1:9" x14ac:dyDescent="0.25">
      <c r="A332" s="16"/>
      <c r="B332" s="16" t="s">
        <v>363</v>
      </c>
      <c r="C332" s="36">
        <v>116.11</v>
      </c>
      <c r="D332" s="36">
        <v>53.46</v>
      </c>
      <c r="E332" s="16">
        <v>22</v>
      </c>
      <c r="F332" s="26">
        <f t="shared" si="24"/>
        <v>3</v>
      </c>
      <c r="G332" s="27">
        <f t="shared" si="22"/>
        <v>2.1400778210116732E-2</v>
      </c>
      <c r="H332" s="16">
        <f t="shared" si="23"/>
        <v>25.412011994389566</v>
      </c>
      <c r="I332" s="16">
        <f t="shared" si="25"/>
        <v>25</v>
      </c>
    </row>
    <row r="333" spans="1:9" x14ac:dyDescent="0.25">
      <c r="A333" s="16"/>
      <c r="B333" s="16" t="s">
        <v>364</v>
      </c>
      <c r="C333" s="36">
        <v>106.61</v>
      </c>
      <c r="D333" s="36">
        <v>58.85</v>
      </c>
      <c r="E333" s="16">
        <v>1</v>
      </c>
      <c r="F333" s="26">
        <f t="shared" si="24"/>
        <v>1</v>
      </c>
      <c r="G333" s="27">
        <f t="shared" si="22"/>
        <v>9.727626459143969E-4</v>
      </c>
      <c r="H333" s="16">
        <f t="shared" si="23"/>
        <v>1.1550914542904349</v>
      </c>
      <c r="I333" s="16">
        <f t="shared" si="25"/>
        <v>1</v>
      </c>
    </row>
    <row r="334" spans="1:9" x14ac:dyDescent="0.25">
      <c r="A334" s="16"/>
      <c r="B334" s="16" t="s">
        <v>365</v>
      </c>
      <c r="C334" s="36">
        <v>105.62</v>
      </c>
      <c r="D334" s="36">
        <v>56.86</v>
      </c>
      <c r="E334" s="16">
        <v>19</v>
      </c>
      <c r="F334" s="26">
        <f t="shared" si="24"/>
        <v>2</v>
      </c>
      <c r="G334" s="27">
        <f t="shared" si="22"/>
        <v>1.8482490272373541E-2</v>
      </c>
      <c r="H334" s="16">
        <f t="shared" si="23"/>
        <v>21.946737631518261</v>
      </c>
      <c r="I334" s="16">
        <f t="shared" si="25"/>
        <v>22</v>
      </c>
    </row>
    <row r="335" spans="1:9" x14ac:dyDescent="0.25">
      <c r="A335" s="16"/>
      <c r="B335" s="16" t="s">
        <v>366</v>
      </c>
      <c r="C335" s="36">
        <v>82.24</v>
      </c>
      <c r="D335" s="36">
        <v>79.23</v>
      </c>
      <c r="E335" s="16">
        <v>28</v>
      </c>
      <c r="F335" s="26">
        <f t="shared" si="24"/>
        <v>3</v>
      </c>
      <c r="G335" s="27">
        <f t="shared" si="22"/>
        <v>2.7237354085603113E-2</v>
      </c>
      <c r="H335" s="16">
        <f t="shared" si="23"/>
        <v>32.342560720132177</v>
      </c>
      <c r="I335" s="16">
        <f t="shared" si="25"/>
        <v>32</v>
      </c>
    </row>
    <row r="336" spans="1:9" x14ac:dyDescent="0.25">
      <c r="A336" s="16"/>
      <c r="B336" s="16" t="s">
        <v>367</v>
      </c>
      <c r="C336" s="36">
        <v>150.44999999999999</v>
      </c>
      <c r="D336" s="36">
        <v>60.06</v>
      </c>
      <c r="E336" s="16">
        <v>55</v>
      </c>
      <c r="F336" s="26">
        <f t="shared" si="24"/>
        <v>6</v>
      </c>
      <c r="G336" s="27">
        <f t="shared" si="22"/>
        <v>5.3501945525291826E-2</v>
      </c>
      <c r="H336" s="16">
        <f t="shared" si="23"/>
        <v>63.530029985973911</v>
      </c>
      <c r="I336" s="16">
        <f t="shared" si="25"/>
        <v>64</v>
      </c>
    </row>
    <row r="337" spans="1:9" x14ac:dyDescent="0.25">
      <c r="A337" s="16"/>
      <c r="B337" s="16" t="s">
        <v>368</v>
      </c>
      <c r="C337" s="36">
        <v>86.76</v>
      </c>
      <c r="D337" s="36">
        <v>42.98</v>
      </c>
      <c r="E337" s="16">
        <v>11</v>
      </c>
      <c r="F337" s="26">
        <f t="shared" si="24"/>
        <v>2</v>
      </c>
      <c r="G337" s="27">
        <f t="shared" si="22"/>
        <v>1.0700389105058366E-2</v>
      </c>
      <c r="H337" s="16">
        <f t="shared" si="23"/>
        <v>12.706005997194783</v>
      </c>
      <c r="I337" s="16">
        <f t="shared" si="25"/>
        <v>13</v>
      </c>
    </row>
    <row r="338" spans="1:9" x14ac:dyDescent="0.25">
      <c r="A338" s="16"/>
      <c r="B338" s="16"/>
      <c r="C338" s="16"/>
      <c r="D338" s="16"/>
      <c r="E338" s="16">
        <f>SUM(E3:E337)</f>
        <v>11574</v>
      </c>
      <c r="F338" s="26"/>
      <c r="G338" s="37"/>
      <c r="H338" s="37"/>
      <c r="I338" s="38">
        <f>SUM(I3:I337)</f>
        <v>13151</v>
      </c>
    </row>
  </sheetData>
  <mergeCells count="3">
    <mergeCell ref="C1:D1"/>
    <mergeCell ref="E1:E2"/>
    <mergeCell ref="F1:F2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BFFC-DD53-456A-A275-A65DB5B2BBA2}">
  <dimension ref="A1:K14"/>
  <sheetViews>
    <sheetView showGridLines="0" zoomScaleNormal="100" workbookViewId="0"/>
  </sheetViews>
  <sheetFormatPr defaultColWidth="8.5703125" defaultRowHeight="15" x14ac:dyDescent="0.25"/>
  <cols>
    <col min="1" max="1" width="8.5703125" style="5"/>
    <col min="2" max="2" width="19.85546875" style="5" customWidth="1"/>
    <col min="3" max="6" width="8.5703125" style="5"/>
    <col min="7" max="7" width="14.42578125" style="5" bestFit="1" customWidth="1"/>
    <col min="8" max="8" width="9.5703125" style="5" bestFit="1" customWidth="1"/>
    <col min="9" max="9" width="8.5703125" style="5"/>
    <col min="10" max="10" width="15.7109375" style="5" bestFit="1" customWidth="1"/>
    <col min="11" max="11" width="12.7109375" style="5" bestFit="1" customWidth="1"/>
    <col min="12" max="16384" width="8.5703125" style="5"/>
  </cols>
  <sheetData>
    <row r="1" spans="1:11" x14ac:dyDescent="0.25">
      <c r="A1" s="40" t="s">
        <v>19</v>
      </c>
      <c r="B1" s="40" t="s">
        <v>369</v>
      </c>
      <c r="C1" s="40" t="s">
        <v>20</v>
      </c>
      <c r="D1" s="40" t="s">
        <v>21</v>
      </c>
      <c r="E1" s="40" t="s">
        <v>370</v>
      </c>
      <c r="F1" s="41"/>
      <c r="G1" s="16" t="s">
        <v>45</v>
      </c>
      <c r="H1" s="20" t="s">
        <v>371</v>
      </c>
      <c r="J1" s="16" t="s">
        <v>372</v>
      </c>
      <c r="K1" s="16" t="s">
        <v>371</v>
      </c>
    </row>
    <row r="2" spans="1:11" x14ac:dyDescent="0.25">
      <c r="A2" s="42" t="s">
        <v>26</v>
      </c>
      <c r="B2" s="42" t="s">
        <v>373</v>
      </c>
      <c r="C2" s="42">
        <v>75.3</v>
      </c>
      <c r="D2" s="42">
        <v>237.85</v>
      </c>
      <c r="E2" s="43">
        <v>3000</v>
      </c>
      <c r="F2" s="44"/>
      <c r="G2" s="16">
        <v>3247</v>
      </c>
      <c r="H2" s="16">
        <f>E2-G2</f>
        <v>-247</v>
      </c>
      <c r="J2" s="16">
        <v>3522.1945992949231</v>
      </c>
      <c r="K2" s="16">
        <f t="shared" ref="K2:K7" si="0">E2-J2</f>
        <v>-522.19459929492314</v>
      </c>
    </row>
    <row r="3" spans="1:11" x14ac:dyDescent="0.25">
      <c r="A3" s="42" t="s">
        <v>29</v>
      </c>
      <c r="B3" s="42" t="s">
        <v>374</v>
      </c>
      <c r="C3" s="42">
        <v>76.75</v>
      </c>
      <c r="D3" s="42">
        <v>209.25</v>
      </c>
      <c r="E3" s="43">
        <v>2500</v>
      </c>
      <c r="F3" s="44"/>
      <c r="G3" s="16">
        <v>1858</v>
      </c>
      <c r="H3" s="16">
        <f t="shared" ref="H3:H7" si="1">E3-G3</f>
        <v>642</v>
      </c>
      <c r="J3" s="16">
        <v>2044.1101301714809</v>
      </c>
      <c r="K3" s="16">
        <f t="shared" si="0"/>
        <v>455.88986982851907</v>
      </c>
    </row>
    <row r="4" spans="1:11" x14ac:dyDescent="0.25">
      <c r="A4" s="42" t="s">
        <v>31</v>
      </c>
      <c r="B4" s="42" t="s">
        <v>375</v>
      </c>
      <c r="C4" s="42">
        <v>118.38</v>
      </c>
      <c r="D4" s="42">
        <v>170.15</v>
      </c>
      <c r="E4" s="43">
        <v>1700</v>
      </c>
      <c r="F4" s="44"/>
      <c r="G4" s="16">
        <v>1846</v>
      </c>
      <c r="H4" s="16">
        <f t="shared" si="1"/>
        <v>-146</v>
      </c>
      <c r="J4" s="16">
        <v>2447.4977478363417</v>
      </c>
      <c r="K4" s="16">
        <f t="shared" si="0"/>
        <v>-747.49774783634166</v>
      </c>
    </row>
    <row r="5" spans="1:11" x14ac:dyDescent="0.25">
      <c r="A5" s="42" t="s">
        <v>33</v>
      </c>
      <c r="B5" s="42" t="s">
        <v>376</v>
      </c>
      <c r="C5" s="42">
        <v>59.74</v>
      </c>
      <c r="D5" s="42">
        <v>161.1</v>
      </c>
      <c r="E5" s="43">
        <v>1600</v>
      </c>
      <c r="F5" s="44"/>
      <c r="G5" s="16">
        <v>1512</v>
      </c>
      <c r="H5" s="16">
        <f t="shared" si="1"/>
        <v>88</v>
      </c>
      <c r="J5" s="16">
        <v>1660.7659064212403</v>
      </c>
      <c r="K5" s="16">
        <f t="shared" si="0"/>
        <v>-60.765906421240288</v>
      </c>
    </row>
    <row r="6" spans="1:11" x14ac:dyDescent="0.25">
      <c r="A6" s="42" t="s">
        <v>35</v>
      </c>
      <c r="B6" s="42" t="s">
        <v>377</v>
      </c>
      <c r="C6" s="42">
        <v>174.5</v>
      </c>
      <c r="D6" s="42">
        <v>122.37</v>
      </c>
      <c r="E6" s="43">
        <v>1800</v>
      </c>
      <c r="F6" s="44"/>
      <c r="G6" s="16">
        <v>2083</v>
      </c>
      <c r="H6" s="16">
        <f t="shared" si="1"/>
        <v>-283</v>
      </c>
      <c r="J6" s="16">
        <v>2297.2906793437392</v>
      </c>
      <c r="K6" s="16">
        <f t="shared" si="0"/>
        <v>-497.29067934373916</v>
      </c>
    </row>
    <row r="7" spans="1:11" x14ac:dyDescent="0.25">
      <c r="A7" s="42" t="s">
        <v>37</v>
      </c>
      <c r="B7" s="42" t="s">
        <v>378</v>
      </c>
      <c r="C7" s="42">
        <v>120.56</v>
      </c>
      <c r="D7" s="42">
        <v>73.13</v>
      </c>
      <c r="E7" s="43">
        <v>1200</v>
      </c>
      <c r="F7" s="44"/>
      <c r="G7" s="16">
        <v>1028</v>
      </c>
      <c r="H7" s="16">
        <f t="shared" si="1"/>
        <v>172</v>
      </c>
      <c r="J7" s="16">
        <v>1187.434015010567</v>
      </c>
      <c r="K7" s="16">
        <f t="shared" si="0"/>
        <v>12.565984989432991</v>
      </c>
    </row>
    <row r="8" spans="1:11" x14ac:dyDescent="0.25">
      <c r="B8" s="45" t="s">
        <v>39</v>
      </c>
      <c r="C8" s="45"/>
      <c r="D8" s="45"/>
      <c r="E8" s="5">
        <f>SUM(E2:E7)</f>
        <v>11800</v>
      </c>
    </row>
    <row r="11" spans="1:11" x14ac:dyDescent="0.25">
      <c r="B11" s="46" t="s">
        <v>379</v>
      </c>
      <c r="C11" s="46">
        <v>79.650000000000006</v>
      </c>
      <c r="D11" s="46">
        <v>139.74</v>
      </c>
      <c r="E11" s="46">
        <v>700</v>
      </c>
    </row>
    <row r="12" spans="1:11" x14ac:dyDescent="0.25">
      <c r="B12" s="46" t="s">
        <v>380</v>
      </c>
      <c r="C12" s="46">
        <v>44.53</v>
      </c>
      <c r="D12" s="46">
        <v>112.95</v>
      </c>
      <c r="E12" s="46">
        <v>250</v>
      </c>
    </row>
    <row r="13" spans="1:11" x14ac:dyDescent="0.25">
      <c r="B13" s="46" t="s">
        <v>381</v>
      </c>
      <c r="C13" s="46">
        <v>87.25</v>
      </c>
      <c r="D13" s="46">
        <v>89.06</v>
      </c>
      <c r="E13" s="46">
        <v>500</v>
      </c>
    </row>
    <row r="14" spans="1:11" x14ac:dyDescent="0.25">
      <c r="C14" s="47" t="s">
        <v>382</v>
      </c>
      <c r="D14" s="47"/>
      <c r="E14" s="5">
        <f>SUM(E8:E13)</f>
        <v>13250</v>
      </c>
    </row>
  </sheetData>
  <mergeCells count="2">
    <mergeCell ref="B8:D8"/>
    <mergeCell ref="C14:D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D70B-D7DF-4406-8283-D6FB9915835E}">
  <dimension ref="A1:S338"/>
  <sheetViews>
    <sheetView zoomScale="90" zoomScaleNormal="90" workbookViewId="0">
      <pane ySplit="1" topLeftCell="A326" activePane="bottomLeft" state="frozen"/>
      <selection pane="bottomLeft"/>
    </sheetView>
  </sheetViews>
  <sheetFormatPr defaultRowHeight="15" x14ac:dyDescent="0.25"/>
  <cols>
    <col min="1" max="16384" width="9.140625" style="5"/>
  </cols>
  <sheetData>
    <row r="1" spans="1:19" x14ac:dyDescent="0.25">
      <c r="E1" s="5" t="s">
        <v>29</v>
      </c>
      <c r="F1" s="5" t="s">
        <v>35</v>
      </c>
      <c r="G1" s="5" t="s">
        <v>37</v>
      </c>
      <c r="H1" s="5" t="s">
        <v>31</v>
      </c>
      <c r="I1" s="5" t="s">
        <v>26</v>
      </c>
      <c r="J1" s="5" t="s">
        <v>33</v>
      </c>
      <c r="N1" s="5" t="s">
        <v>29</v>
      </c>
      <c r="O1" s="5" t="s">
        <v>35</v>
      </c>
      <c r="P1" s="5" t="s">
        <v>37</v>
      </c>
      <c r="Q1" s="5" t="s">
        <v>31</v>
      </c>
      <c r="R1" s="5" t="s">
        <v>26</v>
      </c>
      <c r="S1" s="5" t="s">
        <v>33</v>
      </c>
    </row>
    <row r="2" spans="1:19" x14ac:dyDescent="0.25">
      <c r="A2" s="5" t="s">
        <v>119</v>
      </c>
      <c r="B2" s="5">
        <v>31</v>
      </c>
      <c r="D2" s="5" t="s">
        <v>119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M2" s="5" t="s">
        <v>119</v>
      </c>
      <c r="N2" s="5">
        <v>1</v>
      </c>
      <c r="O2" s="5">
        <v>0</v>
      </c>
      <c r="P2" s="5">
        <v>0</v>
      </c>
      <c r="Q2" s="5">
        <v>0</v>
      </c>
      <c r="R2" s="5">
        <v>0</v>
      </c>
      <c r="S2" s="5">
        <v>0</v>
      </c>
    </row>
    <row r="3" spans="1:19" x14ac:dyDescent="0.25">
      <c r="A3" s="42" t="s">
        <v>120</v>
      </c>
      <c r="B3" s="42">
        <v>10</v>
      </c>
      <c r="D3" s="5" t="s">
        <v>120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M3" s="5" t="s">
        <v>120</v>
      </c>
      <c r="N3" s="5">
        <v>1</v>
      </c>
      <c r="O3" s="5">
        <v>0</v>
      </c>
      <c r="P3" s="5">
        <v>0</v>
      </c>
      <c r="Q3" s="5">
        <v>0</v>
      </c>
      <c r="R3" s="5">
        <v>0</v>
      </c>
      <c r="S3" s="5">
        <v>0</v>
      </c>
    </row>
    <row r="4" spans="1:19" x14ac:dyDescent="0.25">
      <c r="A4" s="42" t="s">
        <v>121</v>
      </c>
      <c r="B4" s="42">
        <v>54</v>
      </c>
      <c r="D4" s="5" t="s">
        <v>121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M4" s="5" t="s">
        <v>121</v>
      </c>
      <c r="N4" s="5">
        <v>1</v>
      </c>
      <c r="O4" s="5">
        <v>0</v>
      </c>
      <c r="P4" s="5">
        <v>0</v>
      </c>
      <c r="Q4" s="5">
        <v>0</v>
      </c>
      <c r="R4" s="5">
        <v>0</v>
      </c>
      <c r="S4" s="5">
        <v>0</v>
      </c>
    </row>
    <row r="5" spans="1:19" x14ac:dyDescent="0.25">
      <c r="A5" s="42" t="s">
        <v>122</v>
      </c>
      <c r="B5" s="42">
        <v>44</v>
      </c>
      <c r="D5" s="5" t="s">
        <v>122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M5" s="5" t="s">
        <v>122</v>
      </c>
      <c r="N5" s="5">
        <v>1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19" x14ac:dyDescent="0.25">
      <c r="A6" s="42" t="s">
        <v>123</v>
      </c>
      <c r="B6" s="42">
        <v>11</v>
      </c>
      <c r="D6" s="5" t="s">
        <v>123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M6" s="5" t="s">
        <v>123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</row>
    <row r="7" spans="1:19" x14ac:dyDescent="0.25">
      <c r="A7" s="42" t="s">
        <v>124</v>
      </c>
      <c r="B7" s="42">
        <v>42</v>
      </c>
      <c r="D7" s="5" t="s">
        <v>124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M7" s="5" t="s">
        <v>124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</row>
    <row r="8" spans="1:19" x14ac:dyDescent="0.25">
      <c r="A8" s="42" t="s">
        <v>125</v>
      </c>
      <c r="B8" s="42">
        <v>61</v>
      </c>
      <c r="D8" s="5" t="s">
        <v>125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M8" s="5" t="s">
        <v>125</v>
      </c>
      <c r="N8" s="5">
        <v>1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 x14ac:dyDescent="0.25">
      <c r="A9" s="42" t="s">
        <v>126</v>
      </c>
      <c r="B9" s="42">
        <v>38</v>
      </c>
      <c r="D9" s="5" t="s">
        <v>126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M9" s="5" t="s">
        <v>126</v>
      </c>
      <c r="N9" s="5">
        <v>0</v>
      </c>
      <c r="O9" s="5">
        <v>0</v>
      </c>
      <c r="P9" s="5">
        <v>0</v>
      </c>
      <c r="Q9" s="5">
        <v>0</v>
      </c>
      <c r="R9" s="5">
        <v>1</v>
      </c>
      <c r="S9" s="5">
        <v>0</v>
      </c>
    </row>
    <row r="10" spans="1:19" x14ac:dyDescent="0.25">
      <c r="A10" s="42" t="s">
        <v>127</v>
      </c>
      <c r="B10" s="42">
        <v>26</v>
      </c>
      <c r="D10" s="5" t="s">
        <v>127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M10" s="5" t="s">
        <v>127</v>
      </c>
      <c r="N10" s="5">
        <v>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 x14ac:dyDescent="0.25">
      <c r="A11" s="42" t="s">
        <v>128</v>
      </c>
      <c r="B11" s="42">
        <v>50</v>
      </c>
      <c r="D11" s="5" t="s">
        <v>128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M11" s="5" t="s">
        <v>128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</row>
    <row r="12" spans="1:19" x14ac:dyDescent="0.25">
      <c r="A12" s="42" t="s">
        <v>129</v>
      </c>
      <c r="B12" s="42">
        <v>51</v>
      </c>
      <c r="D12" s="5" t="s">
        <v>129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M12" s="5" t="s">
        <v>129</v>
      </c>
      <c r="N12" s="5">
        <v>1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19" x14ac:dyDescent="0.25">
      <c r="A13" s="42" t="s">
        <v>130</v>
      </c>
      <c r="B13" s="42">
        <v>36</v>
      </c>
      <c r="D13" s="5" t="s">
        <v>130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M13" s="5" t="s">
        <v>130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</row>
    <row r="14" spans="1:19" x14ac:dyDescent="0.25">
      <c r="A14" s="42" t="s">
        <v>131</v>
      </c>
      <c r="B14" s="42">
        <v>26</v>
      </c>
      <c r="D14" s="5" t="s">
        <v>131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M14" s="5" t="s">
        <v>131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</row>
    <row r="15" spans="1:19" x14ac:dyDescent="0.25">
      <c r="A15" s="42" t="s">
        <v>132</v>
      </c>
      <c r="B15" s="42">
        <v>21</v>
      </c>
      <c r="D15" s="5" t="s">
        <v>132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M15" s="5" t="s">
        <v>132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19" x14ac:dyDescent="0.25">
      <c r="A16" s="42" t="s">
        <v>133</v>
      </c>
      <c r="B16" s="42">
        <v>20</v>
      </c>
      <c r="D16" s="5" t="s">
        <v>133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M16" s="5" t="s">
        <v>133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  <row r="17" spans="1:19" x14ac:dyDescent="0.25">
      <c r="A17" s="42" t="s">
        <v>134</v>
      </c>
      <c r="B17" s="42">
        <v>9</v>
      </c>
      <c r="D17" s="5" t="s">
        <v>134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M17" s="5" t="s">
        <v>134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</row>
    <row r="18" spans="1:19" x14ac:dyDescent="0.25">
      <c r="A18" s="42" t="s">
        <v>135</v>
      </c>
      <c r="B18" s="42">
        <v>19</v>
      </c>
      <c r="D18" s="5" t="s">
        <v>135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M18" s="5" t="s">
        <v>135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</row>
    <row r="19" spans="1:19" x14ac:dyDescent="0.25">
      <c r="A19" s="42" t="s">
        <v>136</v>
      </c>
      <c r="B19" s="42">
        <v>16</v>
      </c>
      <c r="D19" s="5" t="s">
        <v>136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M19" s="5" t="s">
        <v>136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</row>
    <row r="20" spans="1:19" x14ac:dyDescent="0.25">
      <c r="A20" s="42" t="s">
        <v>137</v>
      </c>
      <c r="B20" s="42">
        <v>40</v>
      </c>
      <c r="D20" s="5" t="s">
        <v>137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M20" s="5" t="s">
        <v>137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</row>
    <row r="21" spans="1:19" x14ac:dyDescent="0.25">
      <c r="A21" s="42" t="s">
        <v>138</v>
      </c>
      <c r="B21" s="42">
        <v>27</v>
      </c>
      <c r="D21" s="5" t="s">
        <v>138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M21" s="5" t="s">
        <v>138</v>
      </c>
      <c r="N21" s="5">
        <v>1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</row>
    <row r="22" spans="1:19" x14ac:dyDescent="0.25">
      <c r="A22" s="42" t="s">
        <v>139</v>
      </c>
      <c r="B22" s="42">
        <v>22</v>
      </c>
      <c r="D22" s="5" t="s">
        <v>139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M22" s="5" t="s">
        <v>139</v>
      </c>
      <c r="N22" s="5">
        <v>1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</row>
    <row r="23" spans="1:19" x14ac:dyDescent="0.25">
      <c r="A23" s="42" t="s">
        <v>140</v>
      </c>
      <c r="B23" s="42">
        <v>70</v>
      </c>
      <c r="D23" s="5" t="s">
        <v>140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M23" s="5" t="s">
        <v>140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</row>
    <row r="24" spans="1:19" x14ac:dyDescent="0.25">
      <c r="A24" s="42" t="s">
        <v>141</v>
      </c>
      <c r="B24" s="42">
        <v>68</v>
      </c>
      <c r="D24" s="5" t="s">
        <v>141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M24" s="5" t="s">
        <v>141</v>
      </c>
      <c r="N24" s="5">
        <v>1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</row>
    <row r="25" spans="1:19" x14ac:dyDescent="0.25">
      <c r="A25" s="42" t="s">
        <v>142</v>
      </c>
      <c r="B25" s="42">
        <v>6</v>
      </c>
      <c r="D25" s="5" t="s">
        <v>142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M25" s="5" t="s">
        <v>142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</row>
    <row r="26" spans="1:19" x14ac:dyDescent="0.25">
      <c r="A26" s="42" t="s">
        <v>143</v>
      </c>
      <c r="B26" s="42">
        <v>43</v>
      </c>
      <c r="D26" s="5" t="s">
        <v>143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M26" s="5" t="s">
        <v>143</v>
      </c>
      <c r="N26" s="5">
        <v>0</v>
      </c>
      <c r="O26" s="5">
        <v>0</v>
      </c>
      <c r="P26" s="5">
        <v>0</v>
      </c>
      <c r="Q26" s="5">
        <v>1</v>
      </c>
      <c r="R26" s="5">
        <v>0</v>
      </c>
      <c r="S26" s="5">
        <v>0</v>
      </c>
    </row>
    <row r="27" spans="1:19" x14ac:dyDescent="0.25">
      <c r="A27" s="42" t="s">
        <v>144</v>
      </c>
      <c r="B27" s="42">
        <v>54</v>
      </c>
      <c r="D27" s="5" t="s">
        <v>144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M27" s="5" t="s">
        <v>144</v>
      </c>
      <c r="N27" s="5">
        <v>1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</row>
    <row r="28" spans="1:19" x14ac:dyDescent="0.25">
      <c r="A28" s="42" t="s">
        <v>145</v>
      </c>
      <c r="B28" s="42">
        <v>28</v>
      </c>
      <c r="D28" s="5" t="s">
        <v>145</v>
      </c>
      <c r="E28" s="5">
        <v>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M28" s="5" t="s">
        <v>145</v>
      </c>
      <c r="N28" s="5">
        <v>1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</row>
    <row r="29" spans="1:19" x14ac:dyDescent="0.25">
      <c r="A29" s="42" t="s">
        <v>146</v>
      </c>
      <c r="B29" s="42">
        <v>39</v>
      </c>
      <c r="D29" s="5" t="s">
        <v>146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M29" s="5" t="s">
        <v>146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</row>
    <row r="30" spans="1:19" x14ac:dyDescent="0.25">
      <c r="A30" s="42" t="s">
        <v>147</v>
      </c>
      <c r="B30" s="42">
        <v>46</v>
      </c>
      <c r="D30" s="5" t="s">
        <v>147</v>
      </c>
      <c r="E30" s="5">
        <v>0</v>
      </c>
      <c r="F30" s="5">
        <v>0</v>
      </c>
      <c r="G30" s="5">
        <v>0</v>
      </c>
      <c r="H30" s="5">
        <v>1</v>
      </c>
      <c r="I30" s="5">
        <v>0</v>
      </c>
      <c r="J30" s="5">
        <v>0</v>
      </c>
      <c r="M30" s="5" t="s">
        <v>147</v>
      </c>
      <c r="N30" s="5">
        <v>0</v>
      </c>
      <c r="O30" s="5">
        <v>0</v>
      </c>
      <c r="P30" s="5">
        <v>0</v>
      </c>
      <c r="Q30" s="5">
        <v>1</v>
      </c>
      <c r="R30" s="5">
        <v>0</v>
      </c>
      <c r="S30" s="5">
        <v>0</v>
      </c>
    </row>
    <row r="31" spans="1:19" x14ac:dyDescent="0.25">
      <c r="A31" s="42" t="s">
        <v>148</v>
      </c>
      <c r="B31" s="42">
        <v>63</v>
      </c>
      <c r="D31" s="5" t="s">
        <v>148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M31" s="5" t="s">
        <v>148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</row>
    <row r="32" spans="1:19" x14ac:dyDescent="0.25">
      <c r="A32" s="42" t="s">
        <v>149</v>
      </c>
      <c r="B32" s="42">
        <v>28</v>
      </c>
      <c r="D32" s="5" t="s">
        <v>149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M32" s="5" t="s">
        <v>149</v>
      </c>
      <c r="N32" s="5">
        <v>1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</row>
    <row r="33" spans="1:19" x14ac:dyDescent="0.25">
      <c r="A33" s="42" t="s">
        <v>150</v>
      </c>
      <c r="B33" s="42">
        <v>28</v>
      </c>
      <c r="D33" s="5" t="s">
        <v>150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M33" s="5" t="s">
        <v>150</v>
      </c>
      <c r="N33" s="5">
        <v>1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</row>
    <row r="34" spans="1:19" x14ac:dyDescent="0.25">
      <c r="A34" s="42" t="s">
        <v>151</v>
      </c>
      <c r="B34" s="42">
        <v>14</v>
      </c>
      <c r="D34" s="5" t="s">
        <v>151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M34" s="5" t="s">
        <v>151</v>
      </c>
      <c r="N34" s="5">
        <v>1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</row>
    <row r="35" spans="1:19" x14ac:dyDescent="0.25">
      <c r="A35" s="42" t="s">
        <v>152</v>
      </c>
      <c r="B35" s="42">
        <v>56</v>
      </c>
      <c r="D35" s="5" t="s">
        <v>152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M35" s="5" t="s">
        <v>152</v>
      </c>
      <c r="N35" s="5">
        <v>1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</row>
    <row r="36" spans="1:19" x14ac:dyDescent="0.25">
      <c r="A36" s="42" t="s">
        <v>153</v>
      </c>
      <c r="B36" s="42">
        <v>7</v>
      </c>
      <c r="D36" s="5" t="s">
        <v>153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1</v>
      </c>
      <c r="M36" s="5" t="s">
        <v>153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1</v>
      </c>
    </row>
    <row r="37" spans="1:19" x14ac:dyDescent="0.25">
      <c r="A37" s="42" t="s">
        <v>154</v>
      </c>
      <c r="B37" s="42">
        <v>31</v>
      </c>
      <c r="D37" s="5" t="s">
        <v>154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M37" s="5" t="s">
        <v>154</v>
      </c>
      <c r="N37" s="5">
        <v>1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</row>
    <row r="38" spans="1:19" x14ac:dyDescent="0.25">
      <c r="A38" s="42" t="s">
        <v>155</v>
      </c>
      <c r="B38" s="42">
        <v>40</v>
      </c>
      <c r="D38" s="5" t="s">
        <v>155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M38" s="5" t="s">
        <v>155</v>
      </c>
      <c r="N38" s="5">
        <v>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</row>
    <row r="39" spans="1:19" x14ac:dyDescent="0.25">
      <c r="A39" s="42" t="s">
        <v>156</v>
      </c>
      <c r="B39" s="42">
        <v>44</v>
      </c>
      <c r="D39" s="5" t="s">
        <v>156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M39" s="5" t="s">
        <v>156</v>
      </c>
      <c r="N39" s="5">
        <v>1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</row>
    <row r="40" spans="1:19" x14ac:dyDescent="0.25">
      <c r="A40" s="42" t="s">
        <v>157</v>
      </c>
      <c r="B40" s="42">
        <v>14</v>
      </c>
      <c r="D40" s="5" t="s">
        <v>157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M40" s="5" t="s">
        <v>157</v>
      </c>
      <c r="N40" s="5">
        <v>0</v>
      </c>
      <c r="O40" s="5">
        <v>0</v>
      </c>
      <c r="P40" s="5">
        <v>0</v>
      </c>
      <c r="Q40" s="5">
        <v>1</v>
      </c>
      <c r="R40" s="5">
        <v>0</v>
      </c>
      <c r="S40" s="5">
        <v>0</v>
      </c>
    </row>
    <row r="41" spans="1:19" x14ac:dyDescent="0.25">
      <c r="A41" s="42" t="s">
        <v>158</v>
      </c>
      <c r="B41" s="42">
        <v>33</v>
      </c>
      <c r="D41" s="5" t="s">
        <v>158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M41" s="5" t="s">
        <v>158</v>
      </c>
      <c r="N41" s="5">
        <v>1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</row>
    <row r="42" spans="1:19" x14ac:dyDescent="0.25">
      <c r="A42" s="42" t="s">
        <v>159</v>
      </c>
      <c r="B42" s="42">
        <v>12</v>
      </c>
      <c r="D42" s="5" t="s">
        <v>159</v>
      </c>
      <c r="E42" s="5">
        <v>0</v>
      </c>
      <c r="F42" s="5">
        <v>0</v>
      </c>
      <c r="G42" s="5">
        <v>0</v>
      </c>
      <c r="H42" s="5">
        <v>1</v>
      </c>
      <c r="I42" s="5">
        <v>0</v>
      </c>
      <c r="J42" s="5">
        <v>0</v>
      </c>
      <c r="M42" s="5" t="s">
        <v>159</v>
      </c>
      <c r="N42" s="5">
        <v>0</v>
      </c>
      <c r="O42" s="5">
        <v>0</v>
      </c>
      <c r="P42" s="5">
        <v>0</v>
      </c>
      <c r="Q42" s="5">
        <v>1</v>
      </c>
      <c r="R42" s="5">
        <v>0</v>
      </c>
      <c r="S42" s="5">
        <v>0</v>
      </c>
    </row>
    <row r="43" spans="1:19" x14ac:dyDescent="0.25">
      <c r="A43" s="42" t="s">
        <v>160</v>
      </c>
      <c r="B43" s="42">
        <v>31</v>
      </c>
      <c r="D43" s="5" t="s">
        <v>160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M43" s="5" t="s">
        <v>160</v>
      </c>
      <c r="N43" s="5">
        <v>1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</row>
    <row r="44" spans="1:19" x14ac:dyDescent="0.25">
      <c r="A44" s="42" t="s">
        <v>161</v>
      </c>
      <c r="B44" s="42">
        <v>12</v>
      </c>
      <c r="D44" s="5" t="s">
        <v>161</v>
      </c>
      <c r="E44" s="5">
        <v>0</v>
      </c>
      <c r="F44" s="5">
        <v>0</v>
      </c>
      <c r="G44" s="5">
        <v>0</v>
      </c>
      <c r="H44" s="5">
        <v>1</v>
      </c>
      <c r="I44" s="5">
        <v>0</v>
      </c>
      <c r="J44" s="5">
        <v>0</v>
      </c>
      <c r="M44" s="5" t="s">
        <v>161</v>
      </c>
      <c r="N44" s="5">
        <v>1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</row>
    <row r="45" spans="1:19" x14ac:dyDescent="0.25">
      <c r="A45" s="42" t="s">
        <v>162</v>
      </c>
      <c r="B45" s="42">
        <v>16</v>
      </c>
      <c r="D45" s="5" t="s">
        <v>162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M45" s="5" t="s">
        <v>162</v>
      </c>
      <c r="N45" s="5">
        <v>1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</row>
    <row r="46" spans="1:19" x14ac:dyDescent="0.25">
      <c r="A46" s="42" t="s">
        <v>163</v>
      </c>
      <c r="B46" s="42">
        <v>52</v>
      </c>
      <c r="D46" s="5" t="s">
        <v>163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M46" s="5" t="s">
        <v>163</v>
      </c>
      <c r="N46" s="5">
        <v>1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</row>
    <row r="47" spans="1:19" x14ac:dyDescent="0.25">
      <c r="A47" s="42" t="s">
        <v>164</v>
      </c>
      <c r="B47" s="42">
        <v>24</v>
      </c>
      <c r="D47" s="5" t="s">
        <v>164</v>
      </c>
      <c r="E47" s="5">
        <v>0</v>
      </c>
      <c r="F47" s="5">
        <v>0</v>
      </c>
      <c r="G47" s="5">
        <v>0</v>
      </c>
      <c r="H47" s="5">
        <v>0</v>
      </c>
      <c r="I47" s="5">
        <v>1</v>
      </c>
      <c r="J47" s="5">
        <v>0</v>
      </c>
      <c r="M47" s="5" t="s">
        <v>164</v>
      </c>
      <c r="N47" s="5">
        <v>0</v>
      </c>
      <c r="O47" s="5">
        <v>0</v>
      </c>
      <c r="P47" s="5">
        <v>0</v>
      </c>
      <c r="Q47" s="5">
        <v>0</v>
      </c>
      <c r="R47" s="5">
        <v>1</v>
      </c>
      <c r="S47" s="5">
        <v>0</v>
      </c>
    </row>
    <row r="48" spans="1:19" x14ac:dyDescent="0.25">
      <c r="A48" s="42" t="s">
        <v>165</v>
      </c>
      <c r="B48" s="42">
        <v>43</v>
      </c>
      <c r="D48" s="5" t="s">
        <v>165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M48" s="5" t="s">
        <v>165</v>
      </c>
      <c r="N48" s="5">
        <v>1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</row>
    <row r="49" spans="1:19" x14ac:dyDescent="0.25">
      <c r="A49" s="42" t="s">
        <v>166</v>
      </c>
      <c r="B49" s="42">
        <v>15</v>
      </c>
      <c r="D49" s="5" t="s">
        <v>166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M49" s="5" t="s">
        <v>166</v>
      </c>
      <c r="N49" s="5">
        <v>0</v>
      </c>
      <c r="O49" s="5">
        <v>0</v>
      </c>
      <c r="P49" s="5">
        <v>0</v>
      </c>
      <c r="Q49" s="5">
        <v>1</v>
      </c>
      <c r="R49" s="5">
        <v>0</v>
      </c>
      <c r="S49" s="5">
        <v>0</v>
      </c>
    </row>
    <row r="50" spans="1:19" x14ac:dyDescent="0.25">
      <c r="A50" s="42" t="s">
        <v>167</v>
      </c>
      <c r="B50" s="42">
        <v>36</v>
      </c>
      <c r="D50" s="5" t="s">
        <v>167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M50" s="5" t="s">
        <v>167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</row>
    <row r="51" spans="1:19" x14ac:dyDescent="0.25">
      <c r="A51" s="42" t="s">
        <v>168</v>
      </c>
      <c r="B51" s="42">
        <v>46</v>
      </c>
      <c r="D51" s="5" t="s">
        <v>168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M51" s="5" t="s">
        <v>168</v>
      </c>
      <c r="N51" s="5">
        <v>0</v>
      </c>
      <c r="O51" s="5">
        <v>0</v>
      </c>
      <c r="P51" s="5">
        <v>0</v>
      </c>
      <c r="Q51" s="5">
        <v>1</v>
      </c>
      <c r="R51" s="5">
        <v>0</v>
      </c>
      <c r="S51" s="5">
        <v>0</v>
      </c>
    </row>
    <row r="52" spans="1:19" x14ac:dyDescent="0.25">
      <c r="A52" s="42" t="s">
        <v>169</v>
      </c>
      <c r="B52" s="42">
        <v>22</v>
      </c>
      <c r="D52" s="5" t="s">
        <v>169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M52" s="5" t="s">
        <v>169</v>
      </c>
      <c r="N52" s="5">
        <v>1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</row>
    <row r="53" spans="1:19" x14ac:dyDescent="0.25">
      <c r="A53" s="42" t="s">
        <v>170</v>
      </c>
      <c r="B53" s="42">
        <v>56</v>
      </c>
      <c r="D53" s="5" t="s">
        <v>170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M53" s="5" t="s">
        <v>170</v>
      </c>
      <c r="N53" s="5">
        <v>1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</row>
    <row r="54" spans="1:19" x14ac:dyDescent="0.25">
      <c r="A54" s="42" t="s">
        <v>171</v>
      </c>
      <c r="B54" s="42">
        <v>66</v>
      </c>
      <c r="D54" s="5" t="s">
        <v>171</v>
      </c>
      <c r="E54" s="5">
        <v>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M54" s="5" t="s">
        <v>171</v>
      </c>
      <c r="N54" s="5">
        <v>1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</row>
    <row r="55" spans="1:19" x14ac:dyDescent="0.25">
      <c r="A55" s="42" t="s">
        <v>172</v>
      </c>
      <c r="B55" s="42">
        <v>34</v>
      </c>
      <c r="D55" s="5" t="s">
        <v>172</v>
      </c>
      <c r="E55" s="5">
        <v>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M55" s="5" t="s">
        <v>172</v>
      </c>
      <c r="N55" s="5">
        <v>1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</row>
    <row r="56" spans="1:19" x14ac:dyDescent="0.25">
      <c r="A56" s="42" t="s">
        <v>173</v>
      </c>
      <c r="B56" s="42">
        <v>27</v>
      </c>
      <c r="D56" s="5" t="s">
        <v>173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M56" s="5" t="s">
        <v>173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</row>
    <row r="57" spans="1:19" x14ac:dyDescent="0.25">
      <c r="A57" s="42" t="s">
        <v>274</v>
      </c>
      <c r="B57" s="42">
        <v>41</v>
      </c>
      <c r="D57" s="5" t="s">
        <v>274</v>
      </c>
      <c r="E57" s="5">
        <v>0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M57" s="5" t="s">
        <v>274</v>
      </c>
      <c r="N57" s="5">
        <v>0</v>
      </c>
      <c r="O57" s="5">
        <v>1</v>
      </c>
      <c r="P57" s="5">
        <v>0</v>
      </c>
      <c r="Q57" s="5">
        <v>0</v>
      </c>
      <c r="R57" s="5">
        <v>0</v>
      </c>
      <c r="S57" s="5">
        <v>0</v>
      </c>
    </row>
    <row r="58" spans="1:19" x14ac:dyDescent="0.25">
      <c r="A58" s="42" t="s">
        <v>275</v>
      </c>
      <c r="B58" s="42">
        <v>63</v>
      </c>
      <c r="D58" s="5" t="s">
        <v>275</v>
      </c>
      <c r="E58" s="5">
        <v>0</v>
      </c>
      <c r="F58" s="5">
        <v>1</v>
      </c>
      <c r="G58" s="5">
        <v>0</v>
      </c>
      <c r="H58" s="5">
        <v>0</v>
      </c>
      <c r="I58" s="5">
        <v>0</v>
      </c>
      <c r="J58" s="5">
        <v>0</v>
      </c>
      <c r="M58" s="5" t="s">
        <v>275</v>
      </c>
      <c r="N58" s="5">
        <v>0</v>
      </c>
      <c r="O58" s="5">
        <v>1</v>
      </c>
      <c r="P58" s="5">
        <v>0</v>
      </c>
      <c r="Q58" s="5">
        <v>0</v>
      </c>
      <c r="R58" s="5">
        <v>0</v>
      </c>
      <c r="S58" s="5">
        <v>0</v>
      </c>
    </row>
    <row r="59" spans="1:19" x14ac:dyDescent="0.25">
      <c r="A59" s="42" t="s">
        <v>276</v>
      </c>
      <c r="B59" s="42">
        <v>53</v>
      </c>
      <c r="D59" s="5" t="s">
        <v>276</v>
      </c>
      <c r="E59" s="5">
        <v>0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M59" s="5" t="s">
        <v>276</v>
      </c>
      <c r="N59" s="5">
        <v>0</v>
      </c>
      <c r="O59" s="5">
        <v>1</v>
      </c>
      <c r="P59" s="5">
        <v>0</v>
      </c>
      <c r="Q59" s="5">
        <v>0</v>
      </c>
      <c r="R59" s="5">
        <v>0</v>
      </c>
      <c r="S59" s="5">
        <v>0</v>
      </c>
    </row>
    <row r="60" spans="1:19" x14ac:dyDescent="0.25">
      <c r="A60" s="42" t="s">
        <v>277</v>
      </c>
      <c r="B60" s="42">
        <v>2</v>
      </c>
      <c r="D60" s="5" t="s">
        <v>277</v>
      </c>
      <c r="E60" s="5">
        <v>0</v>
      </c>
      <c r="F60" s="5">
        <v>0</v>
      </c>
      <c r="G60" s="5">
        <v>1</v>
      </c>
      <c r="H60" s="5">
        <v>0</v>
      </c>
      <c r="I60" s="5">
        <v>0</v>
      </c>
      <c r="J60" s="5">
        <v>0</v>
      </c>
      <c r="M60" s="5" t="s">
        <v>277</v>
      </c>
      <c r="N60" s="5">
        <v>0</v>
      </c>
      <c r="O60" s="5">
        <v>0</v>
      </c>
      <c r="P60" s="5">
        <v>1</v>
      </c>
      <c r="Q60" s="5">
        <v>0</v>
      </c>
      <c r="R60" s="5">
        <v>0</v>
      </c>
      <c r="S60" s="5">
        <v>0</v>
      </c>
    </row>
    <row r="61" spans="1:19" x14ac:dyDescent="0.25">
      <c r="A61" s="42" t="s">
        <v>278</v>
      </c>
      <c r="B61" s="42">
        <v>26</v>
      </c>
      <c r="D61" s="5" t="s">
        <v>278</v>
      </c>
      <c r="E61" s="5">
        <v>0</v>
      </c>
      <c r="F61" s="5">
        <v>1</v>
      </c>
      <c r="G61" s="5">
        <v>0</v>
      </c>
      <c r="H61" s="5">
        <v>0</v>
      </c>
      <c r="I61" s="5">
        <v>0</v>
      </c>
      <c r="J61" s="5">
        <v>0</v>
      </c>
      <c r="M61" s="5" t="s">
        <v>278</v>
      </c>
      <c r="N61" s="5">
        <v>0</v>
      </c>
      <c r="O61" s="5">
        <v>1</v>
      </c>
      <c r="P61" s="5">
        <v>0</v>
      </c>
      <c r="Q61" s="5">
        <v>0</v>
      </c>
      <c r="R61" s="5">
        <v>0</v>
      </c>
      <c r="S61" s="5">
        <v>0</v>
      </c>
    </row>
    <row r="62" spans="1:19" x14ac:dyDescent="0.25">
      <c r="A62" s="42" t="s">
        <v>279</v>
      </c>
      <c r="B62" s="42">
        <v>33</v>
      </c>
      <c r="D62" s="5" t="s">
        <v>279</v>
      </c>
      <c r="E62" s="5">
        <v>0</v>
      </c>
      <c r="F62" s="5">
        <v>1</v>
      </c>
      <c r="G62" s="5">
        <v>0</v>
      </c>
      <c r="H62" s="5">
        <v>0</v>
      </c>
      <c r="I62" s="5">
        <v>0</v>
      </c>
      <c r="J62" s="5">
        <v>0</v>
      </c>
      <c r="M62" s="5" t="s">
        <v>279</v>
      </c>
      <c r="N62" s="5">
        <v>0</v>
      </c>
      <c r="O62" s="5">
        <v>1</v>
      </c>
      <c r="P62" s="5">
        <v>0</v>
      </c>
      <c r="Q62" s="5">
        <v>0</v>
      </c>
      <c r="R62" s="5">
        <v>0</v>
      </c>
      <c r="S62" s="5">
        <v>0</v>
      </c>
    </row>
    <row r="63" spans="1:19" x14ac:dyDescent="0.25">
      <c r="A63" s="42" t="s">
        <v>280</v>
      </c>
      <c r="B63" s="42">
        <v>39</v>
      </c>
      <c r="D63" s="5" t="s">
        <v>280</v>
      </c>
      <c r="E63" s="5">
        <v>0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M63" s="5" t="s">
        <v>280</v>
      </c>
      <c r="N63" s="5">
        <v>0</v>
      </c>
      <c r="O63" s="5">
        <v>1</v>
      </c>
      <c r="P63" s="5">
        <v>0</v>
      </c>
      <c r="Q63" s="5">
        <v>0</v>
      </c>
      <c r="R63" s="5">
        <v>0</v>
      </c>
      <c r="S63" s="5">
        <v>0</v>
      </c>
    </row>
    <row r="64" spans="1:19" x14ac:dyDescent="0.25">
      <c r="A64" s="42" t="s">
        <v>281</v>
      </c>
      <c r="B64" s="42">
        <v>6</v>
      </c>
      <c r="D64" s="5" t="s">
        <v>281</v>
      </c>
      <c r="E64" s="5">
        <v>0</v>
      </c>
      <c r="F64" s="5">
        <v>1</v>
      </c>
      <c r="G64" s="5">
        <v>0</v>
      </c>
      <c r="H64" s="5">
        <v>0</v>
      </c>
      <c r="I64" s="5">
        <v>0</v>
      </c>
      <c r="J64" s="5">
        <v>0</v>
      </c>
      <c r="M64" s="5" t="s">
        <v>281</v>
      </c>
      <c r="N64" s="5">
        <v>0</v>
      </c>
      <c r="O64" s="5">
        <v>1</v>
      </c>
      <c r="P64" s="5">
        <v>0</v>
      </c>
      <c r="Q64" s="5">
        <v>0</v>
      </c>
      <c r="R64" s="5">
        <v>0</v>
      </c>
      <c r="S64" s="5">
        <v>0</v>
      </c>
    </row>
    <row r="65" spans="1:19" x14ac:dyDescent="0.25">
      <c r="A65" s="42" t="s">
        <v>282</v>
      </c>
      <c r="B65" s="42">
        <v>3</v>
      </c>
      <c r="D65" s="5" t="s">
        <v>282</v>
      </c>
      <c r="E65" s="5">
        <v>0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M65" s="5" t="s">
        <v>282</v>
      </c>
      <c r="N65" s="5">
        <v>0</v>
      </c>
      <c r="O65" s="5">
        <v>0</v>
      </c>
      <c r="P65" s="5">
        <v>1</v>
      </c>
      <c r="Q65" s="5">
        <v>0</v>
      </c>
      <c r="R65" s="5">
        <v>0</v>
      </c>
      <c r="S65" s="5">
        <v>0</v>
      </c>
    </row>
    <row r="66" spans="1:19" x14ac:dyDescent="0.25">
      <c r="A66" s="42" t="s">
        <v>283</v>
      </c>
      <c r="B66" s="42">
        <v>38</v>
      </c>
      <c r="D66" s="5" t="s">
        <v>283</v>
      </c>
      <c r="E66" s="5">
        <v>0</v>
      </c>
      <c r="F66" s="5">
        <v>1</v>
      </c>
      <c r="G66" s="5">
        <v>0</v>
      </c>
      <c r="H66" s="5">
        <v>0</v>
      </c>
      <c r="I66" s="5">
        <v>0</v>
      </c>
      <c r="J66" s="5">
        <v>0</v>
      </c>
      <c r="M66" s="5" t="s">
        <v>283</v>
      </c>
      <c r="N66" s="5">
        <v>0</v>
      </c>
      <c r="O66" s="5">
        <v>1</v>
      </c>
      <c r="P66" s="5">
        <v>0</v>
      </c>
      <c r="Q66" s="5">
        <v>0</v>
      </c>
      <c r="R66" s="5">
        <v>0</v>
      </c>
      <c r="S66" s="5">
        <v>0</v>
      </c>
    </row>
    <row r="67" spans="1:19" x14ac:dyDescent="0.25">
      <c r="A67" s="42" t="s">
        <v>284</v>
      </c>
      <c r="B67" s="42">
        <v>62</v>
      </c>
      <c r="D67" s="5" t="s">
        <v>284</v>
      </c>
      <c r="E67" s="5">
        <v>0</v>
      </c>
      <c r="F67" s="5">
        <v>0</v>
      </c>
      <c r="G67" s="5">
        <v>0</v>
      </c>
      <c r="H67" s="5">
        <v>1</v>
      </c>
      <c r="I67" s="5">
        <v>0</v>
      </c>
      <c r="J67" s="5">
        <v>0</v>
      </c>
      <c r="M67" s="5" t="s">
        <v>284</v>
      </c>
      <c r="N67" s="5">
        <v>0</v>
      </c>
      <c r="O67" s="5">
        <v>0</v>
      </c>
      <c r="P67" s="5">
        <v>0</v>
      </c>
      <c r="Q67" s="5">
        <v>1</v>
      </c>
      <c r="R67" s="5">
        <v>0</v>
      </c>
      <c r="S67" s="5">
        <v>0</v>
      </c>
    </row>
    <row r="68" spans="1:19" x14ac:dyDescent="0.25">
      <c r="A68" s="42" t="s">
        <v>285</v>
      </c>
      <c r="B68" s="42">
        <v>41</v>
      </c>
      <c r="D68" s="5" t="s">
        <v>285</v>
      </c>
      <c r="E68" s="5">
        <v>0</v>
      </c>
      <c r="F68" s="5">
        <v>1</v>
      </c>
      <c r="G68" s="5">
        <v>0</v>
      </c>
      <c r="H68" s="5">
        <v>0</v>
      </c>
      <c r="I68" s="5">
        <v>0</v>
      </c>
      <c r="J68" s="5">
        <v>0</v>
      </c>
      <c r="M68" s="5" t="s">
        <v>285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</row>
    <row r="69" spans="1:19" x14ac:dyDescent="0.25">
      <c r="A69" s="42" t="s">
        <v>286</v>
      </c>
      <c r="B69" s="42">
        <v>29</v>
      </c>
      <c r="D69" s="5" t="s">
        <v>286</v>
      </c>
      <c r="E69" s="5">
        <v>0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M69" s="5" t="s">
        <v>286</v>
      </c>
      <c r="N69" s="5">
        <v>0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</row>
    <row r="70" spans="1:19" x14ac:dyDescent="0.25">
      <c r="A70" s="42" t="s">
        <v>287</v>
      </c>
      <c r="B70" s="42">
        <v>7</v>
      </c>
      <c r="D70" s="5" t="s">
        <v>287</v>
      </c>
      <c r="E70" s="5">
        <v>0</v>
      </c>
      <c r="F70" s="5">
        <v>0</v>
      </c>
      <c r="G70" s="5">
        <v>0</v>
      </c>
      <c r="H70" s="5">
        <v>1</v>
      </c>
      <c r="I70" s="5">
        <v>0</v>
      </c>
      <c r="J70" s="5">
        <v>0</v>
      </c>
      <c r="M70" s="5" t="s">
        <v>287</v>
      </c>
      <c r="N70" s="5">
        <v>0</v>
      </c>
      <c r="O70" s="5">
        <v>0</v>
      </c>
      <c r="P70" s="5">
        <v>0</v>
      </c>
      <c r="Q70" s="5">
        <v>1</v>
      </c>
      <c r="R70" s="5">
        <v>0</v>
      </c>
      <c r="S70" s="5">
        <v>0</v>
      </c>
    </row>
    <row r="71" spans="1:19" x14ac:dyDescent="0.25">
      <c r="A71" s="42" t="s">
        <v>288</v>
      </c>
      <c r="B71" s="42">
        <v>15</v>
      </c>
      <c r="D71" s="5" t="s">
        <v>288</v>
      </c>
      <c r="E71" s="5">
        <v>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M71" s="5" t="s">
        <v>288</v>
      </c>
      <c r="N71" s="5">
        <v>0</v>
      </c>
      <c r="O71" s="5">
        <v>1</v>
      </c>
      <c r="P71" s="5">
        <v>0</v>
      </c>
      <c r="Q71" s="5">
        <v>0</v>
      </c>
      <c r="R71" s="5">
        <v>0</v>
      </c>
      <c r="S71" s="5">
        <v>0</v>
      </c>
    </row>
    <row r="72" spans="1:19" x14ac:dyDescent="0.25">
      <c r="A72" s="42" t="s">
        <v>289</v>
      </c>
      <c r="B72" s="42">
        <v>62</v>
      </c>
      <c r="D72" s="5" t="s">
        <v>289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M72" s="5" t="s">
        <v>289</v>
      </c>
      <c r="N72" s="5">
        <v>0</v>
      </c>
      <c r="O72" s="5">
        <v>1</v>
      </c>
      <c r="P72" s="5">
        <v>0</v>
      </c>
      <c r="Q72" s="5">
        <v>0</v>
      </c>
      <c r="R72" s="5">
        <v>0</v>
      </c>
      <c r="S72" s="5">
        <v>0</v>
      </c>
    </row>
    <row r="73" spans="1:19" x14ac:dyDescent="0.25">
      <c r="A73" s="42" t="s">
        <v>290</v>
      </c>
      <c r="B73" s="42">
        <v>23</v>
      </c>
      <c r="D73" s="5" t="s">
        <v>290</v>
      </c>
      <c r="E73" s="5">
        <v>0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M73" s="5" t="s">
        <v>290</v>
      </c>
      <c r="N73" s="5">
        <v>0</v>
      </c>
      <c r="O73" s="5">
        <v>1</v>
      </c>
      <c r="P73" s="5">
        <v>0</v>
      </c>
      <c r="Q73" s="5">
        <v>0</v>
      </c>
      <c r="R73" s="5">
        <v>0</v>
      </c>
      <c r="S73" s="5">
        <v>0</v>
      </c>
    </row>
    <row r="74" spans="1:19" x14ac:dyDescent="0.25">
      <c r="A74" s="42" t="s">
        <v>291</v>
      </c>
      <c r="B74" s="42">
        <v>37</v>
      </c>
      <c r="D74" s="5" t="s">
        <v>291</v>
      </c>
      <c r="E74" s="5">
        <v>0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M74" s="5" t="s">
        <v>291</v>
      </c>
      <c r="N74" s="5">
        <v>0</v>
      </c>
      <c r="O74" s="5">
        <v>1</v>
      </c>
      <c r="P74" s="5">
        <v>0</v>
      </c>
      <c r="Q74" s="5">
        <v>0</v>
      </c>
      <c r="R74" s="5">
        <v>0</v>
      </c>
      <c r="S74" s="5">
        <v>0</v>
      </c>
    </row>
    <row r="75" spans="1:19" x14ac:dyDescent="0.25">
      <c r="A75" s="42" t="s">
        <v>292</v>
      </c>
      <c r="B75" s="42">
        <v>17</v>
      </c>
      <c r="D75" s="5" t="s">
        <v>292</v>
      </c>
      <c r="E75" s="5">
        <v>0</v>
      </c>
      <c r="F75" s="5">
        <v>0</v>
      </c>
      <c r="G75" s="5">
        <v>0</v>
      </c>
      <c r="H75" s="5">
        <v>1</v>
      </c>
      <c r="I75" s="5">
        <v>0</v>
      </c>
      <c r="J75" s="5">
        <v>0</v>
      </c>
      <c r="M75" s="5" t="s">
        <v>292</v>
      </c>
      <c r="N75" s="5">
        <v>0</v>
      </c>
      <c r="O75" s="5">
        <v>0</v>
      </c>
      <c r="P75" s="5">
        <v>0</v>
      </c>
      <c r="Q75" s="5">
        <v>1</v>
      </c>
      <c r="R75" s="5">
        <v>0</v>
      </c>
      <c r="S75" s="5">
        <v>0</v>
      </c>
    </row>
    <row r="76" spans="1:19" x14ac:dyDescent="0.25">
      <c r="A76" s="42" t="s">
        <v>293</v>
      </c>
      <c r="B76" s="42">
        <v>67</v>
      </c>
      <c r="D76" s="5" t="s">
        <v>293</v>
      </c>
      <c r="E76" s="5">
        <v>0</v>
      </c>
      <c r="F76" s="5">
        <v>0</v>
      </c>
      <c r="G76" s="5">
        <v>0</v>
      </c>
      <c r="H76" s="5">
        <v>1</v>
      </c>
      <c r="I76" s="5">
        <v>0</v>
      </c>
      <c r="J76" s="5">
        <v>0</v>
      </c>
      <c r="M76" s="5" t="s">
        <v>293</v>
      </c>
      <c r="N76" s="5">
        <v>0</v>
      </c>
      <c r="O76" s="5">
        <v>0</v>
      </c>
      <c r="P76" s="5">
        <v>0</v>
      </c>
      <c r="Q76" s="5">
        <v>1</v>
      </c>
      <c r="R76" s="5">
        <v>0</v>
      </c>
      <c r="S76" s="5">
        <v>0</v>
      </c>
    </row>
    <row r="77" spans="1:19" x14ac:dyDescent="0.25">
      <c r="A77" s="42" t="s">
        <v>294</v>
      </c>
      <c r="B77" s="42">
        <v>1</v>
      </c>
      <c r="D77" s="5" t="s">
        <v>294</v>
      </c>
      <c r="E77" s="5">
        <v>0</v>
      </c>
      <c r="F77" s="5">
        <v>1</v>
      </c>
      <c r="G77" s="5">
        <v>0</v>
      </c>
      <c r="H77" s="5">
        <v>0</v>
      </c>
      <c r="I77" s="5">
        <v>0</v>
      </c>
      <c r="J77" s="5">
        <v>0</v>
      </c>
      <c r="M77" s="5" t="s">
        <v>294</v>
      </c>
      <c r="N77" s="5">
        <v>0</v>
      </c>
      <c r="O77" s="5">
        <v>1</v>
      </c>
      <c r="P77" s="5">
        <v>0</v>
      </c>
      <c r="Q77" s="5">
        <v>0</v>
      </c>
      <c r="R77" s="5">
        <v>0</v>
      </c>
      <c r="S77" s="5">
        <v>0</v>
      </c>
    </row>
    <row r="78" spans="1:19" x14ac:dyDescent="0.25">
      <c r="A78" s="42" t="s">
        <v>295</v>
      </c>
      <c r="B78" s="42">
        <v>40</v>
      </c>
      <c r="D78" s="5" t="s">
        <v>295</v>
      </c>
      <c r="E78" s="5">
        <v>0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M78" s="5" t="s">
        <v>295</v>
      </c>
      <c r="N78" s="5">
        <v>0</v>
      </c>
      <c r="O78" s="5">
        <v>1</v>
      </c>
      <c r="P78" s="5">
        <v>0</v>
      </c>
      <c r="Q78" s="5">
        <v>0</v>
      </c>
      <c r="R78" s="5">
        <v>0</v>
      </c>
      <c r="S78" s="5">
        <v>0</v>
      </c>
    </row>
    <row r="79" spans="1:19" x14ac:dyDescent="0.25">
      <c r="A79" s="42" t="s">
        <v>296</v>
      </c>
      <c r="B79" s="42">
        <v>10</v>
      </c>
      <c r="D79" s="5" t="s">
        <v>296</v>
      </c>
      <c r="E79" s="5">
        <v>0</v>
      </c>
      <c r="F79" s="5">
        <v>0</v>
      </c>
      <c r="G79" s="5">
        <v>0</v>
      </c>
      <c r="H79" s="5">
        <v>1</v>
      </c>
      <c r="I79" s="5">
        <v>0</v>
      </c>
      <c r="J79" s="5">
        <v>0</v>
      </c>
      <c r="M79" s="5" t="s">
        <v>296</v>
      </c>
      <c r="N79" s="5">
        <v>0</v>
      </c>
      <c r="O79" s="5">
        <v>0</v>
      </c>
      <c r="P79" s="5">
        <v>0</v>
      </c>
      <c r="Q79" s="5">
        <v>1</v>
      </c>
      <c r="R79" s="5">
        <v>0</v>
      </c>
      <c r="S79" s="5">
        <v>0</v>
      </c>
    </row>
    <row r="80" spans="1:19" x14ac:dyDescent="0.25">
      <c r="A80" s="42" t="s">
        <v>297</v>
      </c>
      <c r="B80" s="42">
        <v>28</v>
      </c>
      <c r="D80" s="5" t="s">
        <v>297</v>
      </c>
      <c r="E80" s="5">
        <v>0</v>
      </c>
      <c r="F80" s="5">
        <v>1</v>
      </c>
      <c r="G80" s="5">
        <v>0</v>
      </c>
      <c r="H80" s="5">
        <v>0</v>
      </c>
      <c r="I80" s="5">
        <v>0</v>
      </c>
      <c r="J80" s="5">
        <v>0</v>
      </c>
      <c r="M80" s="5" t="s">
        <v>297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</row>
    <row r="81" spans="1:19" x14ac:dyDescent="0.25">
      <c r="A81" s="42" t="s">
        <v>298</v>
      </c>
      <c r="B81" s="42">
        <v>17</v>
      </c>
      <c r="D81" s="5" t="s">
        <v>298</v>
      </c>
      <c r="E81" s="5">
        <v>0</v>
      </c>
      <c r="F81" s="5">
        <v>1</v>
      </c>
      <c r="G81" s="5">
        <v>0</v>
      </c>
      <c r="H81" s="5">
        <v>0</v>
      </c>
      <c r="I81" s="5">
        <v>0</v>
      </c>
      <c r="J81" s="5">
        <v>0</v>
      </c>
      <c r="M81" s="5" t="s">
        <v>298</v>
      </c>
      <c r="N81" s="5">
        <v>0</v>
      </c>
      <c r="O81" s="5">
        <v>1</v>
      </c>
      <c r="P81" s="5">
        <v>0</v>
      </c>
      <c r="Q81" s="5">
        <v>0</v>
      </c>
      <c r="R81" s="5">
        <v>0</v>
      </c>
      <c r="S81" s="5">
        <v>0</v>
      </c>
    </row>
    <row r="82" spans="1:19" x14ac:dyDescent="0.25">
      <c r="A82" s="42" t="s">
        <v>299</v>
      </c>
      <c r="B82" s="42">
        <v>3</v>
      </c>
      <c r="D82" s="5" t="s">
        <v>299</v>
      </c>
      <c r="E82" s="5">
        <v>0</v>
      </c>
      <c r="F82" s="5">
        <v>1</v>
      </c>
      <c r="G82" s="5">
        <v>0</v>
      </c>
      <c r="H82" s="5">
        <v>0</v>
      </c>
      <c r="I82" s="5">
        <v>0</v>
      </c>
      <c r="J82" s="5">
        <v>0</v>
      </c>
      <c r="M82" s="5" t="s">
        <v>299</v>
      </c>
      <c r="N82" s="5">
        <v>0</v>
      </c>
      <c r="O82" s="5">
        <v>1</v>
      </c>
      <c r="P82" s="5">
        <v>0</v>
      </c>
      <c r="Q82" s="5">
        <v>0</v>
      </c>
      <c r="R82" s="5">
        <v>0</v>
      </c>
      <c r="S82" s="5">
        <v>0</v>
      </c>
    </row>
    <row r="83" spans="1:19" x14ac:dyDescent="0.25">
      <c r="A83" s="42" t="s">
        <v>300</v>
      </c>
      <c r="B83" s="42">
        <v>49</v>
      </c>
      <c r="D83" s="5" t="s">
        <v>300</v>
      </c>
      <c r="E83" s="5">
        <v>0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M83" s="5" t="s">
        <v>300</v>
      </c>
      <c r="N83" s="5">
        <v>0</v>
      </c>
      <c r="O83" s="5">
        <v>0</v>
      </c>
      <c r="P83" s="5">
        <v>0</v>
      </c>
      <c r="Q83" s="5">
        <v>1</v>
      </c>
      <c r="R83" s="5">
        <v>0</v>
      </c>
      <c r="S83" s="5">
        <v>0</v>
      </c>
    </row>
    <row r="84" spans="1:19" x14ac:dyDescent="0.25">
      <c r="A84" s="42" t="s">
        <v>301</v>
      </c>
      <c r="B84" s="42">
        <v>29</v>
      </c>
      <c r="D84" s="5" t="s">
        <v>301</v>
      </c>
      <c r="E84" s="5">
        <v>0</v>
      </c>
      <c r="F84" s="5">
        <v>0</v>
      </c>
      <c r="G84" s="5">
        <v>0</v>
      </c>
      <c r="H84" s="5">
        <v>1</v>
      </c>
      <c r="I84" s="5">
        <v>0</v>
      </c>
      <c r="J84" s="5">
        <v>0</v>
      </c>
      <c r="M84" s="5" t="s">
        <v>301</v>
      </c>
      <c r="N84" s="5">
        <v>0</v>
      </c>
      <c r="O84" s="5">
        <v>0</v>
      </c>
      <c r="P84" s="5">
        <v>0</v>
      </c>
      <c r="Q84" s="5">
        <v>1</v>
      </c>
      <c r="R84" s="5">
        <v>0</v>
      </c>
      <c r="S84" s="5">
        <v>0</v>
      </c>
    </row>
    <row r="85" spans="1:19" x14ac:dyDescent="0.25">
      <c r="A85" s="42" t="s">
        <v>302</v>
      </c>
      <c r="B85" s="42">
        <v>34</v>
      </c>
      <c r="D85" s="5" t="s">
        <v>302</v>
      </c>
      <c r="E85" s="5">
        <v>0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M85" s="5" t="s">
        <v>302</v>
      </c>
      <c r="N85" s="5">
        <v>0</v>
      </c>
      <c r="O85" s="5">
        <v>1</v>
      </c>
      <c r="P85" s="5">
        <v>0</v>
      </c>
      <c r="Q85" s="5">
        <v>0</v>
      </c>
      <c r="R85" s="5">
        <v>0</v>
      </c>
      <c r="S85" s="5">
        <v>0</v>
      </c>
    </row>
    <row r="86" spans="1:19" x14ac:dyDescent="0.25">
      <c r="A86" s="42" t="s">
        <v>303</v>
      </c>
      <c r="B86" s="42">
        <v>25</v>
      </c>
      <c r="D86" s="5" t="s">
        <v>303</v>
      </c>
      <c r="E86" s="5">
        <v>0</v>
      </c>
      <c r="F86" s="5">
        <v>0</v>
      </c>
      <c r="G86" s="5">
        <v>0</v>
      </c>
      <c r="H86" s="5">
        <v>1</v>
      </c>
      <c r="I86" s="5">
        <v>0</v>
      </c>
      <c r="J86" s="5">
        <v>0</v>
      </c>
      <c r="M86" s="5" t="s">
        <v>303</v>
      </c>
      <c r="N86" s="5">
        <v>0</v>
      </c>
      <c r="O86" s="5">
        <v>0</v>
      </c>
      <c r="P86" s="5">
        <v>0</v>
      </c>
      <c r="Q86" s="5">
        <v>1</v>
      </c>
      <c r="R86" s="5">
        <v>0</v>
      </c>
      <c r="S86" s="5">
        <v>0</v>
      </c>
    </row>
    <row r="87" spans="1:19" x14ac:dyDescent="0.25">
      <c r="A87" s="42" t="s">
        <v>304</v>
      </c>
      <c r="B87" s="42">
        <v>35</v>
      </c>
      <c r="D87" s="5" t="s">
        <v>304</v>
      </c>
      <c r="E87" s="5">
        <v>0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M87" s="5" t="s">
        <v>304</v>
      </c>
      <c r="N87" s="5">
        <v>0</v>
      </c>
      <c r="O87" s="5">
        <v>0</v>
      </c>
      <c r="P87" s="5">
        <v>0</v>
      </c>
      <c r="Q87" s="5">
        <v>1</v>
      </c>
      <c r="R87" s="5">
        <v>0</v>
      </c>
      <c r="S87" s="5">
        <v>0</v>
      </c>
    </row>
    <row r="88" spans="1:19" x14ac:dyDescent="0.25">
      <c r="A88" s="42" t="s">
        <v>305</v>
      </c>
      <c r="B88" s="42">
        <v>43</v>
      </c>
      <c r="D88" s="5" t="s">
        <v>305</v>
      </c>
      <c r="E88" s="5">
        <v>0</v>
      </c>
      <c r="F88" s="5">
        <v>1</v>
      </c>
      <c r="G88" s="5">
        <v>0</v>
      </c>
      <c r="H88" s="5">
        <v>0</v>
      </c>
      <c r="I88" s="5">
        <v>0</v>
      </c>
      <c r="J88" s="5">
        <v>0</v>
      </c>
      <c r="M88" s="5" t="s">
        <v>305</v>
      </c>
      <c r="N88" s="5">
        <v>0</v>
      </c>
      <c r="O88" s="5">
        <v>1</v>
      </c>
      <c r="P88" s="5">
        <v>0</v>
      </c>
      <c r="Q88" s="5">
        <v>0</v>
      </c>
      <c r="R88" s="5">
        <v>0</v>
      </c>
      <c r="S88" s="5">
        <v>0</v>
      </c>
    </row>
    <row r="89" spans="1:19" x14ac:dyDescent="0.25">
      <c r="A89" s="42" t="s">
        <v>306</v>
      </c>
      <c r="B89" s="42">
        <v>19</v>
      </c>
      <c r="D89" s="5" t="s">
        <v>306</v>
      </c>
      <c r="E89" s="5">
        <v>0</v>
      </c>
      <c r="F89" s="5">
        <v>0</v>
      </c>
      <c r="G89" s="5">
        <v>0</v>
      </c>
      <c r="H89" s="5">
        <v>1</v>
      </c>
      <c r="I89" s="5">
        <v>0</v>
      </c>
      <c r="J89" s="5">
        <v>0</v>
      </c>
      <c r="M89" s="5" t="s">
        <v>306</v>
      </c>
      <c r="N89" s="5">
        <v>0</v>
      </c>
      <c r="O89" s="5">
        <v>0</v>
      </c>
      <c r="P89" s="5">
        <v>0</v>
      </c>
      <c r="Q89" s="5">
        <v>1</v>
      </c>
      <c r="R89" s="5">
        <v>0</v>
      </c>
      <c r="S89" s="5">
        <v>0</v>
      </c>
    </row>
    <row r="90" spans="1:19" x14ac:dyDescent="0.25">
      <c r="A90" s="42" t="s">
        <v>307</v>
      </c>
      <c r="B90" s="42">
        <v>24</v>
      </c>
      <c r="D90" s="5" t="s">
        <v>307</v>
      </c>
      <c r="E90" s="5">
        <v>0</v>
      </c>
      <c r="F90" s="5">
        <v>1</v>
      </c>
      <c r="G90" s="5">
        <v>0</v>
      </c>
      <c r="H90" s="5">
        <v>0</v>
      </c>
      <c r="I90" s="5">
        <v>0</v>
      </c>
      <c r="J90" s="5">
        <v>0</v>
      </c>
      <c r="M90" s="5" t="s">
        <v>307</v>
      </c>
      <c r="N90" s="5">
        <v>0</v>
      </c>
      <c r="O90" s="5">
        <v>1</v>
      </c>
      <c r="P90" s="5">
        <v>0</v>
      </c>
      <c r="Q90" s="5">
        <v>0</v>
      </c>
      <c r="R90" s="5">
        <v>0</v>
      </c>
      <c r="S90" s="5">
        <v>0</v>
      </c>
    </row>
    <row r="91" spans="1:19" x14ac:dyDescent="0.25">
      <c r="A91" s="42" t="s">
        <v>308</v>
      </c>
      <c r="B91" s="42">
        <v>36</v>
      </c>
      <c r="D91" s="5" t="s">
        <v>308</v>
      </c>
      <c r="E91" s="5">
        <v>0</v>
      </c>
      <c r="F91" s="5">
        <v>1</v>
      </c>
      <c r="G91" s="5">
        <v>0</v>
      </c>
      <c r="H91" s="5">
        <v>0</v>
      </c>
      <c r="I91" s="5">
        <v>0</v>
      </c>
      <c r="J91" s="5">
        <v>0</v>
      </c>
      <c r="M91" s="5" t="s">
        <v>308</v>
      </c>
      <c r="N91" s="5">
        <v>0</v>
      </c>
      <c r="O91" s="5">
        <v>1</v>
      </c>
      <c r="P91" s="5">
        <v>0</v>
      </c>
      <c r="Q91" s="5">
        <v>0</v>
      </c>
      <c r="R91" s="5">
        <v>0</v>
      </c>
      <c r="S91" s="5">
        <v>0</v>
      </c>
    </row>
    <row r="92" spans="1:19" x14ac:dyDescent="0.25">
      <c r="A92" s="42" t="s">
        <v>309</v>
      </c>
      <c r="B92" s="42">
        <v>10</v>
      </c>
      <c r="D92" s="5" t="s">
        <v>309</v>
      </c>
      <c r="E92" s="5">
        <v>0</v>
      </c>
      <c r="F92" s="5">
        <v>0</v>
      </c>
      <c r="G92" s="5">
        <v>0</v>
      </c>
      <c r="H92" s="5">
        <v>1</v>
      </c>
      <c r="I92" s="5">
        <v>0</v>
      </c>
      <c r="J92" s="5">
        <v>0</v>
      </c>
      <c r="M92" s="5" t="s">
        <v>309</v>
      </c>
      <c r="N92" s="5">
        <v>0</v>
      </c>
      <c r="O92" s="5">
        <v>0</v>
      </c>
      <c r="P92" s="5">
        <v>0</v>
      </c>
      <c r="Q92" s="5">
        <v>1</v>
      </c>
      <c r="R92" s="5">
        <v>0</v>
      </c>
      <c r="S92" s="5">
        <v>0</v>
      </c>
    </row>
    <row r="93" spans="1:19" x14ac:dyDescent="0.25">
      <c r="A93" s="42" t="s">
        <v>310</v>
      </c>
      <c r="B93" s="42">
        <v>54</v>
      </c>
      <c r="D93" s="5" t="s">
        <v>310</v>
      </c>
      <c r="E93" s="5">
        <v>0</v>
      </c>
      <c r="F93" s="5">
        <v>1</v>
      </c>
      <c r="G93" s="5">
        <v>0</v>
      </c>
      <c r="H93" s="5">
        <v>0</v>
      </c>
      <c r="I93" s="5">
        <v>0</v>
      </c>
      <c r="J93" s="5">
        <v>0</v>
      </c>
      <c r="M93" s="5" t="s">
        <v>310</v>
      </c>
      <c r="N93" s="5">
        <v>0</v>
      </c>
      <c r="O93" s="5">
        <v>1</v>
      </c>
      <c r="P93" s="5">
        <v>0</v>
      </c>
      <c r="Q93" s="5">
        <v>0</v>
      </c>
      <c r="R93" s="5">
        <v>0</v>
      </c>
      <c r="S93" s="5">
        <v>0</v>
      </c>
    </row>
    <row r="94" spans="1:19" x14ac:dyDescent="0.25">
      <c r="A94" s="42" t="s">
        <v>311</v>
      </c>
      <c r="B94" s="42">
        <v>47</v>
      </c>
      <c r="D94" s="5" t="s">
        <v>311</v>
      </c>
      <c r="E94" s="5">
        <v>0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M94" s="5" t="s">
        <v>311</v>
      </c>
      <c r="N94" s="5">
        <v>0</v>
      </c>
      <c r="O94" s="5">
        <v>0</v>
      </c>
      <c r="P94" s="5">
        <v>1</v>
      </c>
      <c r="Q94" s="5">
        <v>0</v>
      </c>
      <c r="R94" s="5">
        <v>0</v>
      </c>
      <c r="S94" s="5">
        <v>0</v>
      </c>
    </row>
    <row r="95" spans="1:19" x14ac:dyDescent="0.25">
      <c r="A95" s="42" t="s">
        <v>312</v>
      </c>
      <c r="B95" s="42">
        <v>69</v>
      </c>
      <c r="D95" s="5" t="s">
        <v>312</v>
      </c>
      <c r="E95" s="5">
        <v>0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M95" s="5" t="s">
        <v>312</v>
      </c>
      <c r="N95" s="5">
        <v>0</v>
      </c>
      <c r="O95" s="5">
        <v>0</v>
      </c>
      <c r="P95" s="5">
        <v>0</v>
      </c>
      <c r="Q95" s="5">
        <v>1</v>
      </c>
      <c r="R95" s="5">
        <v>0</v>
      </c>
      <c r="S95" s="5">
        <v>0</v>
      </c>
    </row>
    <row r="96" spans="1:19" x14ac:dyDescent="0.25">
      <c r="A96" s="42" t="s">
        <v>313</v>
      </c>
      <c r="B96" s="42">
        <v>5</v>
      </c>
      <c r="D96" s="5" t="s">
        <v>313</v>
      </c>
      <c r="E96" s="5">
        <v>0</v>
      </c>
      <c r="F96" s="5">
        <v>1</v>
      </c>
      <c r="G96" s="5">
        <v>0</v>
      </c>
      <c r="H96" s="5">
        <v>0</v>
      </c>
      <c r="I96" s="5">
        <v>0</v>
      </c>
      <c r="J96" s="5">
        <v>0</v>
      </c>
      <c r="M96" s="5" t="s">
        <v>313</v>
      </c>
      <c r="N96" s="5">
        <v>0</v>
      </c>
      <c r="O96" s="5">
        <v>1</v>
      </c>
      <c r="P96" s="5">
        <v>0</v>
      </c>
      <c r="Q96" s="5">
        <v>0</v>
      </c>
      <c r="R96" s="5">
        <v>0</v>
      </c>
      <c r="S96" s="5">
        <v>0</v>
      </c>
    </row>
    <row r="97" spans="1:19" x14ac:dyDescent="0.25">
      <c r="A97" s="42" t="s">
        <v>314</v>
      </c>
      <c r="B97" s="42">
        <v>31</v>
      </c>
      <c r="D97" s="5" t="s">
        <v>314</v>
      </c>
      <c r="E97" s="5">
        <v>0</v>
      </c>
      <c r="F97" s="5">
        <v>0</v>
      </c>
      <c r="G97" s="5">
        <v>1</v>
      </c>
      <c r="H97" s="5">
        <v>0</v>
      </c>
      <c r="I97" s="5">
        <v>0</v>
      </c>
      <c r="J97" s="5">
        <v>0</v>
      </c>
      <c r="M97" s="5" t="s">
        <v>314</v>
      </c>
      <c r="N97" s="5">
        <v>0</v>
      </c>
      <c r="O97" s="5">
        <v>0</v>
      </c>
      <c r="P97" s="5">
        <v>1</v>
      </c>
      <c r="Q97" s="5">
        <v>0</v>
      </c>
      <c r="R97" s="5">
        <v>0</v>
      </c>
      <c r="S97" s="5">
        <v>0</v>
      </c>
    </row>
    <row r="98" spans="1:19" x14ac:dyDescent="0.25">
      <c r="A98" s="42" t="s">
        <v>315</v>
      </c>
      <c r="B98" s="42">
        <v>58</v>
      </c>
      <c r="D98" s="5" t="s">
        <v>315</v>
      </c>
      <c r="E98" s="5">
        <v>0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M98" s="5" t="s">
        <v>315</v>
      </c>
      <c r="N98" s="5">
        <v>0</v>
      </c>
      <c r="O98" s="5">
        <v>1</v>
      </c>
      <c r="P98" s="5">
        <v>0</v>
      </c>
      <c r="Q98" s="5">
        <v>0</v>
      </c>
      <c r="R98" s="5">
        <v>0</v>
      </c>
      <c r="S98" s="5">
        <v>0</v>
      </c>
    </row>
    <row r="99" spans="1:19" x14ac:dyDescent="0.25">
      <c r="A99" s="42" t="s">
        <v>316</v>
      </c>
      <c r="B99" s="42">
        <v>47</v>
      </c>
      <c r="D99" s="5" t="s">
        <v>316</v>
      </c>
      <c r="E99" s="5">
        <v>0</v>
      </c>
      <c r="F99" s="5">
        <v>1</v>
      </c>
      <c r="G99" s="5">
        <v>0</v>
      </c>
      <c r="H99" s="5">
        <v>0</v>
      </c>
      <c r="I99" s="5">
        <v>0</v>
      </c>
      <c r="J99" s="5">
        <v>0</v>
      </c>
      <c r="M99" s="5" t="s">
        <v>316</v>
      </c>
      <c r="N99" s="5">
        <v>0</v>
      </c>
      <c r="O99" s="5">
        <v>1</v>
      </c>
      <c r="P99" s="5">
        <v>0</v>
      </c>
      <c r="Q99" s="5">
        <v>0</v>
      </c>
      <c r="R99" s="5">
        <v>0</v>
      </c>
      <c r="S99" s="5">
        <v>0</v>
      </c>
    </row>
    <row r="100" spans="1:19" x14ac:dyDescent="0.25">
      <c r="A100" s="42" t="s">
        <v>317</v>
      </c>
      <c r="B100" s="42">
        <v>15</v>
      </c>
      <c r="D100" s="5" t="s">
        <v>317</v>
      </c>
      <c r="E100" s="5">
        <v>0</v>
      </c>
      <c r="F100" s="5">
        <v>1</v>
      </c>
      <c r="G100" s="5">
        <v>0</v>
      </c>
      <c r="H100" s="5">
        <v>0</v>
      </c>
      <c r="I100" s="5">
        <v>0</v>
      </c>
      <c r="J100" s="5">
        <v>0</v>
      </c>
      <c r="M100" s="5" t="s">
        <v>317</v>
      </c>
      <c r="N100" s="5">
        <v>0</v>
      </c>
      <c r="O100" s="5">
        <v>1</v>
      </c>
      <c r="P100" s="5">
        <v>0</v>
      </c>
      <c r="Q100" s="5">
        <v>0</v>
      </c>
      <c r="R100" s="5">
        <v>0</v>
      </c>
      <c r="S100" s="5">
        <v>0</v>
      </c>
    </row>
    <row r="101" spans="1:19" x14ac:dyDescent="0.25">
      <c r="A101" s="42" t="s">
        <v>318</v>
      </c>
      <c r="B101" s="42">
        <v>60</v>
      </c>
      <c r="D101" s="5" t="s">
        <v>318</v>
      </c>
      <c r="E101" s="5">
        <v>0</v>
      </c>
      <c r="F101" s="5">
        <v>1</v>
      </c>
      <c r="G101" s="5">
        <v>0</v>
      </c>
      <c r="H101" s="5">
        <v>0</v>
      </c>
      <c r="I101" s="5">
        <v>0</v>
      </c>
      <c r="J101" s="5">
        <v>0</v>
      </c>
      <c r="M101" s="5" t="s">
        <v>318</v>
      </c>
      <c r="N101" s="5">
        <v>0</v>
      </c>
      <c r="O101" s="5">
        <v>1</v>
      </c>
      <c r="P101" s="5">
        <v>0</v>
      </c>
      <c r="Q101" s="5">
        <v>0</v>
      </c>
      <c r="R101" s="5">
        <v>0</v>
      </c>
      <c r="S101" s="5">
        <v>0</v>
      </c>
    </row>
    <row r="102" spans="1:19" x14ac:dyDescent="0.25">
      <c r="A102" s="42" t="s">
        <v>319</v>
      </c>
      <c r="B102" s="42">
        <v>39</v>
      </c>
      <c r="D102" s="5" t="s">
        <v>319</v>
      </c>
      <c r="E102" s="5">
        <v>0</v>
      </c>
      <c r="F102" s="5">
        <v>1</v>
      </c>
      <c r="G102" s="5">
        <v>0</v>
      </c>
      <c r="H102" s="5">
        <v>0</v>
      </c>
      <c r="I102" s="5">
        <v>0</v>
      </c>
      <c r="J102" s="5">
        <v>0</v>
      </c>
      <c r="M102" s="5" t="s">
        <v>319</v>
      </c>
      <c r="N102" s="5">
        <v>0</v>
      </c>
      <c r="O102" s="5">
        <v>1</v>
      </c>
      <c r="P102" s="5">
        <v>0</v>
      </c>
      <c r="Q102" s="5">
        <v>0</v>
      </c>
      <c r="R102" s="5">
        <v>0</v>
      </c>
      <c r="S102" s="5">
        <v>0</v>
      </c>
    </row>
    <row r="103" spans="1:19" x14ac:dyDescent="0.25">
      <c r="A103" s="42" t="s">
        <v>320</v>
      </c>
      <c r="B103" s="42">
        <v>5</v>
      </c>
      <c r="D103" s="5" t="s">
        <v>320</v>
      </c>
      <c r="E103" s="5">
        <v>0</v>
      </c>
      <c r="F103" s="5">
        <v>0</v>
      </c>
      <c r="G103" s="5">
        <v>0</v>
      </c>
      <c r="H103" s="5">
        <v>1</v>
      </c>
      <c r="I103" s="5">
        <v>0</v>
      </c>
      <c r="J103" s="5">
        <v>0</v>
      </c>
      <c r="M103" s="5" t="s">
        <v>320</v>
      </c>
      <c r="N103" s="5">
        <v>0</v>
      </c>
      <c r="O103" s="5">
        <v>0</v>
      </c>
      <c r="P103" s="5">
        <v>0</v>
      </c>
      <c r="Q103" s="5">
        <v>1</v>
      </c>
      <c r="R103" s="5">
        <v>0</v>
      </c>
      <c r="S103" s="5">
        <v>0</v>
      </c>
    </row>
    <row r="104" spans="1:19" x14ac:dyDescent="0.25">
      <c r="A104" s="42" t="s">
        <v>321</v>
      </c>
      <c r="B104" s="42">
        <v>18</v>
      </c>
      <c r="D104" s="5" t="s">
        <v>321</v>
      </c>
      <c r="E104" s="5">
        <v>0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M104" s="5" t="s">
        <v>321</v>
      </c>
      <c r="N104" s="5">
        <v>0</v>
      </c>
      <c r="O104" s="5">
        <v>1</v>
      </c>
      <c r="P104" s="5">
        <v>0</v>
      </c>
      <c r="Q104" s="5">
        <v>0</v>
      </c>
      <c r="R104" s="5">
        <v>0</v>
      </c>
      <c r="S104" s="5">
        <v>0</v>
      </c>
    </row>
    <row r="105" spans="1:19" x14ac:dyDescent="0.25">
      <c r="A105" s="42" t="s">
        <v>322</v>
      </c>
      <c r="B105" s="42">
        <v>55</v>
      </c>
      <c r="D105" s="5" t="s">
        <v>322</v>
      </c>
      <c r="E105" s="5">
        <v>0</v>
      </c>
      <c r="F105" s="5">
        <v>1</v>
      </c>
      <c r="G105" s="5">
        <v>0</v>
      </c>
      <c r="H105" s="5">
        <v>0</v>
      </c>
      <c r="I105" s="5">
        <v>0</v>
      </c>
      <c r="J105" s="5">
        <v>0</v>
      </c>
      <c r="M105" s="5" t="s">
        <v>322</v>
      </c>
      <c r="N105" s="5">
        <v>0</v>
      </c>
      <c r="O105" s="5">
        <v>1</v>
      </c>
      <c r="P105" s="5">
        <v>0</v>
      </c>
      <c r="Q105" s="5">
        <v>0</v>
      </c>
      <c r="R105" s="5">
        <v>0</v>
      </c>
      <c r="S105" s="5">
        <v>0</v>
      </c>
    </row>
    <row r="106" spans="1:19" x14ac:dyDescent="0.25">
      <c r="A106" s="42" t="s">
        <v>323</v>
      </c>
      <c r="B106" s="42">
        <v>43</v>
      </c>
      <c r="D106" s="5" t="s">
        <v>323</v>
      </c>
      <c r="E106" s="5">
        <v>0</v>
      </c>
      <c r="F106" s="5">
        <v>0</v>
      </c>
      <c r="G106" s="5">
        <v>0</v>
      </c>
      <c r="H106" s="5">
        <v>1</v>
      </c>
      <c r="I106" s="5">
        <v>0</v>
      </c>
      <c r="J106" s="5">
        <v>0</v>
      </c>
      <c r="M106" s="5" t="s">
        <v>323</v>
      </c>
      <c r="N106" s="5">
        <v>0</v>
      </c>
      <c r="O106" s="5">
        <v>0</v>
      </c>
      <c r="P106" s="5">
        <v>0</v>
      </c>
      <c r="Q106" s="5">
        <v>1</v>
      </c>
      <c r="R106" s="5">
        <v>0</v>
      </c>
      <c r="S106" s="5">
        <v>0</v>
      </c>
    </row>
    <row r="107" spans="1:19" x14ac:dyDescent="0.25">
      <c r="A107" s="42" t="s">
        <v>324</v>
      </c>
      <c r="B107" s="42">
        <v>23</v>
      </c>
      <c r="D107" s="5" t="s">
        <v>324</v>
      </c>
      <c r="E107" s="5">
        <v>0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  <c r="M107" s="5" t="s">
        <v>324</v>
      </c>
      <c r="N107" s="5">
        <v>0</v>
      </c>
      <c r="O107" s="5">
        <v>0</v>
      </c>
      <c r="P107" s="5">
        <v>0</v>
      </c>
      <c r="Q107" s="5">
        <v>1</v>
      </c>
      <c r="R107" s="5">
        <v>0</v>
      </c>
      <c r="S107" s="5">
        <v>0</v>
      </c>
    </row>
    <row r="108" spans="1:19" x14ac:dyDescent="0.25">
      <c r="A108" s="42" t="s">
        <v>325</v>
      </c>
      <c r="B108" s="42">
        <v>55</v>
      </c>
      <c r="D108" s="5" t="s">
        <v>325</v>
      </c>
      <c r="E108" s="5">
        <v>0</v>
      </c>
      <c r="F108" s="5">
        <v>1</v>
      </c>
      <c r="G108" s="5">
        <v>0</v>
      </c>
      <c r="H108" s="5">
        <v>0</v>
      </c>
      <c r="I108" s="5">
        <v>0</v>
      </c>
      <c r="J108" s="5">
        <v>0</v>
      </c>
      <c r="M108" s="5" t="s">
        <v>325</v>
      </c>
      <c r="N108" s="5">
        <v>0</v>
      </c>
      <c r="O108" s="5">
        <v>1</v>
      </c>
      <c r="P108" s="5">
        <v>0</v>
      </c>
      <c r="Q108" s="5">
        <v>0</v>
      </c>
      <c r="R108" s="5">
        <v>0</v>
      </c>
      <c r="S108" s="5">
        <v>0</v>
      </c>
    </row>
    <row r="109" spans="1:19" x14ac:dyDescent="0.25">
      <c r="A109" s="42" t="s">
        <v>326</v>
      </c>
      <c r="B109" s="42">
        <v>29</v>
      </c>
      <c r="D109" s="5" t="s">
        <v>326</v>
      </c>
      <c r="E109" s="5">
        <v>0</v>
      </c>
      <c r="F109" s="5">
        <v>1</v>
      </c>
      <c r="G109" s="5">
        <v>0</v>
      </c>
      <c r="H109" s="5">
        <v>0</v>
      </c>
      <c r="I109" s="5">
        <v>0</v>
      </c>
      <c r="J109" s="5">
        <v>0</v>
      </c>
      <c r="M109" s="5" t="s">
        <v>326</v>
      </c>
      <c r="N109" s="5">
        <v>0</v>
      </c>
      <c r="O109" s="5">
        <v>1</v>
      </c>
      <c r="P109" s="5">
        <v>0</v>
      </c>
      <c r="Q109" s="5">
        <v>0</v>
      </c>
      <c r="R109" s="5">
        <v>0</v>
      </c>
      <c r="S109" s="5">
        <v>0</v>
      </c>
    </row>
    <row r="110" spans="1:19" x14ac:dyDescent="0.25">
      <c r="A110" s="42" t="s">
        <v>327</v>
      </c>
      <c r="B110" s="42">
        <v>20</v>
      </c>
      <c r="D110" s="5" t="s">
        <v>327</v>
      </c>
      <c r="E110" s="5">
        <v>0</v>
      </c>
      <c r="F110" s="5">
        <v>1</v>
      </c>
      <c r="G110" s="5">
        <v>0</v>
      </c>
      <c r="H110" s="5">
        <v>0</v>
      </c>
      <c r="I110" s="5">
        <v>0</v>
      </c>
      <c r="J110" s="5">
        <v>0</v>
      </c>
      <c r="M110" s="5" t="s">
        <v>327</v>
      </c>
      <c r="N110" s="5">
        <v>0</v>
      </c>
      <c r="O110" s="5">
        <v>1</v>
      </c>
      <c r="P110" s="5">
        <v>0</v>
      </c>
      <c r="Q110" s="5">
        <v>0</v>
      </c>
      <c r="R110" s="5">
        <v>0</v>
      </c>
      <c r="S110" s="5">
        <v>0</v>
      </c>
    </row>
    <row r="111" spans="1:19" x14ac:dyDescent="0.25">
      <c r="A111" s="42" t="s">
        <v>328</v>
      </c>
      <c r="B111" s="42">
        <v>44</v>
      </c>
      <c r="D111" s="5" t="s">
        <v>328</v>
      </c>
      <c r="E111" s="5">
        <v>0</v>
      </c>
      <c r="F111" s="5">
        <v>1</v>
      </c>
      <c r="G111" s="5">
        <v>0</v>
      </c>
      <c r="H111" s="5">
        <v>0</v>
      </c>
      <c r="I111" s="5">
        <v>0</v>
      </c>
      <c r="J111" s="5">
        <v>0</v>
      </c>
      <c r="M111" s="5" t="s">
        <v>328</v>
      </c>
      <c r="N111" s="5">
        <v>0</v>
      </c>
      <c r="O111" s="5">
        <v>1</v>
      </c>
      <c r="P111" s="5">
        <v>0</v>
      </c>
      <c r="Q111" s="5">
        <v>0</v>
      </c>
      <c r="R111" s="5">
        <v>0</v>
      </c>
      <c r="S111" s="5">
        <v>0</v>
      </c>
    </row>
    <row r="112" spans="1:19" x14ac:dyDescent="0.25">
      <c r="A112" s="42" t="s">
        <v>329</v>
      </c>
      <c r="B112" s="42">
        <v>25</v>
      </c>
      <c r="D112" s="5" t="s">
        <v>329</v>
      </c>
      <c r="E112" s="5">
        <v>0</v>
      </c>
      <c r="F112" s="5">
        <v>0</v>
      </c>
      <c r="G112" s="5">
        <v>0</v>
      </c>
      <c r="H112" s="5">
        <v>1</v>
      </c>
      <c r="I112" s="5">
        <v>0</v>
      </c>
      <c r="J112" s="5">
        <v>0</v>
      </c>
      <c r="M112" s="5" t="s">
        <v>329</v>
      </c>
      <c r="N112" s="5">
        <v>0</v>
      </c>
      <c r="O112" s="5">
        <v>0</v>
      </c>
      <c r="P112" s="5">
        <v>0</v>
      </c>
      <c r="Q112" s="5">
        <v>1</v>
      </c>
      <c r="R112" s="5">
        <v>0</v>
      </c>
      <c r="S112" s="5">
        <v>0</v>
      </c>
    </row>
    <row r="113" spans="1:19" x14ac:dyDescent="0.25">
      <c r="A113" s="42" t="s">
        <v>330</v>
      </c>
      <c r="B113" s="42">
        <v>42</v>
      </c>
      <c r="D113" s="5" t="s">
        <v>330</v>
      </c>
      <c r="E113" s="5">
        <v>0</v>
      </c>
      <c r="F113" s="5">
        <v>1</v>
      </c>
      <c r="G113" s="5">
        <v>0</v>
      </c>
      <c r="H113" s="5">
        <v>0</v>
      </c>
      <c r="I113" s="5">
        <v>0</v>
      </c>
      <c r="J113" s="5">
        <v>0</v>
      </c>
      <c r="M113" s="5" t="s">
        <v>330</v>
      </c>
      <c r="N113" s="5">
        <v>0</v>
      </c>
      <c r="O113" s="5">
        <v>1</v>
      </c>
      <c r="P113" s="5">
        <v>0</v>
      </c>
      <c r="Q113" s="5">
        <v>0</v>
      </c>
      <c r="R113" s="5">
        <v>0</v>
      </c>
      <c r="S113" s="5">
        <v>0</v>
      </c>
    </row>
    <row r="114" spans="1:19" x14ac:dyDescent="0.25">
      <c r="A114" s="42" t="s">
        <v>331</v>
      </c>
      <c r="B114" s="42">
        <v>56</v>
      </c>
      <c r="D114" s="5" t="s">
        <v>331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M114" s="5" t="s">
        <v>331</v>
      </c>
      <c r="N114" s="5">
        <v>0</v>
      </c>
      <c r="O114" s="5">
        <v>1</v>
      </c>
      <c r="P114" s="5">
        <v>0</v>
      </c>
      <c r="Q114" s="5">
        <v>0</v>
      </c>
      <c r="R114" s="5">
        <v>0</v>
      </c>
      <c r="S114" s="5">
        <v>0</v>
      </c>
    </row>
    <row r="115" spans="1:19" x14ac:dyDescent="0.25">
      <c r="A115" s="42" t="s">
        <v>332</v>
      </c>
      <c r="B115" s="42">
        <v>6</v>
      </c>
      <c r="D115" s="5" t="s">
        <v>332</v>
      </c>
      <c r="E115" s="5">
        <v>0</v>
      </c>
      <c r="F115" s="5">
        <v>0</v>
      </c>
      <c r="G115" s="5">
        <v>1</v>
      </c>
      <c r="H115" s="5">
        <v>0</v>
      </c>
      <c r="I115" s="5">
        <v>0</v>
      </c>
      <c r="J115" s="5">
        <v>0</v>
      </c>
      <c r="M115" s="5" t="s">
        <v>332</v>
      </c>
      <c r="N115" s="5">
        <v>0</v>
      </c>
      <c r="O115" s="5">
        <v>0</v>
      </c>
      <c r="P115" s="5">
        <v>1</v>
      </c>
      <c r="Q115" s="5">
        <v>0</v>
      </c>
      <c r="R115" s="5">
        <v>0</v>
      </c>
      <c r="S115" s="5">
        <v>0</v>
      </c>
    </row>
    <row r="116" spans="1:19" x14ac:dyDescent="0.25">
      <c r="A116" s="42" t="s">
        <v>333</v>
      </c>
      <c r="B116" s="42">
        <v>14</v>
      </c>
      <c r="D116" s="5" t="s">
        <v>333</v>
      </c>
      <c r="E116" s="5">
        <v>0</v>
      </c>
      <c r="F116" s="5">
        <v>1</v>
      </c>
      <c r="G116" s="5">
        <v>0</v>
      </c>
      <c r="H116" s="5">
        <v>0</v>
      </c>
      <c r="I116" s="5">
        <v>0</v>
      </c>
      <c r="J116" s="5">
        <v>0</v>
      </c>
      <c r="M116" s="5" t="s">
        <v>333</v>
      </c>
      <c r="N116" s="5">
        <v>0</v>
      </c>
      <c r="O116" s="5">
        <v>1</v>
      </c>
      <c r="P116" s="5">
        <v>0</v>
      </c>
      <c r="Q116" s="5">
        <v>0</v>
      </c>
      <c r="R116" s="5">
        <v>0</v>
      </c>
      <c r="S116" s="5">
        <v>0</v>
      </c>
    </row>
    <row r="117" spans="1:19" x14ac:dyDescent="0.25">
      <c r="A117" s="42" t="s">
        <v>334</v>
      </c>
      <c r="B117" s="42">
        <v>23</v>
      </c>
      <c r="D117" s="5" t="s">
        <v>334</v>
      </c>
      <c r="E117" s="5">
        <v>0</v>
      </c>
      <c r="F117" s="5">
        <v>1</v>
      </c>
      <c r="G117" s="5">
        <v>0</v>
      </c>
      <c r="H117" s="5">
        <v>0</v>
      </c>
      <c r="I117" s="5">
        <v>0</v>
      </c>
      <c r="J117" s="5">
        <v>0</v>
      </c>
      <c r="M117" s="5" t="s">
        <v>334</v>
      </c>
      <c r="N117" s="5">
        <v>0</v>
      </c>
      <c r="O117" s="5">
        <v>1</v>
      </c>
      <c r="P117" s="5">
        <v>0</v>
      </c>
      <c r="Q117" s="5">
        <v>0</v>
      </c>
      <c r="R117" s="5">
        <v>0</v>
      </c>
      <c r="S117" s="5">
        <v>0</v>
      </c>
    </row>
    <row r="118" spans="1:19" x14ac:dyDescent="0.25">
      <c r="A118" s="42" t="s">
        <v>335</v>
      </c>
      <c r="B118" s="42">
        <v>40</v>
      </c>
      <c r="D118" s="5" t="s">
        <v>335</v>
      </c>
      <c r="E118" s="5">
        <v>0</v>
      </c>
      <c r="F118" s="5">
        <v>1</v>
      </c>
      <c r="G118" s="5">
        <v>0</v>
      </c>
      <c r="H118" s="5">
        <v>0</v>
      </c>
      <c r="I118" s="5">
        <v>0</v>
      </c>
      <c r="J118" s="5">
        <v>0</v>
      </c>
      <c r="M118" s="5" t="s">
        <v>335</v>
      </c>
      <c r="N118" s="5">
        <v>0</v>
      </c>
      <c r="O118" s="5">
        <v>1</v>
      </c>
      <c r="P118" s="5">
        <v>0</v>
      </c>
      <c r="Q118" s="5">
        <v>0</v>
      </c>
      <c r="R118" s="5">
        <v>0</v>
      </c>
      <c r="S118" s="5">
        <v>0</v>
      </c>
    </row>
    <row r="119" spans="1:19" x14ac:dyDescent="0.25">
      <c r="A119" s="42" t="s">
        <v>336</v>
      </c>
      <c r="B119" s="42">
        <v>29</v>
      </c>
      <c r="D119" s="5" t="s">
        <v>336</v>
      </c>
      <c r="E119" s="5">
        <v>0</v>
      </c>
      <c r="F119" s="5">
        <v>1</v>
      </c>
      <c r="G119" s="5">
        <v>0</v>
      </c>
      <c r="H119" s="5">
        <v>0</v>
      </c>
      <c r="I119" s="5">
        <v>0</v>
      </c>
      <c r="J119" s="5">
        <v>0</v>
      </c>
      <c r="M119" s="5" t="s">
        <v>336</v>
      </c>
      <c r="N119" s="5">
        <v>0</v>
      </c>
      <c r="O119" s="5">
        <v>1</v>
      </c>
      <c r="P119" s="5">
        <v>0</v>
      </c>
      <c r="Q119" s="5">
        <v>0</v>
      </c>
      <c r="R119" s="5">
        <v>0</v>
      </c>
      <c r="S119" s="5">
        <v>0</v>
      </c>
    </row>
    <row r="120" spans="1:19" x14ac:dyDescent="0.25">
      <c r="A120" s="42" t="s">
        <v>337</v>
      </c>
      <c r="B120" s="42">
        <v>41</v>
      </c>
      <c r="D120" s="5" t="s">
        <v>337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M120" s="5" t="s">
        <v>337</v>
      </c>
      <c r="N120" s="5">
        <v>0</v>
      </c>
      <c r="O120" s="5">
        <v>1</v>
      </c>
      <c r="P120" s="5">
        <v>0</v>
      </c>
      <c r="Q120" s="5">
        <v>0</v>
      </c>
      <c r="R120" s="5">
        <v>0</v>
      </c>
      <c r="S120" s="5">
        <v>0</v>
      </c>
    </row>
    <row r="121" spans="1:19" x14ac:dyDescent="0.25">
      <c r="A121" s="42" t="s">
        <v>338</v>
      </c>
      <c r="B121" s="42">
        <v>23</v>
      </c>
      <c r="D121" s="5" t="s">
        <v>338</v>
      </c>
      <c r="E121" s="5">
        <v>0</v>
      </c>
      <c r="F121" s="5">
        <v>1</v>
      </c>
      <c r="G121" s="5">
        <v>0</v>
      </c>
      <c r="H121" s="5">
        <v>0</v>
      </c>
      <c r="I121" s="5">
        <v>0</v>
      </c>
      <c r="J121" s="5">
        <v>0</v>
      </c>
      <c r="M121" s="5" t="s">
        <v>338</v>
      </c>
      <c r="N121" s="5">
        <v>0</v>
      </c>
      <c r="O121" s="5">
        <v>1</v>
      </c>
      <c r="P121" s="5">
        <v>0</v>
      </c>
      <c r="Q121" s="5">
        <v>0</v>
      </c>
      <c r="R121" s="5">
        <v>0</v>
      </c>
      <c r="S121" s="5">
        <v>0</v>
      </c>
    </row>
    <row r="122" spans="1:19" x14ac:dyDescent="0.25">
      <c r="A122" s="42" t="s">
        <v>339</v>
      </c>
      <c r="B122" s="42">
        <v>47</v>
      </c>
      <c r="D122" s="5" t="s">
        <v>339</v>
      </c>
      <c r="E122" s="5">
        <v>0</v>
      </c>
      <c r="F122" s="5">
        <v>0</v>
      </c>
      <c r="G122" s="5">
        <v>1</v>
      </c>
      <c r="H122" s="5">
        <v>0</v>
      </c>
      <c r="I122" s="5">
        <v>0</v>
      </c>
      <c r="J122" s="5">
        <v>0</v>
      </c>
      <c r="M122" s="5" t="s">
        <v>339</v>
      </c>
      <c r="N122" s="5">
        <v>0</v>
      </c>
      <c r="O122" s="5">
        <v>0</v>
      </c>
      <c r="P122" s="5">
        <v>1</v>
      </c>
      <c r="Q122" s="5">
        <v>0</v>
      </c>
      <c r="R122" s="5">
        <v>0</v>
      </c>
      <c r="S122" s="5">
        <v>0</v>
      </c>
    </row>
    <row r="123" spans="1:19" x14ac:dyDescent="0.25">
      <c r="A123" s="42" t="s">
        <v>340</v>
      </c>
      <c r="B123" s="42">
        <v>39</v>
      </c>
      <c r="D123" s="5" t="s">
        <v>340</v>
      </c>
      <c r="E123" s="5">
        <v>0</v>
      </c>
      <c r="F123" s="5">
        <v>0</v>
      </c>
      <c r="G123" s="5">
        <v>1</v>
      </c>
      <c r="H123" s="5">
        <v>0</v>
      </c>
      <c r="I123" s="5">
        <v>0</v>
      </c>
      <c r="J123" s="5">
        <v>0</v>
      </c>
      <c r="M123" s="5" t="s">
        <v>340</v>
      </c>
      <c r="N123" s="5">
        <v>0</v>
      </c>
      <c r="O123" s="5">
        <v>0</v>
      </c>
      <c r="P123" s="5">
        <v>1</v>
      </c>
      <c r="Q123" s="5">
        <v>0</v>
      </c>
      <c r="R123" s="5">
        <v>0</v>
      </c>
      <c r="S123" s="5">
        <v>0</v>
      </c>
    </row>
    <row r="124" spans="1:19" x14ac:dyDescent="0.25">
      <c r="A124" s="42" t="s">
        <v>341</v>
      </c>
      <c r="B124" s="42">
        <v>18</v>
      </c>
      <c r="D124" s="5" t="s">
        <v>341</v>
      </c>
      <c r="E124" s="5">
        <v>0</v>
      </c>
      <c r="F124" s="5">
        <v>0</v>
      </c>
      <c r="G124" s="5">
        <v>1</v>
      </c>
      <c r="H124" s="5">
        <v>0</v>
      </c>
      <c r="I124" s="5">
        <v>0</v>
      </c>
      <c r="J124" s="5">
        <v>0</v>
      </c>
      <c r="M124" s="5" t="s">
        <v>341</v>
      </c>
      <c r="N124" s="5">
        <v>0</v>
      </c>
      <c r="O124" s="5">
        <v>0</v>
      </c>
      <c r="P124" s="5">
        <v>1</v>
      </c>
      <c r="Q124" s="5">
        <v>0</v>
      </c>
      <c r="R124" s="5">
        <v>0</v>
      </c>
      <c r="S124" s="5">
        <v>0</v>
      </c>
    </row>
    <row r="125" spans="1:19" x14ac:dyDescent="0.25">
      <c r="A125" s="42" t="s">
        <v>342</v>
      </c>
      <c r="B125" s="42">
        <v>33</v>
      </c>
      <c r="D125" s="5" t="s">
        <v>342</v>
      </c>
      <c r="E125" s="5">
        <v>0</v>
      </c>
      <c r="F125" s="5">
        <v>0</v>
      </c>
      <c r="G125" s="5">
        <v>1</v>
      </c>
      <c r="H125" s="5">
        <v>0</v>
      </c>
      <c r="I125" s="5">
        <v>0</v>
      </c>
      <c r="J125" s="5">
        <v>0</v>
      </c>
      <c r="M125" s="5" t="s">
        <v>342</v>
      </c>
      <c r="N125" s="5">
        <v>0</v>
      </c>
      <c r="O125" s="5">
        <v>0</v>
      </c>
      <c r="P125" s="5">
        <v>1</v>
      </c>
      <c r="Q125" s="5">
        <v>0</v>
      </c>
      <c r="R125" s="5">
        <v>0</v>
      </c>
      <c r="S125" s="5">
        <v>0</v>
      </c>
    </row>
    <row r="126" spans="1:19" x14ac:dyDescent="0.25">
      <c r="A126" s="42" t="s">
        <v>343</v>
      </c>
      <c r="B126" s="42">
        <v>25</v>
      </c>
      <c r="D126" s="5" t="s">
        <v>343</v>
      </c>
      <c r="E126" s="5">
        <v>0</v>
      </c>
      <c r="F126" s="5">
        <v>0</v>
      </c>
      <c r="G126" s="5">
        <v>1</v>
      </c>
      <c r="H126" s="5">
        <v>0</v>
      </c>
      <c r="I126" s="5">
        <v>0</v>
      </c>
      <c r="J126" s="5">
        <v>0</v>
      </c>
      <c r="M126" s="5" t="s">
        <v>343</v>
      </c>
      <c r="N126" s="5">
        <v>0</v>
      </c>
      <c r="O126" s="5">
        <v>0</v>
      </c>
      <c r="P126" s="5">
        <v>1</v>
      </c>
      <c r="Q126" s="5">
        <v>0</v>
      </c>
      <c r="R126" s="5">
        <v>0</v>
      </c>
      <c r="S126" s="5">
        <v>0</v>
      </c>
    </row>
    <row r="127" spans="1:19" x14ac:dyDescent="0.25">
      <c r="A127" s="42" t="s">
        <v>344</v>
      </c>
      <c r="B127" s="42">
        <v>59</v>
      </c>
      <c r="D127" s="5" t="s">
        <v>344</v>
      </c>
      <c r="E127" s="5">
        <v>0</v>
      </c>
      <c r="F127" s="5">
        <v>0</v>
      </c>
      <c r="G127" s="5">
        <v>1</v>
      </c>
      <c r="H127" s="5">
        <v>0</v>
      </c>
      <c r="I127" s="5">
        <v>0</v>
      </c>
      <c r="J127" s="5">
        <v>0</v>
      </c>
      <c r="M127" s="5" t="s">
        <v>344</v>
      </c>
      <c r="N127" s="5">
        <v>0</v>
      </c>
      <c r="O127" s="5">
        <v>0</v>
      </c>
      <c r="P127" s="5">
        <v>1</v>
      </c>
      <c r="Q127" s="5">
        <v>0</v>
      </c>
      <c r="R127" s="5">
        <v>0</v>
      </c>
      <c r="S127" s="5">
        <v>0</v>
      </c>
    </row>
    <row r="128" spans="1:19" x14ac:dyDescent="0.25">
      <c r="A128" s="42" t="s">
        <v>345</v>
      </c>
      <c r="B128" s="42">
        <v>33</v>
      </c>
      <c r="D128" s="5" t="s">
        <v>345</v>
      </c>
      <c r="E128" s="5">
        <v>0</v>
      </c>
      <c r="F128" s="5">
        <v>0</v>
      </c>
      <c r="G128" s="5">
        <v>1</v>
      </c>
      <c r="H128" s="5">
        <v>0</v>
      </c>
      <c r="I128" s="5">
        <v>0</v>
      </c>
      <c r="J128" s="5">
        <v>0</v>
      </c>
      <c r="M128" s="5" t="s">
        <v>345</v>
      </c>
      <c r="N128" s="5">
        <v>0</v>
      </c>
      <c r="O128" s="5">
        <v>0</v>
      </c>
      <c r="P128" s="5">
        <v>1</v>
      </c>
      <c r="Q128" s="5">
        <v>0</v>
      </c>
      <c r="R128" s="5">
        <v>0</v>
      </c>
      <c r="S128" s="5">
        <v>0</v>
      </c>
    </row>
    <row r="129" spans="1:19" x14ac:dyDescent="0.25">
      <c r="A129" s="42" t="s">
        <v>346</v>
      </c>
      <c r="B129" s="42">
        <v>16</v>
      </c>
      <c r="D129" s="5" t="s">
        <v>346</v>
      </c>
      <c r="E129" s="5">
        <v>0</v>
      </c>
      <c r="F129" s="5">
        <v>0</v>
      </c>
      <c r="G129" s="5">
        <v>1</v>
      </c>
      <c r="H129" s="5">
        <v>0</v>
      </c>
      <c r="I129" s="5">
        <v>0</v>
      </c>
      <c r="J129" s="5">
        <v>0</v>
      </c>
      <c r="M129" s="5" t="s">
        <v>346</v>
      </c>
      <c r="N129" s="5">
        <v>0</v>
      </c>
      <c r="O129" s="5">
        <v>0</v>
      </c>
      <c r="P129" s="5">
        <v>1</v>
      </c>
      <c r="Q129" s="5">
        <v>0</v>
      </c>
      <c r="R129" s="5">
        <v>0</v>
      </c>
      <c r="S129" s="5">
        <v>0</v>
      </c>
    </row>
    <row r="130" spans="1:19" x14ac:dyDescent="0.25">
      <c r="A130" s="42" t="s">
        <v>347</v>
      </c>
      <c r="B130" s="42">
        <v>35</v>
      </c>
      <c r="D130" s="5" t="s">
        <v>347</v>
      </c>
      <c r="E130" s="5">
        <v>0</v>
      </c>
      <c r="F130" s="5">
        <v>0</v>
      </c>
      <c r="G130" s="5">
        <v>1</v>
      </c>
      <c r="H130" s="5">
        <v>0</v>
      </c>
      <c r="I130" s="5">
        <v>0</v>
      </c>
      <c r="J130" s="5">
        <v>0</v>
      </c>
      <c r="M130" s="5" t="s">
        <v>347</v>
      </c>
      <c r="N130" s="5">
        <v>0</v>
      </c>
      <c r="O130" s="5">
        <v>0</v>
      </c>
      <c r="P130" s="5">
        <v>1</v>
      </c>
      <c r="Q130" s="5">
        <v>0</v>
      </c>
      <c r="R130" s="5">
        <v>0</v>
      </c>
      <c r="S130" s="5">
        <v>0</v>
      </c>
    </row>
    <row r="131" spans="1:19" x14ac:dyDescent="0.25">
      <c r="A131" s="42" t="s">
        <v>348</v>
      </c>
      <c r="B131" s="42">
        <v>29</v>
      </c>
      <c r="D131" s="5" t="s">
        <v>348</v>
      </c>
      <c r="E131" s="5">
        <v>0</v>
      </c>
      <c r="F131" s="5">
        <v>0</v>
      </c>
      <c r="G131" s="5">
        <v>1</v>
      </c>
      <c r="H131" s="5">
        <v>0</v>
      </c>
      <c r="I131" s="5">
        <v>0</v>
      </c>
      <c r="J131" s="5">
        <v>0</v>
      </c>
      <c r="M131" s="5" t="s">
        <v>348</v>
      </c>
      <c r="N131" s="5">
        <v>0</v>
      </c>
      <c r="O131" s="5">
        <v>0</v>
      </c>
      <c r="P131" s="5">
        <v>1</v>
      </c>
      <c r="Q131" s="5">
        <v>0</v>
      </c>
      <c r="R131" s="5">
        <v>0</v>
      </c>
      <c r="S131" s="5">
        <v>0</v>
      </c>
    </row>
    <row r="132" spans="1:19" x14ac:dyDescent="0.25">
      <c r="A132" s="42" t="s">
        <v>349</v>
      </c>
      <c r="B132" s="42">
        <v>53</v>
      </c>
      <c r="D132" s="5" t="s">
        <v>349</v>
      </c>
      <c r="E132" s="5">
        <v>0</v>
      </c>
      <c r="F132" s="5">
        <v>0</v>
      </c>
      <c r="G132" s="5">
        <v>1</v>
      </c>
      <c r="H132" s="5">
        <v>0</v>
      </c>
      <c r="I132" s="5">
        <v>0</v>
      </c>
      <c r="J132" s="5">
        <v>0</v>
      </c>
      <c r="M132" s="5" t="s">
        <v>349</v>
      </c>
      <c r="N132" s="5">
        <v>0</v>
      </c>
      <c r="O132" s="5">
        <v>0</v>
      </c>
      <c r="P132" s="5">
        <v>1</v>
      </c>
      <c r="Q132" s="5">
        <v>0</v>
      </c>
      <c r="R132" s="5">
        <v>0</v>
      </c>
      <c r="S132" s="5">
        <v>0</v>
      </c>
    </row>
    <row r="133" spans="1:19" x14ac:dyDescent="0.25">
      <c r="A133" s="42" t="s">
        <v>350</v>
      </c>
      <c r="B133" s="42">
        <v>14</v>
      </c>
      <c r="D133" s="5" t="s">
        <v>350</v>
      </c>
      <c r="E133" s="5">
        <v>0</v>
      </c>
      <c r="F133" s="5">
        <v>0</v>
      </c>
      <c r="G133" s="5">
        <v>1</v>
      </c>
      <c r="H133" s="5">
        <v>0</v>
      </c>
      <c r="I133" s="5">
        <v>0</v>
      </c>
      <c r="J133" s="5">
        <v>0</v>
      </c>
      <c r="M133" s="5" t="s">
        <v>350</v>
      </c>
      <c r="N133" s="5">
        <v>0</v>
      </c>
      <c r="O133" s="5">
        <v>0</v>
      </c>
      <c r="P133" s="5">
        <v>1</v>
      </c>
      <c r="Q133" s="5">
        <v>0</v>
      </c>
      <c r="R133" s="5">
        <v>0</v>
      </c>
      <c r="S133" s="5">
        <v>0</v>
      </c>
    </row>
    <row r="134" spans="1:19" x14ac:dyDescent="0.25">
      <c r="A134" s="42" t="s">
        <v>351</v>
      </c>
      <c r="B134" s="42">
        <v>55</v>
      </c>
      <c r="D134" s="5" t="s">
        <v>351</v>
      </c>
      <c r="E134" s="5">
        <v>0</v>
      </c>
      <c r="F134" s="5">
        <v>0</v>
      </c>
      <c r="G134" s="5">
        <v>1</v>
      </c>
      <c r="H134" s="5">
        <v>0</v>
      </c>
      <c r="I134" s="5">
        <v>0</v>
      </c>
      <c r="J134" s="5">
        <v>0</v>
      </c>
      <c r="M134" s="5" t="s">
        <v>351</v>
      </c>
      <c r="N134" s="5">
        <v>0</v>
      </c>
      <c r="O134" s="5">
        <v>0</v>
      </c>
      <c r="P134" s="5">
        <v>1</v>
      </c>
      <c r="Q134" s="5">
        <v>0</v>
      </c>
      <c r="R134" s="5">
        <v>0</v>
      </c>
      <c r="S134" s="5">
        <v>0</v>
      </c>
    </row>
    <row r="135" spans="1:19" x14ac:dyDescent="0.25">
      <c r="A135" s="42" t="s">
        <v>352</v>
      </c>
      <c r="B135" s="42">
        <v>40</v>
      </c>
      <c r="D135" s="5" t="s">
        <v>352</v>
      </c>
      <c r="E135" s="5">
        <v>0</v>
      </c>
      <c r="F135" s="5">
        <v>0</v>
      </c>
      <c r="G135" s="5">
        <v>1</v>
      </c>
      <c r="H135" s="5">
        <v>0</v>
      </c>
      <c r="I135" s="5">
        <v>0</v>
      </c>
      <c r="J135" s="5">
        <v>0</v>
      </c>
      <c r="M135" s="5" t="s">
        <v>352</v>
      </c>
      <c r="N135" s="5">
        <v>0</v>
      </c>
      <c r="O135" s="5">
        <v>0</v>
      </c>
      <c r="P135" s="5">
        <v>1</v>
      </c>
      <c r="Q135" s="5">
        <v>0</v>
      </c>
      <c r="R135" s="5">
        <v>0</v>
      </c>
      <c r="S135" s="5">
        <v>0</v>
      </c>
    </row>
    <row r="136" spans="1:19" x14ac:dyDescent="0.25">
      <c r="A136" s="42" t="s">
        <v>353</v>
      </c>
      <c r="B136" s="42">
        <v>30</v>
      </c>
      <c r="D136" s="5" t="s">
        <v>353</v>
      </c>
      <c r="E136" s="5">
        <v>0</v>
      </c>
      <c r="F136" s="5">
        <v>0</v>
      </c>
      <c r="G136" s="5">
        <v>1</v>
      </c>
      <c r="H136" s="5">
        <v>0</v>
      </c>
      <c r="I136" s="5">
        <v>0</v>
      </c>
      <c r="J136" s="5">
        <v>0</v>
      </c>
      <c r="M136" s="5" t="s">
        <v>353</v>
      </c>
      <c r="N136" s="5">
        <v>0</v>
      </c>
      <c r="O136" s="5">
        <v>0</v>
      </c>
      <c r="P136" s="5">
        <v>1</v>
      </c>
      <c r="Q136" s="5">
        <v>0</v>
      </c>
      <c r="R136" s="5">
        <v>0</v>
      </c>
      <c r="S136" s="5">
        <v>0</v>
      </c>
    </row>
    <row r="137" spans="1:19" x14ac:dyDescent="0.25">
      <c r="A137" s="42" t="s">
        <v>354</v>
      </c>
      <c r="B137" s="42">
        <v>33</v>
      </c>
      <c r="D137" s="5" t="s">
        <v>354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0</v>
      </c>
      <c r="M137" s="5" t="s">
        <v>354</v>
      </c>
      <c r="N137" s="5">
        <v>0</v>
      </c>
      <c r="O137" s="5">
        <v>0</v>
      </c>
      <c r="P137" s="5">
        <v>1</v>
      </c>
      <c r="Q137" s="5">
        <v>0</v>
      </c>
      <c r="R137" s="5">
        <v>0</v>
      </c>
      <c r="S137" s="5">
        <v>0</v>
      </c>
    </row>
    <row r="138" spans="1:19" x14ac:dyDescent="0.25">
      <c r="A138" s="42" t="s">
        <v>355</v>
      </c>
      <c r="B138" s="42">
        <v>48</v>
      </c>
      <c r="D138" s="5" t="s">
        <v>355</v>
      </c>
      <c r="E138" s="5">
        <v>0</v>
      </c>
      <c r="F138" s="5">
        <v>0</v>
      </c>
      <c r="G138" s="5">
        <v>1</v>
      </c>
      <c r="H138" s="5">
        <v>0</v>
      </c>
      <c r="I138" s="5">
        <v>0</v>
      </c>
      <c r="J138" s="5">
        <v>0</v>
      </c>
      <c r="M138" s="5" t="s">
        <v>355</v>
      </c>
      <c r="N138" s="5">
        <v>0</v>
      </c>
      <c r="O138" s="5">
        <v>0</v>
      </c>
      <c r="P138" s="5">
        <v>1</v>
      </c>
      <c r="Q138" s="5">
        <v>0</v>
      </c>
      <c r="R138" s="5">
        <v>0</v>
      </c>
      <c r="S138" s="5">
        <v>0</v>
      </c>
    </row>
    <row r="139" spans="1:19" x14ac:dyDescent="0.25">
      <c r="A139" s="42" t="s">
        <v>356</v>
      </c>
      <c r="B139" s="42">
        <v>55</v>
      </c>
      <c r="D139" s="5" t="s">
        <v>356</v>
      </c>
      <c r="E139" s="5">
        <v>0</v>
      </c>
      <c r="F139" s="5">
        <v>0</v>
      </c>
      <c r="G139" s="5">
        <v>1</v>
      </c>
      <c r="H139" s="5">
        <v>0</v>
      </c>
      <c r="I139" s="5">
        <v>0</v>
      </c>
      <c r="J139" s="5">
        <v>0</v>
      </c>
      <c r="M139" s="5" t="s">
        <v>356</v>
      </c>
      <c r="N139" s="5">
        <v>0</v>
      </c>
      <c r="O139" s="5">
        <v>0</v>
      </c>
      <c r="P139" s="5">
        <v>1</v>
      </c>
      <c r="Q139" s="5">
        <v>0</v>
      </c>
      <c r="R139" s="5">
        <v>0</v>
      </c>
      <c r="S139" s="5">
        <v>0</v>
      </c>
    </row>
    <row r="140" spans="1:19" x14ac:dyDescent="0.25">
      <c r="A140" s="42" t="s">
        <v>357</v>
      </c>
      <c r="B140" s="42">
        <v>62</v>
      </c>
      <c r="D140" s="5" t="s">
        <v>357</v>
      </c>
      <c r="E140" s="5">
        <v>0</v>
      </c>
      <c r="F140" s="5">
        <v>0</v>
      </c>
      <c r="G140" s="5">
        <v>1</v>
      </c>
      <c r="H140" s="5">
        <v>0</v>
      </c>
      <c r="I140" s="5">
        <v>0</v>
      </c>
      <c r="J140" s="5">
        <v>0</v>
      </c>
      <c r="M140" s="5" t="s">
        <v>357</v>
      </c>
      <c r="N140" s="5">
        <v>0</v>
      </c>
      <c r="O140" s="5">
        <v>0</v>
      </c>
      <c r="P140" s="5">
        <v>1</v>
      </c>
      <c r="Q140" s="5">
        <v>0</v>
      </c>
      <c r="R140" s="5">
        <v>0</v>
      </c>
      <c r="S140" s="5">
        <v>0</v>
      </c>
    </row>
    <row r="141" spans="1:19" x14ac:dyDescent="0.25">
      <c r="A141" s="42" t="s">
        <v>358</v>
      </c>
      <c r="B141" s="42">
        <v>36</v>
      </c>
      <c r="D141" s="5" t="s">
        <v>358</v>
      </c>
      <c r="E141" s="5">
        <v>0</v>
      </c>
      <c r="F141" s="5">
        <v>0</v>
      </c>
      <c r="G141" s="5">
        <v>1</v>
      </c>
      <c r="H141" s="5">
        <v>0</v>
      </c>
      <c r="I141" s="5">
        <v>0</v>
      </c>
      <c r="J141" s="5">
        <v>0</v>
      </c>
      <c r="M141" s="5" t="s">
        <v>358</v>
      </c>
      <c r="N141" s="5">
        <v>0</v>
      </c>
      <c r="O141" s="5">
        <v>0</v>
      </c>
      <c r="P141" s="5">
        <v>1</v>
      </c>
      <c r="Q141" s="5">
        <v>0</v>
      </c>
      <c r="R141" s="5">
        <v>0</v>
      </c>
      <c r="S141" s="5">
        <v>0</v>
      </c>
    </row>
    <row r="142" spans="1:19" x14ac:dyDescent="0.25">
      <c r="A142" s="42" t="s">
        <v>359</v>
      </c>
      <c r="B142" s="42">
        <v>8</v>
      </c>
      <c r="D142" s="5" t="s">
        <v>359</v>
      </c>
      <c r="E142" s="5">
        <v>0</v>
      </c>
      <c r="F142" s="5">
        <v>0</v>
      </c>
      <c r="G142" s="5">
        <v>1</v>
      </c>
      <c r="H142" s="5">
        <v>0</v>
      </c>
      <c r="I142" s="5">
        <v>0</v>
      </c>
      <c r="J142" s="5">
        <v>0</v>
      </c>
      <c r="M142" s="5" t="s">
        <v>359</v>
      </c>
      <c r="N142" s="5">
        <v>0</v>
      </c>
      <c r="O142" s="5">
        <v>0</v>
      </c>
      <c r="P142" s="5">
        <v>1</v>
      </c>
      <c r="Q142" s="5">
        <v>0</v>
      </c>
      <c r="R142" s="5">
        <v>0</v>
      </c>
      <c r="S142" s="5">
        <v>0</v>
      </c>
    </row>
    <row r="143" spans="1:19" x14ac:dyDescent="0.25">
      <c r="A143" s="42" t="s">
        <v>360</v>
      </c>
      <c r="B143" s="42">
        <v>7</v>
      </c>
      <c r="D143" s="5" t="s">
        <v>360</v>
      </c>
      <c r="E143" s="5">
        <v>0</v>
      </c>
      <c r="F143" s="5">
        <v>0</v>
      </c>
      <c r="G143" s="5">
        <v>1</v>
      </c>
      <c r="H143" s="5">
        <v>0</v>
      </c>
      <c r="I143" s="5">
        <v>0</v>
      </c>
      <c r="J143" s="5">
        <v>0</v>
      </c>
      <c r="M143" s="5" t="s">
        <v>360</v>
      </c>
      <c r="N143" s="5">
        <v>0</v>
      </c>
      <c r="O143" s="5">
        <v>0</v>
      </c>
      <c r="P143" s="5">
        <v>1</v>
      </c>
      <c r="Q143" s="5">
        <v>0</v>
      </c>
      <c r="R143" s="5">
        <v>0</v>
      </c>
      <c r="S143" s="5">
        <v>0</v>
      </c>
    </row>
    <row r="144" spans="1:19" x14ac:dyDescent="0.25">
      <c r="A144" s="42" t="s">
        <v>361</v>
      </c>
      <c r="B144" s="42">
        <v>54</v>
      </c>
      <c r="D144" s="5" t="s">
        <v>361</v>
      </c>
      <c r="E144" s="5">
        <v>0</v>
      </c>
      <c r="F144" s="5">
        <v>0</v>
      </c>
      <c r="G144" s="5">
        <v>1</v>
      </c>
      <c r="H144" s="5">
        <v>0</v>
      </c>
      <c r="I144" s="5">
        <v>0</v>
      </c>
      <c r="J144" s="5">
        <v>0</v>
      </c>
      <c r="M144" s="5" t="s">
        <v>361</v>
      </c>
      <c r="N144" s="5">
        <v>0</v>
      </c>
      <c r="O144" s="5">
        <v>0</v>
      </c>
      <c r="P144" s="5">
        <v>1</v>
      </c>
      <c r="Q144" s="5">
        <v>0</v>
      </c>
      <c r="R144" s="5">
        <v>0</v>
      </c>
      <c r="S144" s="5">
        <v>0</v>
      </c>
    </row>
    <row r="145" spans="1:19" x14ac:dyDescent="0.25">
      <c r="A145" s="42" t="s">
        <v>362</v>
      </c>
      <c r="B145" s="42">
        <v>63</v>
      </c>
      <c r="D145" s="5" t="s">
        <v>362</v>
      </c>
      <c r="E145" s="5">
        <v>0</v>
      </c>
      <c r="F145" s="5">
        <v>0</v>
      </c>
      <c r="G145" s="5">
        <v>1</v>
      </c>
      <c r="H145" s="5">
        <v>0</v>
      </c>
      <c r="I145" s="5">
        <v>0</v>
      </c>
      <c r="J145" s="5">
        <v>0</v>
      </c>
      <c r="M145" s="5" t="s">
        <v>362</v>
      </c>
      <c r="N145" s="5">
        <v>0</v>
      </c>
      <c r="O145" s="5">
        <v>0</v>
      </c>
      <c r="P145" s="5">
        <v>1</v>
      </c>
      <c r="Q145" s="5">
        <v>0</v>
      </c>
      <c r="R145" s="5">
        <v>0</v>
      </c>
      <c r="S145" s="5">
        <v>0</v>
      </c>
    </row>
    <row r="146" spans="1:19" x14ac:dyDescent="0.25">
      <c r="A146" s="42" t="s">
        <v>363</v>
      </c>
      <c r="B146" s="42">
        <v>22</v>
      </c>
      <c r="D146" s="5" t="s">
        <v>363</v>
      </c>
      <c r="E146" s="5">
        <v>0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M146" s="5" t="s">
        <v>363</v>
      </c>
      <c r="N146" s="5">
        <v>0</v>
      </c>
      <c r="O146" s="5">
        <v>0</v>
      </c>
      <c r="P146" s="5">
        <v>1</v>
      </c>
      <c r="Q146" s="5">
        <v>0</v>
      </c>
      <c r="R146" s="5">
        <v>0</v>
      </c>
      <c r="S146" s="5">
        <v>0</v>
      </c>
    </row>
    <row r="147" spans="1:19" x14ac:dyDescent="0.25">
      <c r="A147" s="42" t="s">
        <v>364</v>
      </c>
      <c r="B147" s="42">
        <v>1</v>
      </c>
      <c r="D147" s="5" t="s">
        <v>364</v>
      </c>
      <c r="E147" s="5">
        <v>0</v>
      </c>
      <c r="F147" s="5">
        <v>0</v>
      </c>
      <c r="G147" s="5">
        <v>1</v>
      </c>
      <c r="H147" s="5">
        <v>0</v>
      </c>
      <c r="I147" s="5">
        <v>0</v>
      </c>
      <c r="J147" s="5">
        <v>0</v>
      </c>
      <c r="M147" s="5" t="s">
        <v>364</v>
      </c>
      <c r="N147" s="5">
        <v>0</v>
      </c>
      <c r="O147" s="5">
        <v>0</v>
      </c>
      <c r="P147" s="5">
        <v>1</v>
      </c>
      <c r="Q147" s="5">
        <v>0</v>
      </c>
      <c r="R147" s="5">
        <v>0</v>
      </c>
      <c r="S147" s="5">
        <v>0</v>
      </c>
    </row>
    <row r="148" spans="1:19" x14ac:dyDescent="0.25">
      <c r="A148" s="42" t="s">
        <v>365</v>
      </c>
      <c r="B148" s="42">
        <v>19</v>
      </c>
      <c r="D148" s="5" t="s">
        <v>365</v>
      </c>
      <c r="E148" s="5">
        <v>0</v>
      </c>
      <c r="F148" s="5">
        <v>0</v>
      </c>
      <c r="G148" s="5">
        <v>1</v>
      </c>
      <c r="H148" s="5">
        <v>0</v>
      </c>
      <c r="I148" s="5">
        <v>0</v>
      </c>
      <c r="J148" s="5">
        <v>0</v>
      </c>
      <c r="M148" s="5" t="s">
        <v>365</v>
      </c>
      <c r="N148" s="5">
        <v>0</v>
      </c>
      <c r="O148" s="5">
        <v>0</v>
      </c>
      <c r="P148" s="5">
        <v>1</v>
      </c>
      <c r="Q148" s="5">
        <v>0</v>
      </c>
      <c r="R148" s="5">
        <v>0</v>
      </c>
      <c r="S148" s="5">
        <v>0</v>
      </c>
    </row>
    <row r="149" spans="1:19" x14ac:dyDescent="0.25">
      <c r="A149" s="42" t="s">
        <v>366</v>
      </c>
      <c r="B149" s="42">
        <v>28</v>
      </c>
      <c r="D149" s="5" t="s">
        <v>366</v>
      </c>
      <c r="E149" s="5">
        <v>0</v>
      </c>
      <c r="F149" s="5">
        <v>0</v>
      </c>
      <c r="G149" s="5">
        <v>1</v>
      </c>
      <c r="H149" s="5">
        <v>0</v>
      </c>
      <c r="I149" s="5">
        <v>0</v>
      </c>
      <c r="J149" s="5">
        <v>0</v>
      </c>
      <c r="M149" s="5" t="s">
        <v>366</v>
      </c>
      <c r="N149" s="5">
        <v>0</v>
      </c>
      <c r="O149" s="5">
        <v>0</v>
      </c>
      <c r="P149" s="5">
        <v>1</v>
      </c>
      <c r="Q149" s="5">
        <v>0</v>
      </c>
      <c r="R149" s="5">
        <v>0</v>
      </c>
      <c r="S149" s="5">
        <v>0</v>
      </c>
    </row>
    <row r="150" spans="1:19" x14ac:dyDescent="0.25">
      <c r="A150" s="42" t="s">
        <v>367</v>
      </c>
      <c r="B150" s="42">
        <v>55</v>
      </c>
      <c r="D150" s="5" t="s">
        <v>367</v>
      </c>
      <c r="E150" s="5">
        <v>0</v>
      </c>
      <c r="F150" s="5">
        <v>1</v>
      </c>
      <c r="G150" s="5">
        <v>0</v>
      </c>
      <c r="H150" s="5">
        <v>0</v>
      </c>
      <c r="I150" s="5">
        <v>0</v>
      </c>
      <c r="J150" s="5">
        <v>0</v>
      </c>
      <c r="M150" s="5" t="s">
        <v>367</v>
      </c>
      <c r="N150" s="5">
        <v>0</v>
      </c>
      <c r="O150" s="5">
        <v>1</v>
      </c>
      <c r="P150" s="5">
        <v>0</v>
      </c>
      <c r="Q150" s="5">
        <v>0</v>
      </c>
      <c r="R150" s="5">
        <v>0</v>
      </c>
      <c r="S150" s="5">
        <v>0</v>
      </c>
    </row>
    <row r="151" spans="1:19" x14ac:dyDescent="0.25">
      <c r="A151" s="42" t="s">
        <v>368</v>
      </c>
      <c r="B151" s="42">
        <v>11</v>
      </c>
      <c r="D151" s="5" t="s">
        <v>368</v>
      </c>
      <c r="E151" s="5">
        <v>0</v>
      </c>
      <c r="F151" s="5">
        <v>0</v>
      </c>
      <c r="G151" s="5">
        <v>1</v>
      </c>
      <c r="H151" s="5">
        <v>0</v>
      </c>
      <c r="I151" s="5">
        <v>0</v>
      </c>
      <c r="J151" s="5">
        <v>0</v>
      </c>
      <c r="M151" s="5" t="s">
        <v>368</v>
      </c>
      <c r="N151" s="5">
        <v>0</v>
      </c>
      <c r="O151" s="5">
        <v>0</v>
      </c>
      <c r="P151" s="5">
        <v>1</v>
      </c>
      <c r="Q151" s="5">
        <v>0</v>
      </c>
      <c r="R151" s="5">
        <v>0</v>
      </c>
      <c r="S151" s="5">
        <v>0</v>
      </c>
    </row>
    <row r="152" spans="1:19" x14ac:dyDescent="0.25">
      <c r="A152" s="42" t="s">
        <v>174</v>
      </c>
      <c r="B152" s="42">
        <v>18</v>
      </c>
      <c r="D152" s="5" t="s">
        <v>174</v>
      </c>
      <c r="E152" s="5">
        <v>0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M152" s="5" t="s">
        <v>174</v>
      </c>
      <c r="N152" s="5">
        <v>0</v>
      </c>
      <c r="O152" s="5">
        <v>1</v>
      </c>
      <c r="P152" s="5">
        <v>0</v>
      </c>
      <c r="Q152" s="5">
        <v>0</v>
      </c>
      <c r="R152" s="5">
        <v>0</v>
      </c>
      <c r="S152" s="5">
        <v>0</v>
      </c>
    </row>
    <row r="153" spans="1:19" x14ac:dyDescent="0.25">
      <c r="A153" s="42" t="s">
        <v>175</v>
      </c>
      <c r="B153" s="42">
        <v>69</v>
      </c>
      <c r="D153" s="5" t="s">
        <v>175</v>
      </c>
      <c r="E153" s="5">
        <v>0</v>
      </c>
      <c r="F153" s="5">
        <v>0</v>
      </c>
      <c r="G153" s="5">
        <v>0</v>
      </c>
      <c r="H153" s="5">
        <v>1</v>
      </c>
      <c r="I153" s="5">
        <v>0</v>
      </c>
      <c r="J153" s="5">
        <v>0</v>
      </c>
      <c r="M153" s="5" t="s">
        <v>175</v>
      </c>
      <c r="N153" s="5">
        <v>0</v>
      </c>
      <c r="O153" s="5">
        <v>0</v>
      </c>
      <c r="P153" s="5">
        <v>0</v>
      </c>
      <c r="Q153" s="5">
        <v>1</v>
      </c>
      <c r="R153" s="5">
        <v>0</v>
      </c>
      <c r="S153" s="5">
        <v>0</v>
      </c>
    </row>
    <row r="154" spans="1:19" x14ac:dyDescent="0.25">
      <c r="A154" s="42" t="s">
        <v>176</v>
      </c>
      <c r="B154" s="42">
        <v>29</v>
      </c>
      <c r="D154" s="5" t="s">
        <v>176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1</v>
      </c>
      <c r="M154" s="5" t="s">
        <v>176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1</v>
      </c>
    </row>
    <row r="155" spans="1:19" x14ac:dyDescent="0.25">
      <c r="A155" s="42" t="s">
        <v>177</v>
      </c>
      <c r="B155" s="42">
        <v>30</v>
      </c>
      <c r="D155" s="5" t="s">
        <v>177</v>
      </c>
      <c r="E155" s="5">
        <v>0</v>
      </c>
      <c r="F155" s="5">
        <v>0</v>
      </c>
      <c r="G155" s="5">
        <v>0</v>
      </c>
      <c r="H155" s="5">
        <v>1</v>
      </c>
      <c r="I155" s="5">
        <v>0</v>
      </c>
      <c r="J155" s="5">
        <v>0</v>
      </c>
      <c r="M155" s="5" t="s">
        <v>177</v>
      </c>
      <c r="N155" s="5">
        <v>0</v>
      </c>
      <c r="O155" s="5">
        <v>0</v>
      </c>
      <c r="P155" s="5">
        <v>0</v>
      </c>
      <c r="Q155" s="5">
        <v>1</v>
      </c>
      <c r="R155" s="5">
        <v>0</v>
      </c>
      <c r="S155" s="5">
        <v>0</v>
      </c>
    </row>
    <row r="156" spans="1:19" x14ac:dyDescent="0.25">
      <c r="A156" s="42" t="s">
        <v>178</v>
      </c>
      <c r="B156" s="42">
        <v>17</v>
      </c>
      <c r="D156" s="5" t="s">
        <v>178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1</v>
      </c>
      <c r="M156" s="5" t="s">
        <v>178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1</v>
      </c>
    </row>
    <row r="157" spans="1:19" x14ac:dyDescent="0.25">
      <c r="A157" s="42" t="s">
        <v>179</v>
      </c>
      <c r="B157" s="42">
        <v>29</v>
      </c>
      <c r="D157" s="5" t="s">
        <v>179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1</v>
      </c>
      <c r="M157" s="5" t="s">
        <v>179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1</v>
      </c>
    </row>
    <row r="158" spans="1:19" x14ac:dyDescent="0.25">
      <c r="A158" s="42" t="s">
        <v>180</v>
      </c>
      <c r="B158" s="42">
        <v>27</v>
      </c>
      <c r="D158" s="5" t="s">
        <v>180</v>
      </c>
      <c r="E158" s="5">
        <v>0</v>
      </c>
      <c r="F158" s="5">
        <v>0</v>
      </c>
      <c r="G158" s="5">
        <v>0</v>
      </c>
      <c r="H158" s="5">
        <v>1</v>
      </c>
      <c r="I158" s="5">
        <v>0</v>
      </c>
      <c r="J158" s="5">
        <v>0</v>
      </c>
      <c r="M158" s="5" t="s">
        <v>180</v>
      </c>
      <c r="N158" s="5">
        <v>0</v>
      </c>
      <c r="O158" s="5">
        <v>0</v>
      </c>
      <c r="P158" s="5">
        <v>0</v>
      </c>
      <c r="Q158" s="5">
        <v>1</v>
      </c>
      <c r="R158" s="5">
        <v>0</v>
      </c>
      <c r="S158" s="5">
        <v>0</v>
      </c>
    </row>
    <row r="159" spans="1:19" x14ac:dyDescent="0.25">
      <c r="A159" s="42" t="s">
        <v>181</v>
      </c>
      <c r="B159" s="42">
        <v>23</v>
      </c>
      <c r="D159" s="5" t="s">
        <v>181</v>
      </c>
      <c r="E159" s="5">
        <v>0</v>
      </c>
      <c r="F159" s="5">
        <v>0</v>
      </c>
      <c r="G159" s="5">
        <v>0</v>
      </c>
      <c r="H159" s="5">
        <v>1</v>
      </c>
      <c r="I159" s="5">
        <v>0</v>
      </c>
      <c r="J159" s="5">
        <v>0</v>
      </c>
      <c r="M159" s="5" t="s">
        <v>181</v>
      </c>
      <c r="N159" s="5">
        <v>0</v>
      </c>
      <c r="O159" s="5">
        <v>0</v>
      </c>
      <c r="P159" s="5">
        <v>0</v>
      </c>
      <c r="Q159" s="5">
        <v>1</v>
      </c>
      <c r="R159" s="5">
        <v>0</v>
      </c>
      <c r="S159" s="5">
        <v>0</v>
      </c>
    </row>
    <row r="160" spans="1:19" x14ac:dyDescent="0.25">
      <c r="A160" s="42" t="s">
        <v>182</v>
      </c>
      <c r="B160" s="42">
        <v>43</v>
      </c>
      <c r="D160" s="5" t="s">
        <v>182</v>
      </c>
      <c r="E160" s="5">
        <v>0</v>
      </c>
      <c r="F160" s="5">
        <v>0</v>
      </c>
      <c r="G160" s="5">
        <v>0</v>
      </c>
      <c r="H160" s="5">
        <v>1</v>
      </c>
      <c r="I160" s="5">
        <v>0</v>
      </c>
      <c r="J160" s="5">
        <v>0</v>
      </c>
      <c r="M160" s="5" t="s">
        <v>182</v>
      </c>
      <c r="N160" s="5">
        <v>0</v>
      </c>
      <c r="O160" s="5">
        <v>0</v>
      </c>
      <c r="P160" s="5">
        <v>0</v>
      </c>
      <c r="Q160" s="5">
        <v>1</v>
      </c>
      <c r="R160" s="5">
        <v>0</v>
      </c>
      <c r="S160" s="5">
        <v>0</v>
      </c>
    </row>
    <row r="161" spans="1:19" x14ac:dyDescent="0.25">
      <c r="A161" s="42" t="s">
        <v>183</v>
      </c>
      <c r="B161" s="42">
        <v>10</v>
      </c>
      <c r="D161" s="5" t="s">
        <v>183</v>
      </c>
      <c r="E161" s="5">
        <v>0</v>
      </c>
      <c r="F161" s="5">
        <v>1</v>
      </c>
      <c r="G161" s="5">
        <v>0</v>
      </c>
      <c r="H161" s="5">
        <v>0</v>
      </c>
      <c r="I161" s="5">
        <v>0</v>
      </c>
      <c r="J161" s="5">
        <v>0</v>
      </c>
      <c r="M161" s="5" t="s">
        <v>183</v>
      </c>
      <c r="N161" s="5">
        <v>0</v>
      </c>
      <c r="O161" s="5">
        <v>0</v>
      </c>
      <c r="P161" s="5">
        <v>0</v>
      </c>
      <c r="Q161" s="5">
        <v>1</v>
      </c>
      <c r="R161" s="5">
        <v>0</v>
      </c>
      <c r="S161" s="5">
        <v>0</v>
      </c>
    </row>
    <row r="162" spans="1:19" x14ac:dyDescent="0.25">
      <c r="A162" s="42" t="s">
        <v>184</v>
      </c>
      <c r="B162" s="42">
        <v>8</v>
      </c>
      <c r="D162" s="5" t="s">
        <v>184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1</v>
      </c>
      <c r="M162" s="5" t="s">
        <v>184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1</v>
      </c>
    </row>
    <row r="163" spans="1:19" x14ac:dyDescent="0.25">
      <c r="A163" s="42" t="s">
        <v>185</v>
      </c>
      <c r="B163" s="42">
        <v>51</v>
      </c>
      <c r="D163" s="5" t="s">
        <v>185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1</v>
      </c>
      <c r="M163" s="5" t="s">
        <v>185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1</v>
      </c>
    </row>
    <row r="164" spans="1:19" x14ac:dyDescent="0.25">
      <c r="A164" s="42" t="s">
        <v>186</v>
      </c>
      <c r="B164" s="42">
        <v>38</v>
      </c>
      <c r="D164" s="5" t="s">
        <v>186</v>
      </c>
      <c r="E164" s="5">
        <v>1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M164" s="5" t="s">
        <v>186</v>
      </c>
      <c r="N164" s="5">
        <v>1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</row>
    <row r="165" spans="1:19" x14ac:dyDescent="0.25">
      <c r="A165" s="42" t="s">
        <v>187</v>
      </c>
      <c r="B165" s="42">
        <v>56</v>
      </c>
      <c r="D165" s="5" t="s">
        <v>187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1</v>
      </c>
      <c r="M165" s="5" t="s">
        <v>187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1</v>
      </c>
    </row>
    <row r="166" spans="1:19" x14ac:dyDescent="0.25">
      <c r="A166" s="42" t="s">
        <v>188</v>
      </c>
      <c r="B166" s="42">
        <v>6</v>
      </c>
      <c r="D166" s="5" t="s">
        <v>188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1</v>
      </c>
      <c r="M166" s="5" t="s">
        <v>188</v>
      </c>
      <c r="N166" s="5">
        <v>0</v>
      </c>
      <c r="O166" s="5">
        <v>0</v>
      </c>
      <c r="P166" s="5">
        <v>0</v>
      </c>
      <c r="Q166" s="5">
        <v>1</v>
      </c>
      <c r="R166" s="5">
        <v>0</v>
      </c>
      <c r="S166" s="5">
        <v>0</v>
      </c>
    </row>
    <row r="167" spans="1:19" x14ac:dyDescent="0.25">
      <c r="A167" s="42" t="s">
        <v>189</v>
      </c>
      <c r="B167" s="42">
        <v>16</v>
      </c>
      <c r="D167" s="5" t="s">
        <v>189</v>
      </c>
      <c r="E167" s="5">
        <v>0</v>
      </c>
      <c r="F167" s="5">
        <v>0</v>
      </c>
      <c r="G167" s="5">
        <v>0</v>
      </c>
      <c r="H167" s="5">
        <v>1</v>
      </c>
      <c r="I167" s="5">
        <v>0</v>
      </c>
      <c r="J167" s="5">
        <v>0</v>
      </c>
      <c r="M167" s="5" t="s">
        <v>189</v>
      </c>
      <c r="N167" s="5">
        <v>0</v>
      </c>
      <c r="O167" s="5">
        <v>0</v>
      </c>
      <c r="P167" s="5">
        <v>0</v>
      </c>
      <c r="Q167" s="5">
        <v>1</v>
      </c>
      <c r="R167" s="5">
        <v>0</v>
      </c>
      <c r="S167" s="5">
        <v>0</v>
      </c>
    </row>
    <row r="168" spans="1:19" x14ac:dyDescent="0.25">
      <c r="A168" s="42" t="s">
        <v>190</v>
      </c>
      <c r="B168" s="42">
        <v>69</v>
      </c>
      <c r="D168" s="5" t="s">
        <v>190</v>
      </c>
      <c r="E168" s="5">
        <v>0</v>
      </c>
      <c r="F168" s="5">
        <v>0</v>
      </c>
      <c r="G168" s="5">
        <v>0</v>
      </c>
      <c r="H168" s="5">
        <v>1</v>
      </c>
      <c r="I168" s="5">
        <v>0</v>
      </c>
      <c r="J168" s="5">
        <v>0</v>
      </c>
      <c r="M168" s="5" t="s">
        <v>190</v>
      </c>
      <c r="N168" s="5">
        <v>0</v>
      </c>
      <c r="O168" s="5">
        <v>0</v>
      </c>
      <c r="P168" s="5">
        <v>0</v>
      </c>
      <c r="Q168" s="5">
        <v>1</v>
      </c>
      <c r="R168" s="5">
        <v>0</v>
      </c>
      <c r="S168" s="5">
        <v>0</v>
      </c>
    </row>
    <row r="169" spans="1:19" x14ac:dyDescent="0.25">
      <c r="A169" s="42" t="s">
        <v>191</v>
      </c>
      <c r="B169" s="42">
        <v>12</v>
      </c>
      <c r="D169" s="5" t="s">
        <v>191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1</v>
      </c>
      <c r="M169" s="5" t="s">
        <v>191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1</v>
      </c>
    </row>
    <row r="170" spans="1:19" x14ac:dyDescent="0.25">
      <c r="A170" s="42" t="s">
        <v>192</v>
      </c>
      <c r="B170" s="42">
        <v>65</v>
      </c>
      <c r="D170" s="5" t="s">
        <v>192</v>
      </c>
      <c r="E170" s="5">
        <v>0</v>
      </c>
      <c r="F170" s="5">
        <v>0</v>
      </c>
      <c r="G170" s="5">
        <v>0</v>
      </c>
      <c r="H170" s="5">
        <v>1</v>
      </c>
      <c r="I170" s="5">
        <v>0</v>
      </c>
      <c r="J170" s="5">
        <v>0</v>
      </c>
      <c r="M170" s="5" t="s">
        <v>192</v>
      </c>
      <c r="N170" s="5">
        <v>0</v>
      </c>
      <c r="O170" s="5">
        <v>0</v>
      </c>
      <c r="P170" s="5">
        <v>0</v>
      </c>
      <c r="Q170" s="5">
        <v>1</v>
      </c>
      <c r="R170" s="5">
        <v>0</v>
      </c>
      <c r="S170" s="5">
        <v>0</v>
      </c>
    </row>
    <row r="171" spans="1:19" x14ac:dyDescent="0.25">
      <c r="A171" s="42" t="s">
        <v>193</v>
      </c>
      <c r="B171" s="42">
        <v>52</v>
      </c>
      <c r="D171" s="5" t="s">
        <v>193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1</v>
      </c>
      <c r="M171" s="5" t="s">
        <v>193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1</v>
      </c>
    </row>
    <row r="172" spans="1:19" x14ac:dyDescent="0.25">
      <c r="A172" s="42" t="s">
        <v>194</v>
      </c>
      <c r="B172" s="42">
        <v>42</v>
      </c>
      <c r="D172" s="5" t="s">
        <v>194</v>
      </c>
      <c r="E172" s="5">
        <v>0</v>
      </c>
      <c r="F172" s="5">
        <v>0</v>
      </c>
      <c r="G172" s="5">
        <v>0</v>
      </c>
      <c r="H172" s="5">
        <v>1</v>
      </c>
      <c r="I172" s="5">
        <v>0</v>
      </c>
      <c r="J172" s="5">
        <v>0</v>
      </c>
      <c r="M172" s="5" t="s">
        <v>194</v>
      </c>
      <c r="N172" s="5">
        <v>0</v>
      </c>
      <c r="O172" s="5">
        <v>0</v>
      </c>
      <c r="P172" s="5">
        <v>0</v>
      </c>
      <c r="Q172" s="5">
        <v>1</v>
      </c>
      <c r="R172" s="5">
        <v>0</v>
      </c>
      <c r="S172" s="5">
        <v>0</v>
      </c>
    </row>
    <row r="173" spans="1:19" x14ac:dyDescent="0.25">
      <c r="A173" s="42" t="s">
        <v>195</v>
      </c>
      <c r="B173" s="42">
        <v>22</v>
      </c>
      <c r="D173" s="5" t="s">
        <v>195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M173" s="5" t="s">
        <v>195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1</v>
      </c>
    </row>
    <row r="174" spans="1:19" x14ac:dyDescent="0.25">
      <c r="A174" s="42" t="s">
        <v>196</v>
      </c>
      <c r="B174" s="42">
        <v>32</v>
      </c>
      <c r="D174" s="5" t="s">
        <v>196</v>
      </c>
      <c r="E174" s="5">
        <v>0</v>
      </c>
      <c r="F174" s="5">
        <v>0</v>
      </c>
      <c r="G174" s="5">
        <v>0</v>
      </c>
      <c r="H174" s="5">
        <v>1</v>
      </c>
      <c r="I174" s="5">
        <v>0</v>
      </c>
      <c r="J174" s="5">
        <v>0</v>
      </c>
      <c r="M174" s="5" t="s">
        <v>196</v>
      </c>
      <c r="N174" s="5">
        <v>0</v>
      </c>
      <c r="O174" s="5">
        <v>0</v>
      </c>
      <c r="P174" s="5">
        <v>0</v>
      </c>
      <c r="Q174" s="5">
        <v>1</v>
      </c>
      <c r="R174" s="5">
        <v>0</v>
      </c>
      <c r="S174" s="5">
        <v>0</v>
      </c>
    </row>
    <row r="175" spans="1:19" x14ac:dyDescent="0.25">
      <c r="A175" s="42" t="s">
        <v>197</v>
      </c>
      <c r="B175" s="42">
        <v>66</v>
      </c>
      <c r="D175" s="5" t="s">
        <v>197</v>
      </c>
      <c r="E175" s="5">
        <v>0</v>
      </c>
      <c r="F175" s="5">
        <v>1</v>
      </c>
      <c r="G175" s="5">
        <v>0</v>
      </c>
      <c r="H175" s="5">
        <v>0</v>
      </c>
      <c r="I175" s="5">
        <v>0</v>
      </c>
      <c r="J175" s="5">
        <v>0</v>
      </c>
      <c r="M175" s="5" t="s">
        <v>197</v>
      </c>
      <c r="N175" s="5">
        <v>0</v>
      </c>
      <c r="O175" s="5">
        <v>1</v>
      </c>
      <c r="P175" s="5">
        <v>0</v>
      </c>
      <c r="Q175" s="5">
        <v>0</v>
      </c>
      <c r="R175" s="5">
        <v>0</v>
      </c>
      <c r="S175" s="5">
        <v>0</v>
      </c>
    </row>
    <row r="176" spans="1:19" x14ac:dyDescent="0.25">
      <c r="A176" s="42" t="s">
        <v>198</v>
      </c>
      <c r="B176" s="42">
        <v>49</v>
      </c>
      <c r="D176" s="5" t="s">
        <v>198</v>
      </c>
      <c r="E176" s="5">
        <v>1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M176" s="5" t="s">
        <v>198</v>
      </c>
      <c r="N176" s="5">
        <v>1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</row>
    <row r="177" spans="1:19" x14ac:dyDescent="0.25">
      <c r="A177" s="42" t="s">
        <v>199</v>
      </c>
      <c r="B177" s="42">
        <v>42</v>
      </c>
      <c r="D177" s="5" t="s">
        <v>199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1</v>
      </c>
      <c r="M177" s="5" t="s">
        <v>199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1</v>
      </c>
    </row>
    <row r="178" spans="1:19" x14ac:dyDescent="0.25">
      <c r="A178" s="42" t="s">
        <v>200</v>
      </c>
      <c r="B178" s="42">
        <v>49</v>
      </c>
      <c r="D178" s="5" t="s">
        <v>200</v>
      </c>
      <c r="E178" s="5">
        <v>0</v>
      </c>
      <c r="F178" s="5">
        <v>0</v>
      </c>
      <c r="G178" s="5">
        <v>0</v>
      </c>
      <c r="H178" s="5">
        <v>1</v>
      </c>
      <c r="I178" s="5">
        <v>0</v>
      </c>
      <c r="J178" s="5">
        <v>0</v>
      </c>
      <c r="M178" s="5" t="s">
        <v>200</v>
      </c>
      <c r="N178" s="5">
        <v>0</v>
      </c>
      <c r="O178" s="5">
        <v>0</v>
      </c>
      <c r="P178" s="5">
        <v>0</v>
      </c>
      <c r="Q178" s="5">
        <v>1</v>
      </c>
      <c r="R178" s="5">
        <v>0</v>
      </c>
      <c r="S178" s="5">
        <v>0</v>
      </c>
    </row>
    <row r="179" spans="1:19" x14ac:dyDescent="0.25">
      <c r="A179" s="42" t="s">
        <v>201</v>
      </c>
      <c r="B179" s="42">
        <v>59</v>
      </c>
      <c r="D179" s="5" t="s">
        <v>201</v>
      </c>
      <c r="E179" s="5">
        <v>0</v>
      </c>
      <c r="F179" s="5">
        <v>0</v>
      </c>
      <c r="G179" s="5">
        <v>0</v>
      </c>
      <c r="H179" s="5">
        <v>1</v>
      </c>
      <c r="I179" s="5">
        <v>0</v>
      </c>
      <c r="J179" s="5">
        <v>0</v>
      </c>
      <c r="M179" s="5" t="s">
        <v>201</v>
      </c>
      <c r="N179" s="5">
        <v>0</v>
      </c>
      <c r="O179" s="5">
        <v>0</v>
      </c>
      <c r="P179" s="5">
        <v>0</v>
      </c>
      <c r="Q179" s="5">
        <v>1</v>
      </c>
      <c r="R179" s="5">
        <v>0</v>
      </c>
      <c r="S179" s="5">
        <v>0</v>
      </c>
    </row>
    <row r="180" spans="1:19" x14ac:dyDescent="0.25">
      <c r="A180" s="42" t="s">
        <v>202</v>
      </c>
      <c r="B180" s="42">
        <v>11</v>
      </c>
      <c r="D180" s="5" t="s">
        <v>202</v>
      </c>
      <c r="E180" s="5">
        <v>0</v>
      </c>
      <c r="F180" s="5">
        <v>0</v>
      </c>
      <c r="G180" s="5">
        <v>0</v>
      </c>
      <c r="H180" s="5">
        <v>1</v>
      </c>
      <c r="I180" s="5">
        <v>0</v>
      </c>
      <c r="J180" s="5">
        <v>0</v>
      </c>
      <c r="M180" s="5" t="s">
        <v>202</v>
      </c>
      <c r="N180" s="5">
        <v>0</v>
      </c>
      <c r="O180" s="5">
        <v>0</v>
      </c>
      <c r="P180" s="5">
        <v>0</v>
      </c>
      <c r="Q180" s="5">
        <v>1</v>
      </c>
      <c r="R180" s="5">
        <v>0</v>
      </c>
      <c r="S180" s="5">
        <v>0</v>
      </c>
    </row>
    <row r="181" spans="1:19" x14ac:dyDescent="0.25">
      <c r="A181" s="42" t="s">
        <v>203</v>
      </c>
      <c r="B181" s="42">
        <v>46</v>
      </c>
      <c r="D181" s="5" t="s">
        <v>203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1</v>
      </c>
      <c r="M181" s="5" t="s">
        <v>203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1</v>
      </c>
    </row>
    <row r="182" spans="1:19" x14ac:dyDescent="0.25">
      <c r="A182" s="42" t="s">
        <v>204</v>
      </c>
      <c r="B182" s="42">
        <v>41</v>
      </c>
      <c r="D182" s="5" t="s">
        <v>204</v>
      </c>
      <c r="E182" s="5">
        <v>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M182" s="5" t="s">
        <v>204</v>
      </c>
      <c r="N182" s="5">
        <v>1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</row>
    <row r="183" spans="1:19" x14ac:dyDescent="0.25">
      <c r="A183" s="42" t="s">
        <v>205</v>
      </c>
      <c r="B183" s="42">
        <v>9</v>
      </c>
      <c r="D183" s="5" t="s">
        <v>205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1</v>
      </c>
      <c r="M183" s="5" t="s">
        <v>205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1</v>
      </c>
    </row>
    <row r="184" spans="1:19" x14ac:dyDescent="0.25">
      <c r="A184" s="42" t="s">
        <v>206</v>
      </c>
      <c r="B184" s="42">
        <v>20</v>
      </c>
      <c r="D184" s="5" t="s">
        <v>206</v>
      </c>
      <c r="E184" s="5">
        <v>0</v>
      </c>
      <c r="F184" s="5">
        <v>1</v>
      </c>
      <c r="G184" s="5">
        <v>0</v>
      </c>
      <c r="H184" s="5">
        <v>0</v>
      </c>
      <c r="I184" s="5">
        <v>0</v>
      </c>
      <c r="J184" s="5">
        <v>0</v>
      </c>
      <c r="M184" s="5" t="s">
        <v>206</v>
      </c>
      <c r="N184" s="5">
        <v>0</v>
      </c>
      <c r="O184" s="5">
        <v>1</v>
      </c>
      <c r="P184" s="5">
        <v>0</v>
      </c>
      <c r="Q184" s="5">
        <v>0</v>
      </c>
      <c r="R184" s="5">
        <v>0</v>
      </c>
      <c r="S184" s="5">
        <v>0</v>
      </c>
    </row>
    <row r="185" spans="1:19" x14ac:dyDescent="0.25">
      <c r="A185" s="42" t="s">
        <v>207</v>
      </c>
      <c r="B185" s="42">
        <v>23</v>
      </c>
      <c r="D185" s="5" t="s">
        <v>207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1</v>
      </c>
      <c r="M185" s="5" t="s">
        <v>207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1</v>
      </c>
    </row>
    <row r="186" spans="1:19" x14ac:dyDescent="0.25">
      <c r="A186" s="42" t="s">
        <v>208</v>
      </c>
      <c r="B186" s="42">
        <v>46</v>
      </c>
      <c r="D186" s="5" t="s">
        <v>208</v>
      </c>
      <c r="E186" s="5">
        <v>0</v>
      </c>
      <c r="F186" s="5">
        <v>0</v>
      </c>
      <c r="G186" s="5">
        <v>0</v>
      </c>
      <c r="H186" s="5">
        <v>1</v>
      </c>
      <c r="I186" s="5">
        <v>0</v>
      </c>
      <c r="J186" s="5">
        <v>0</v>
      </c>
      <c r="M186" s="5" t="s">
        <v>208</v>
      </c>
      <c r="N186" s="5">
        <v>0</v>
      </c>
      <c r="O186" s="5">
        <v>0</v>
      </c>
      <c r="P186" s="5">
        <v>0</v>
      </c>
      <c r="Q186" s="5">
        <v>1</v>
      </c>
      <c r="R186" s="5">
        <v>0</v>
      </c>
      <c r="S186" s="5">
        <v>0</v>
      </c>
    </row>
    <row r="187" spans="1:19" x14ac:dyDescent="0.25">
      <c r="A187" s="42" t="s">
        <v>209</v>
      </c>
      <c r="B187" s="42">
        <v>36</v>
      </c>
      <c r="D187" s="5" t="s">
        <v>209</v>
      </c>
      <c r="E187" s="5">
        <v>0</v>
      </c>
      <c r="F187" s="5">
        <v>0</v>
      </c>
      <c r="G187" s="5">
        <v>0</v>
      </c>
      <c r="H187" s="5">
        <v>1</v>
      </c>
      <c r="I187" s="5">
        <v>0</v>
      </c>
      <c r="J187" s="5">
        <v>0</v>
      </c>
      <c r="M187" s="5" t="s">
        <v>209</v>
      </c>
      <c r="N187" s="5">
        <v>0</v>
      </c>
      <c r="O187" s="5">
        <v>0</v>
      </c>
      <c r="P187" s="5">
        <v>0</v>
      </c>
      <c r="Q187" s="5">
        <v>1</v>
      </c>
      <c r="R187" s="5">
        <v>0</v>
      </c>
      <c r="S187" s="5">
        <v>0</v>
      </c>
    </row>
    <row r="188" spans="1:19" x14ac:dyDescent="0.25">
      <c r="A188" s="42" t="s">
        <v>210</v>
      </c>
      <c r="B188" s="42">
        <v>52</v>
      </c>
      <c r="D188" s="5" t="s">
        <v>210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1</v>
      </c>
      <c r="M188" s="5" t="s">
        <v>210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1</v>
      </c>
    </row>
    <row r="189" spans="1:19" x14ac:dyDescent="0.25">
      <c r="A189" s="42" t="s">
        <v>211</v>
      </c>
      <c r="B189" s="42">
        <v>65</v>
      </c>
      <c r="D189" s="5" t="s">
        <v>211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1</v>
      </c>
      <c r="M189" s="5" t="s">
        <v>211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1</v>
      </c>
    </row>
    <row r="190" spans="1:19" x14ac:dyDescent="0.25">
      <c r="A190" s="42" t="s">
        <v>212</v>
      </c>
      <c r="B190" s="42">
        <v>6</v>
      </c>
      <c r="D190" s="5" t="s">
        <v>212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1</v>
      </c>
      <c r="M190" s="5" t="s">
        <v>212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1</v>
      </c>
    </row>
    <row r="191" spans="1:19" x14ac:dyDescent="0.25">
      <c r="A191" s="42" t="s">
        <v>213</v>
      </c>
      <c r="B191" s="42">
        <v>36</v>
      </c>
      <c r="D191" s="5" t="s">
        <v>213</v>
      </c>
      <c r="E191" s="5">
        <v>0</v>
      </c>
      <c r="F191" s="5">
        <v>0</v>
      </c>
      <c r="G191" s="5">
        <v>0</v>
      </c>
      <c r="H191" s="5">
        <v>1</v>
      </c>
      <c r="I191" s="5">
        <v>0</v>
      </c>
      <c r="J191" s="5">
        <v>0</v>
      </c>
      <c r="M191" s="5" t="s">
        <v>213</v>
      </c>
      <c r="N191" s="5">
        <v>0</v>
      </c>
      <c r="O191" s="5">
        <v>0</v>
      </c>
      <c r="P191" s="5">
        <v>0</v>
      </c>
      <c r="Q191" s="5">
        <v>1</v>
      </c>
      <c r="R191" s="5">
        <v>0</v>
      </c>
      <c r="S191" s="5">
        <v>0</v>
      </c>
    </row>
    <row r="192" spans="1:19" x14ac:dyDescent="0.25">
      <c r="A192" s="42" t="s">
        <v>214</v>
      </c>
      <c r="B192" s="42">
        <v>23</v>
      </c>
      <c r="D192" s="5" t="s">
        <v>214</v>
      </c>
      <c r="E192" s="5">
        <v>0</v>
      </c>
      <c r="F192" s="5">
        <v>0</v>
      </c>
      <c r="G192" s="5">
        <v>0</v>
      </c>
      <c r="H192" s="5">
        <v>1</v>
      </c>
      <c r="I192" s="5">
        <v>0</v>
      </c>
      <c r="J192" s="5">
        <v>0</v>
      </c>
      <c r="M192" s="5" t="s">
        <v>214</v>
      </c>
      <c r="N192" s="5">
        <v>0</v>
      </c>
      <c r="O192" s="5">
        <v>0</v>
      </c>
      <c r="P192" s="5">
        <v>0</v>
      </c>
      <c r="Q192" s="5">
        <v>1</v>
      </c>
      <c r="R192" s="5">
        <v>0</v>
      </c>
      <c r="S192" s="5">
        <v>0</v>
      </c>
    </row>
    <row r="193" spans="1:19" x14ac:dyDescent="0.25">
      <c r="A193" s="42" t="s">
        <v>215</v>
      </c>
      <c r="B193" s="42">
        <v>37</v>
      </c>
      <c r="D193" s="5" t="s">
        <v>215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1</v>
      </c>
      <c r="M193" s="5" t="s">
        <v>215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1</v>
      </c>
    </row>
    <row r="194" spans="1:19" x14ac:dyDescent="0.25">
      <c r="A194" s="42" t="s">
        <v>216</v>
      </c>
      <c r="B194" s="42">
        <v>70</v>
      </c>
      <c r="D194" s="5" t="s">
        <v>216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1</v>
      </c>
      <c r="M194" s="5" t="s">
        <v>216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1</v>
      </c>
    </row>
    <row r="195" spans="1:19" x14ac:dyDescent="0.25">
      <c r="A195" s="42" t="s">
        <v>217</v>
      </c>
      <c r="B195" s="42">
        <v>63</v>
      </c>
      <c r="D195" s="5" t="s">
        <v>217</v>
      </c>
      <c r="E195" s="5">
        <v>0</v>
      </c>
      <c r="F195" s="5">
        <v>0</v>
      </c>
      <c r="G195" s="5">
        <v>0</v>
      </c>
      <c r="H195" s="5">
        <v>1</v>
      </c>
      <c r="I195" s="5">
        <v>0</v>
      </c>
      <c r="J195" s="5">
        <v>0</v>
      </c>
      <c r="M195" s="5" t="s">
        <v>217</v>
      </c>
      <c r="N195" s="5">
        <v>0</v>
      </c>
      <c r="O195" s="5">
        <v>0</v>
      </c>
      <c r="P195" s="5">
        <v>0</v>
      </c>
      <c r="Q195" s="5">
        <v>1</v>
      </c>
      <c r="R195" s="5">
        <v>0</v>
      </c>
      <c r="S195" s="5">
        <v>0</v>
      </c>
    </row>
    <row r="196" spans="1:19" x14ac:dyDescent="0.25">
      <c r="A196" s="42" t="s">
        <v>218</v>
      </c>
      <c r="B196" s="42">
        <v>38</v>
      </c>
      <c r="D196" s="5" t="s">
        <v>218</v>
      </c>
      <c r="E196" s="5">
        <v>0</v>
      </c>
      <c r="F196" s="5">
        <v>0</v>
      </c>
      <c r="G196" s="5">
        <v>0</v>
      </c>
      <c r="H196" s="5">
        <v>1</v>
      </c>
      <c r="I196" s="5">
        <v>0</v>
      </c>
      <c r="J196" s="5">
        <v>0</v>
      </c>
      <c r="M196" s="5" t="s">
        <v>218</v>
      </c>
      <c r="N196" s="5">
        <v>0</v>
      </c>
      <c r="O196" s="5">
        <v>0</v>
      </c>
      <c r="P196" s="5">
        <v>0</v>
      </c>
      <c r="Q196" s="5">
        <v>1</v>
      </c>
      <c r="R196" s="5">
        <v>0</v>
      </c>
      <c r="S196" s="5">
        <v>0</v>
      </c>
    </row>
    <row r="197" spans="1:19" x14ac:dyDescent="0.25">
      <c r="A197" s="42" t="s">
        <v>219</v>
      </c>
      <c r="B197" s="42">
        <v>40</v>
      </c>
      <c r="D197" s="5" t="s">
        <v>219</v>
      </c>
      <c r="E197" s="5">
        <v>0</v>
      </c>
      <c r="F197" s="5">
        <v>0</v>
      </c>
      <c r="G197" s="5">
        <v>0</v>
      </c>
      <c r="H197" s="5">
        <v>1</v>
      </c>
      <c r="I197" s="5">
        <v>0</v>
      </c>
      <c r="J197" s="5">
        <v>0</v>
      </c>
      <c r="M197" s="5" t="s">
        <v>219</v>
      </c>
      <c r="N197" s="5">
        <v>0</v>
      </c>
      <c r="O197" s="5">
        <v>0</v>
      </c>
      <c r="P197" s="5">
        <v>0</v>
      </c>
      <c r="Q197" s="5">
        <v>1</v>
      </c>
      <c r="R197" s="5">
        <v>0</v>
      </c>
      <c r="S197" s="5">
        <v>0</v>
      </c>
    </row>
    <row r="198" spans="1:19" x14ac:dyDescent="0.25">
      <c r="A198" s="42" t="s">
        <v>220</v>
      </c>
      <c r="B198" s="42">
        <v>51</v>
      </c>
      <c r="D198" s="5" t="s">
        <v>220</v>
      </c>
      <c r="E198" s="5">
        <v>0</v>
      </c>
      <c r="F198" s="5">
        <v>0</v>
      </c>
      <c r="G198" s="5">
        <v>0</v>
      </c>
      <c r="H198" s="5">
        <v>1</v>
      </c>
      <c r="I198" s="5">
        <v>0</v>
      </c>
      <c r="J198" s="5">
        <v>0</v>
      </c>
      <c r="M198" s="5" t="s">
        <v>220</v>
      </c>
      <c r="N198" s="5">
        <v>0</v>
      </c>
      <c r="O198" s="5">
        <v>0</v>
      </c>
      <c r="P198" s="5">
        <v>0</v>
      </c>
      <c r="Q198" s="5">
        <v>1</v>
      </c>
      <c r="R198" s="5">
        <v>0</v>
      </c>
      <c r="S198" s="5">
        <v>0</v>
      </c>
    </row>
    <row r="199" spans="1:19" x14ac:dyDescent="0.25">
      <c r="A199" s="42" t="s">
        <v>221</v>
      </c>
      <c r="B199" s="42">
        <v>65</v>
      </c>
      <c r="D199" s="5" t="s">
        <v>221</v>
      </c>
      <c r="E199" s="5">
        <v>0</v>
      </c>
      <c r="F199" s="5">
        <v>0</v>
      </c>
      <c r="G199" s="5">
        <v>0</v>
      </c>
      <c r="H199" s="5">
        <v>1</v>
      </c>
      <c r="I199" s="5">
        <v>0</v>
      </c>
      <c r="J199" s="5">
        <v>0</v>
      </c>
      <c r="M199" s="5" t="s">
        <v>221</v>
      </c>
      <c r="N199" s="5">
        <v>0</v>
      </c>
      <c r="O199" s="5">
        <v>0</v>
      </c>
      <c r="P199" s="5">
        <v>0</v>
      </c>
      <c r="Q199" s="5">
        <v>1</v>
      </c>
      <c r="R199" s="5">
        <v>0</v>
      </c>
      <c r="S199" s="5">
        <v>0</v>
      </c>
    </row>
    <row r="200" spans="1:19" x14ac:dyDescent="0.25">
      <c r="A200" s="42" t="s">
        <v>222</v>
      </c>
      <c r="B200" s="42">
        <v>11</v>
      </c>
      <c r="D200" s="5" t="s">
        <v>222</v>
      </c>
      <c r="E200" s="5">
        <v>1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M200" s="5" t="s">
        <v>222</v>
      </c>
      <c r="N200" s="5">
        <v>1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</row>
    <row r="201" spans="1:19" x14ac:dyDescent="0.25">
      <c r="A201" s="42" t="s">
        <v>223</v>
      </c>
      <c r="B201" s="42">
        <v>28</v>
      </c>
      <c r="D201" s="5" t="s">
        <v>223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1</v>
      </c>
      <c r="M201" s="5" t="s">
        <v>223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1</v>
      </c>
    </row>
    <row r="202" spans="1:19" x14ac:dyDescent="0.25">
      <c r="A202" s="42" t="s">
        <v>27</v>
      </c>
      <c r="B202" s="42">
        <v>34</v>
      </c>
      <c r="D202" s="5" t="s">
        <v>27</v>
      </c>
      <c r="E202" s="5">
        <v>0</v>
      </c>
      <c r="F202" s="5">
        <v>0</v>
      </c>
      <c r="G202" s="5">
        <v>0</v>
      </c>
      <c r="H202" s="5">
        <v>0</v>
      </c>
      <c r="I202" s="5">
        <v>1</v>
      </c>
      <c r="J202" s="5">
        <v>0</v>
      </c>
      <c r="M202" s="5" t="s">
        <v>27</v>
      </c>
      <c r="N202" s="5">
        <v>0</v>
      </c>
      <c r="O202" s="5">
        <v>0</v>
      </c>
      <c r="P202" s="5">
        <v>0</v>
      </c>
      <c r="Q202" s="5">
        <v>0</v>
      </c>
      <c r="R202" s="5">
        <v>1</v>
      </c>
      <c r="S202" s="5">
        <v>0</v>
      </c>
    </row>
    <row r="203" spans="1:19" x14ac:dyDescent="0.25">
      <c r="A203" s="42" t="s">
        <v>28</v>
      </c>
      <c r="B203" s="42">
        <v>31</v>
      </c>
      <c r="D203" s="5" t="s">
        <v>28</v>
      </c>
      <c r="E203" s="5">
        <v>0</v>
      </c>
      <c r="F203" s="5">
        <v>0</v>
      </c>
      <c r="G203" s="5">
        <v>0</v>
      </c>
      <c r="H203" s="5">
        <v>1</v>
      </c>
      <c r="I203" s="5">
        <v>0</v>
      </c>
      <c r="J203" s="5">
        <v>0</v>
      </c>
      <c r="M203" s="5" t="s">
        <v>28</v>
      </c>
      <c r="N203" s="5">
        <v>0</v>
      </c>
      <c r="O203" s="5">
        <v>0</v>
      </c>
      <c r="P203" s="5">
        <v>0</v>
      </c>
      <c r="Q203" s="5">
        <v>1</v>
      </c>
      <c r="R203" s="5">
        <v>0</v>
      </c>
      <c r="S203" s="5">
        <v>0</v>
      </c>
    </row>
    <row r="204" spans="1:19" x14ac:dyDescent="0.25">
      <c r="A204" s="42" t="s">
        <v>30</v>
      </c>
      <c r="B204" s="42">
        <v>45</v>
      </c>
      <c r="D204" s="5" t="s">
        <v>30</v>
      </c>
      <c r="E204" s="5">
        <v>0</v>
      </c>
      <c r="F204" s="5">
        <v>0</v>
      </c>
      <c r="G204" s="5">
        <v>0</v>
      </c>
      <c r="H204" s="5">
        <v>0</v>
      </c>
      <c r="I204" s="5">
        <v>1</v>
      </c>
      <c r="J204" s="5">
        <v>0</v>
      </c>
      <c r="M204" s="5" t="s">
        <v>30</v>
      </c>
      <c r="N204" s="5">
        <v>0</v>
      </c>
      <c r="O204" s="5">
        <v>0</v>
      </c>
      <c r="P204" s="5">
        <v>0</v>
      </c>
      <c r="Q204" s="5">
        <v>0</v>
      </c>
      <c r="R204" s="5">
        <v>1</v>
      </c>
      <c r="S204" s="5">
        <v>0</v>
      </c>
    </row>
    <row r="205" spans="1:19" x14ac:dyDescent="0.25">
      <c r="A205" s="42" t="s">
        <v>32</v>
      </c>
      <c r="B205" s="42">
        <v>35</v>
      </c>
      <c r="D205" s="5" t="s">
        <v>32</v>
      </c>
      <c r="E205" s="5">
        <v>1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M205" s="5" t="s">
        <v>32</v>
      </c>
      <c r="N205" s="5">
        <v>1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</row>
    <row r="206" spans="1:19" x14ac:dyDescent="0.25">
      <c r="A206" s="42" t="s">
        <v>34</v>
      </c>
      <c r="B206" s="42">
        <v>27</v>
      </c>
      <c r="D206" s="5" t="s">
        <v>34</v>
      </c>
      <c r="E206" s="5">
        <v>1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M206" s="5" t="s">
        <v>34</v>
      </c>
      <c r="N206" s="5">
        <v>1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</row>
    <row r="207" spans="1:19" x14ac:dyDescent="0.25">
      <c r="A207" s="42" t="s">
        <v>36</v>
      </c>
      <c r="B207" s="42">
        <v>69</v>
      </c>
      <c r="D207" s="5" t="s">
        <v>36</v>
      </c>
      <c r="E207" s="5">
        <v>0</v>
      </c>
      <c r="F207" s="5">
        <v>0</v>
      </c>
      <c r="G207" s="5">
        <v>0</v>
      </c>
      <c r="H207" s="5">
        <v>0</v>
      </c>
      <c r="I207" s="5">
        <v>1</v>
      </c>
      <c r="J207" s="5">
        <v>0</v>
      </c>
      <c r="M207" s="5" t="s">
        <v>36</v>
      </c>
      <c r="N207" s="5">
        <v>0</v>
      </c>
      <c r="O207" s="5">
        <v>0</v>
      </c>
      <c r="P207" s="5">
        <v>0</v>
      </c>
      <c r="Q207" s="5">
        <v>0</v>
      </c>
      <c r="R207" s="5">
        <v>1</v>
      </c>
      <c r="S207" s="5">
        <v>0</v>
      </c>
    </row>
    <row r="208" spans="1:19" x14ac:dyDescent="0.25">
      <c r="A208" s="42" t="s">
        <v>38</v>
      </c>
      <c r="B208" s="42">
        <v>14</v>
      </c>
      <c r="D208" s="5" t="s">
        <v>38</v>
      </c>
      <c r="E208" s="5">
        <v>0</v>
      </c>
      <c r="F208" s="5">
        <v>0</v>
      </c>
      <c r="G208" s="5">
        <v>0</v>
      </c>
      <c r="H208" s="5">
        <v>0</v>
      </c>
      <c r="I208" s="5">
        <v>1</v>
      </c>
      <c r="J208" s="5">
        <v>0</v>
      </c>
      <c r="M208" s="5" t="s">
        <v>38</v>
      </c>
      <c r="N208" s="5">
        <v>0</v>
      </c>
      <c r="O208" s="5">
        <v>0</v>
      </c>
      <c r="P208" s="5">
        <v>0</v>
      </c>
      <c r="Q208" s="5">
        <v>0</v>
      </c>
      <c r="R208" s="5">
        <v>1</v>
      </c>
      <c r="S208" s="5">
        <v>0</v>
      </c>
    </row>
    <row r="209" spans="1:19" x14ac:dyDescent="0.25">
      <c r="A209" s="42" t="s">
        <v>40</v>
      </c>
      <c r="B209" s="42">
        <v>3</v>
      </c>
      <c r="D209" s="5" t="s">
        <v>40</v>
      </c>
      <c r="E209" s="5">
        <v>1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M209" s="5" t="s">
        <v>40</v>
      </c>
      <c r="N209" s="5">
        <v>1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</row>
    <row r="210" spans="1:19" x14ac:dyDescent="0.25">
      <c r="A210" s="42" t="s">
        <v>41</v>
      </c>
      <c r="B210" s="42">
        <v>36</v>
      </c>
      <c r="D210" s="5" t="s">
        <v>41</v>
      </c>
      <c r="E210" s="5">
        <v>0</v>
      </c>
      <c r="F210" s="5">
        <v>0</v>
      </c>
      <c r="G210" s="5">
        <v>0</v>
      </c>
      <c r="H210" s="5">
        <v>0</v>
      </c>
      <c r="I210" s="5">
        <v>1</v>
      </c>
      <c r="J210" s="5">
        <v>0</v>
      </c>
      <c r="M210" s="5" t="s">
        <v>41</v>
      </c>
      <c r="N210" s="5">
        <v>0</v>
      </c>
      <c r="O210" s="5">
        <v>0</v>
      </c>
      <c r="P210" s="5">
        <v>0</v>
      </c>
      <c r="Q210" s="5">
        <v>0</v>
      </c>
      <c r="R210" s="5">
        <v>1</v>
      </c>
      <c r="S210" s="5">
        <v>0</v>
      </c>
    </row>
    <row r="211" spans="1:19" x14ac:dyDescent="0.25">
      <c r="A211" s="42" t="s">
        <v>42</v>
      </c>
      <c r="B211" s="42">
        <v>66</v>
      </c>
      <c r="D211" s="5" t="s">
        <v>42</v>
      </c>
      <c r="E211" s="5">
        <v>1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M211" s="5" t="s">
        <v>42</v>
      </c>
      <c r="N211" s="5">
        <v>1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</row>
    <row r="212" spans="1:19" x14ac:dyDescent="0.25">
      <c r="A212" s="42" t="s">
        <v>43</v>
      </c>
      <c r="B212" s="42">
        <v>6</v>
      </c>
      <c r="D212" s="5" t="s">
        <v>43</v>
      </c>
      <c r="E212" s="5">
        <v>0</v>
      </c>
      <c r="F212" s="5">
        <v>0</v>
      </c>
      <c r="G212" s="5">
        <v>0</v>
      </c>
      <c r="H212" s="5">
        <v>0</v>
      </c>
      <c r="I212" s="5">
        <v>1</v>
      </c>
      <c r="J212" s="5">
        <v>0</v>
      </c>
      <c r="M212" s="5" t="s">
        <v>43</v>
      </c>
      <c r="N212" s="5">
        <v>0</v>
      </c>
      <c r="O212" s="5">
        <v>0</v>
      </c>
      <c r="P212" s="5">
        <v>0</v>
      </c>
      <c r="Q212" s="5">
        <v>0</v>
      </c>
      <c r="R212" s="5">
        <v>1</v>
      </c>
      <c r="S212" s="5">
        <v>0</v>
      </c>
    </row>
    <row r="213" spans="1:19" x14ac:dyDescent="0.25">
      <c r="A213" s="42" t="s">
        <v>44</v>
      </c>
      <c r="B213" s="42">
        <v>36</v>
      </c>
      <c r="D213" s="5" t="s">
        <v>44</v>
      </c>
      <c r="E213" s="5">
        <v>0</v>
      </c>
      <c r="F213" s="5">
        <v>0</v>
      </c>
      <c r="G213" s="5">
        <v>0</v>
      </c>
      <c r="H213" s="5">
        <v>0</v>
      </c>
      <c r="I213" s="5">
        <v>1</v>
      </c>
      <c r="J213" s="5">
        <v>0</v>
      </c>
      <c r="M213" s="5" t="s">
        <v>44</v>
      </c>
      <c r="N213" s="5">
        <v>0</v>
      </c>
      <c r="O213" s="5">
        <v>0</v>
      </c>
      <c r="P213" s="5">
        <v>0</v>
      </c>
      <c r="Q213" s="5">
        <v>0</v>
      </c>
      <c r="R213" s="5">
        <v>1</v>
      </c>
      <c r="S213" s="5">
        <v>0</v>
      </c>
    </row>
    <row r="214" spans="1:19" x14ac:dyDescent="0.25">
      <c r="A214" s="42" t="s">
        <v>46</v>
      </c>
      <c r="B214" s="42">
        <v>13</v>
      </c>
      <c r="D214" s="5" t="s">
        <v>46</v>
      </c>
      <c r="E214" s="5">
        <v>0</v>
      </c>
      <c r="F214" s="5">
        <v>0</v>
      </c>
      <c r="G214" s="5">
        <v>0</v>
      </c>
      <c r="H214" s="5">
        <v>0</v>
      </c>
      <c r="I214" s="5">
        <v>1</v>
      </c>
      <c r="J214" s="5">
        <v>0</v>
      </c>
      <c r="M214" s="5" t="s">
        <v>46</v>
      </c>
      <c r="N214" s="5">
        <v>0</v>
      </c>
      <c r="O214" s="5">
        <v>0</v>
      </c>
      <c r="P214" s="5">
        <v>0</v>
      </c>
      <c r="Q214" s="5">
        <v>0</v>
      </c>
      <c r="R214" s="5">
        <v>1</v>
      </c>
      <c r="S214" s="5">
        <v>0</v>
      </c>
    </row>
    <row r="215" spans="1:19" x14ac:dyDescent="0.25">
      <c r="A215" s="42" t="s">
        <v>47</v>
      </c>
      <c r="B215" s="42">
        <v>27</v>
      </c>
      <c r="D215" s="5" t="s">
        <v>47</v>
      </c>
      <c r="E215" s="5">
        <v>0</v>
      </c>
      <c r="F215" s="5">
        <v>0</v>
      </c>
      <c r="G215" s="5">
        <v>0</v>
      </c>
      <c r="H215" s="5">
        <v>0</v>
      </c>
      <c r="I215" s="5">
        <v>1</v>
      </c>
      <c r="J215" s="5">
        <v>0</v>
      </c>
      <c r="M215" s="5" t="s">
        <v>47</v>
      </c>
      <c r="N215" s="5">
        <v>0</v>
      </c>
      <c r="O215" s="5">
        <v>0</v>
      </c>
      <c r="P215" s="5">
        <v>0</v>
      </c>
      <c r="Q215" s="5">
        <v>0</v>
      </c>
      <c r="R215" s="5">
        <v>1</v>
      </c>
      <c r="S215" s="5">
        <v>0</v>
      </c>
    </row>
    <row r="216" spans="1:19" x14ac:dyDescent="0.25">
      <c r="A216" s="42" t="s">
        <v>48</v>
      </c>
      <c r="B216" s="42">
        <v>41</v>
      </c>
      <c r="D216" s="5" t="s">
        <v>48</v>
      </c>
      <c r="E216" s="5">
        <v>0</v>
      </c>
      <c r="F216" s="5">
        <v>0</v>
      </c>
      <c r="G216" s="5">
        <v>0</v>
      </c>
      <c r="H216" s="5">
        <v>0</v>
      </c>
      <c r="I216" s="5">
        <v>1</v>
      </c>
      <c r="J216" s="5">
        <v>0</v>
      </c>
      <c r="M216" s="5" t="s">
        <v>48</v>
      </c>
      <c r="N216" s="5">
        <v>0</v>
      </c>
      <c r="O216" s="5">
        <v>0</v>
      </c>
      <c r="P216" s="5">
        <v>0</v>
      </c>
      <c r="Q216" s="5">
        <v>0</v>
      </c>
      <c r="R216" s="5">
        <v>1</v>
      </c>
      <c r="S216" s="5">
        <v>0</v>
      </c>
    </row>
    <row r="217" spans="1:19" x14ac:dyDescent="0.25">
      <c r="A217" s="42" t="s">
        <v>49</v>
      </c>
      <c r="B217" s="42">
        <v>15</v>
      </c>
      <c r="D217" s="5" t="s">
        <v>49</v>
      </c>
      <c r="E217" s="5">
        <v>0</v>
      </c>
      <c r="F217" s="5">
        <v>0</v>
      </c>
      <c r="G217" s="5">
        <v>0</v>
      </c>
      <c r="H217" s="5">
        <v>0</v>
      </c>
      <c r="I217" s="5">
        <v>1</v>
      </c>
      <c r="J217" s="5">
        <v>0</v>
      </c>
      <c r="M217" s="5" t="s">
        <v>49</v>
      </c>
      <c r="N217" s="5">
        <v>0</v>
      </c>
      <c r="O217" s="5">
        <v>0</v>
      </c>
      <c r="P217" s="5">
        <v>0</v>
      </c>
      <c r="Q217" s="5">
        <v>0</v>
      </c>
      <c r="R217" s="5">
        <v>1</v>
      </c>
      <c r="S217" s="5">
        <v>0</v>
      </c>
    </row>
    <row r="218" spans="1:19" x14ac:dyDescent="0.25">
      <c r="A218" s="42" t="s">
        <v>50</v>
      </c>
      <c r="B218" s="42">
        <v>43</v>
      </c>
      <c r="D218" s="5" t="s">
        <v>50</v>
      </c>
      <c r="E218" s="5">
        <v>0</v>
      </c>
      <c r="F218" s="5">
        <v>0</v>
      </c>
      <c r="G218" s="5">
        <v>0</v>
      </c>
      <c r="H218" s="5">
        <v>0</v>
      </c>
      <c r="I218" s="5">
        <v>1</v>
      </c>
      <c r="J218" s="5">
        <v>0</v>
      </c>
      <c r="M218" s="5" t="s">
        <v>50</v>
      </c>
      <c r="N218" s="5">
        <v>1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</row>
    <row r="219" spans="1:19" x14ac:dyDescent="0.25">
      <c r="A219" s="42" t="s">
        <v>51</v>
      </c>
      <c r="B219" s="42">
        <v>64</v>
      </c>
      <c r="D219" s="5" t="s">
        <v>51</v>
      </c>
      <c r="E219" s="5">
        <v>0</v>
      </c>
      <c r="F219" s="5">
        <v>0</v>
      </c>
      <c r="G219" s="5">
        <v>0</v>
      </c>
      <c r="H219" s="5">
        <v>0</v>
      </c>
      <c r="I219" s="5">
        <v>1</v>
      </c>
      <c r="J219" s="5">
        <v>0</v>
      </c>
      <c r="M219" s="5" t="s">
        <v>51</v>
      </c>
      <c r="N219" s="5">
        <v>0</v>
      </c>
      <c r="O219" s="5">
        <v>0</v>
      </c>
      <c r="P219" s="5">
        <v>0</v>
      </c>
      <c r="Q219" s="5">
        <v>0</v>
      </c>
      <c r="R219" s="5">
        <v>1</v>
      </c>
      <c r="S219" s="5">
        <v>0</v>
      </c>
    </row>
    <row r="220" spans="1:19" x14ac:dyDescent="0.25">
      <c r="A220" s="42" t="s">
        <v>52</v>
      </c>
      <c r="B220" s="42">
        <v>64</v>
      </c>
      <c r="D220" s="5" t="s">
        <v>52</v>
      </c>
      <c r="E220" s="5">
        <v>0</v>
      </c>
      <c r="F220" s="5">
        <v>0</v>
      </c>
      <c r="G220" s="5">
        <v>0</v>
      </c>
      <c r="H220" s="5">
        <v>0</v>
      </c>
      <c r="I220" s="5">
        <v>1</v>
      </c>
      <c r="J220" s="5">
        <v>0</v>
      </c>
      <c r="M220" s="5" t="s">
        <v>52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0</v>
      </c>
    </row>
    <row r="221" spans="1:19" x14ac:dyDescent="0.25">
      <c r="A221" s="42" t="s">
        <v>53</v>
      </c>
      <c r="B221" s="42">
        <v>67</v>
      </c>
      <c r="D221" s="5" t="s">
        <v>53</v>
      </c>
      <c r="E221" s="5">
        <v>0</v>
      </c>
      <c r="F221" s="5">
        <v>0</v>
      </c>
      <c r="G221" s="5">
        <v>0</v>
      </c>
      <c r="H221" s="5">
        <v>0</v>
      </c>
      <c r="I221" s="5">
        <v>1</v>
      </c>
      <c r="J221" s="5">
        <v>0</v>
      </c>
      <c r="M221" s="5" t="s">
        <v>53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</row>
    <row r="222" spans="1:19" x14ac:dyDescent="0.25">
      <c r="A222" s="42" t="s">
        <v>54</v>
      </c>
      <c r="B222" s="42">
        <v>40</v>
      </c>
      <c r="D222" s="5" t="s">
        <v>54</v>
      </c>
      <c r="E222" s="5">
        <v>0</v>
      </c>
      <c r="F222" s="5">
        <v>0</v>
      </c>
      <c r="G222" s="5">
        <v>0</v>
      </c>
      <c r="H222" s="5">
        <v>0</v>
      </c>
      <c r="I222" s="5">
        <v>1</v>
      </c>
      <c r="J222" s="5">
        <v>0</v>
      </c>
      <c r="M222" s="5" t="s">
        <v>54</v>
      </c>
      <c r="N222" s="5">
        <v>0</v>
      </c>
      <c r="O222" s="5">
        <v>0</v>
      </c>
      <c r="P222" s="5">
        <v>0</v>
      </c>
      <c r="Q222" s="5">
        <v>0</v>
      </c>
      <c r="R222" s="5">
        <v>1</v>
      </c>
      <c r="S222" s="5">
        <v>0</v>
      </c>
    </row>
    <row r="223" spans="1:19" x14ac:dyDescent="0.25">
      <c r="A223" s="42" t="s">
        <v>55</v>
      </c>
      <c r="B223" s="42">
        <v>41</v>
      </c>
      <c r="D223" s="5" t="s">
        <v>55</v>
      </c>
      <c r="E223" s="5">
        <v>0</v>
      </c>
      <c r="F223" s="5">
        <v>0</v>
      </c>
      <c r="G223" s="5">
        <v>0</v>
      </c>
      <c r="H223" s="5">
        <v>0</v>
      </c>
      <c r="I223" s="5">
        <v>1</v>
      </c>
      <c r="J223" s="5">
        <v>0</v>
      </c>
      <c r="M223" s="5" t="s">
        <v>55</v>
      </c>
      <c r="N223" s="5">
        <v>0</v>
      </c>
      <c r="O223" s="5">
        <v>0</v>
      </c>
      <c r="P223" s="5">
        <v>0</v>
      </c>
      <c r="Q223" s="5">
        <v>0</v>
      </c>
      <c r="R223" s="5">
        <v>1</v>
      </c>
      <c r="S223" s="5">
        <v>0</v>
      </c>
    </row>
    <row r="224" spans="1:19" x14ac:dyDescent="0.25">
      <c r="A224" s="42" t="s">
        <v>56</v>
      </c>
      <c r="B224" s="42">
        <v>49</v>
      </c>
      <c r="D224" s="5" t="s">
        <v>56</v>
      </c>
      <c r="E224" s="5">
        <v>0</v>
      </c>
      <c r="F224" s="5">
        <v>0</v>
      </c>
      <c r="G224" s="5">
        <v>0</v>
      </c>
      <c r="H224" s="5">
        <v>0</v>
      </c>
      <c r="I224" s="5">
        <v>1</v>
      </c>
      <c r="J224" s="5">
        <v>0</v>
      </c>
      <c r="M224" s="5" t="s">
        <v>56</v>
      </c>
      <c r="N224" s="5">
        <v>0</v>
      </c>
      <c r="O224" s="5">
        <v>0</v>
      </c>
      <c r="P224" s="5">
        <v>0</v>
      </c>
      <c r="Q224" s="5">
        <v>0</v>
      </c>
      <c r="R224" s="5">
        <v>1</v>
      </c>
      <c r="S224" s="5">
        <v>0</v>
      </c>
    </row>
    <row r="225" spans="1:19" x14ac:dyDescent="0.25">
      <c r="A225" s="42" t="s">
        <v>57</v>
      </c>
      <c r="B225" s="42">
        <v>21</v>
      </c>
      <c r="D225" s="5" t="s">
        <v>57</v>
      </c>
      <c r="E225" s="5">
        <v>1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M225" s="5" t="s">
        <v>57</v>
      </c>
      <c r="N225" s="5">
        <v>1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</row>
    <row r="226" spans="1:19" x14ac:dyDescent="0.25">
      <c r="A226" s="42" t="s">
        <v>58</v>
      </c>
      <c r="B226" s="42">
        <v>40</v>
      </c>
      <c r="D226" s="5" t="s">
        <v>58</v>
      </c>
      <c r="E226" s="5">
        <v>0</v>
      </c>
      <c r="F226" s="5">
        <v>0</v>
      </c>
      <c r="G226" s="5">
        <v>0</v>
      </c>
      <c r="H226" s="5">
        <v>0</v>
      </c>
      <c r="I226" s="5">
        <v>1</v>
      </c>
      <c r="J226" s="5">
        <v>0</v>
      </c>
      <c r="M226" s="5" t="s">
        <v>58</v>
      </c>
      <c r="N226" s="5">
        <v>0</v>
      </c>
      <c r="O226" s="5">
        <v>0</v>
      </c>
      <c r="P226" s="5">
        <v>0</v>
      </c>
      <c r="Q226" s="5">
        <v>0</v>
      </c>
      <c r="R226" s="5">
        <v>1</v>
      </c>
      <c r="S226" s="5">
        <v>0</v>
      </c>
    </row>
    <row r="227" spans="1:19" x14ac:dyDescent="0.25">
      <c r="A227" s="42" t="s">
        <v>59</v>
      </c>
      <c r="B227" s="42">
        <v>66</v>
      </c>
      <c r="D227" s="5" t="s">
        <v>59</v>
      </c>
      <c r="E227" s="5">
        <v>0</v>
      </c>
      <c r="F227" s="5">
        <v>0</v>
      </c>
      <c r="G227" s="5">
        <v>0</v>
      </c>
      <c r="H227" s="5">
        <v>0</v>
      </c>
      <c r="I227" s="5">
        <v>1</v>
      </c>
      <c r="J227" s="5">
        <v>0</v>
      </c>
      <c r="M227" s="5" t="s">
        <v>59</v>
      </c>
      <c r="N227" s="5">
        <v>0</v>
      </c>
      <c r="O227" s="5">
        <v>0</v>
      </c>
      <c r="P227" s="5">
        <v>0</v>
      </c>
      <c r="Q227" s="5">
        <v>0</v>
      </c>
      <c r="R227" s="5">
        <v>1</v>
      </c>
      <c r="S227" s="5">
        <v>0</v>
      </c>
    </row>
    <row r="228" spans="1:19" x14ac:dyDescent="0.25">
      <c r="A228" s="42" t="s">
        <v>60</v>
      </c>
      <c r="B228" s="42">
        <v>3</v>
      </c>
      <c r="D228" s="5" t="s">
        <v>60</v>
      </c>
      <c r="E228" s="5">
        <v>0</v>
      </c>
      <c r="F228" s="5">
        <v>0</v>
      </c>
      <c r="G228" s="5">
        <v>0</v>
      </c>
      <c r="H228" s="5">
        <v>0</v>
      </c>
      <c r="I228" s="5">
        <v>1</v>
      </c>
      <c r="J228" s="5">
        <v>0</v>
      </c>
      <c r="M228" s="5" t="s">
        <v>60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</row>
    <row r="229" spans="1:19" x14ac:dyDescent="0.25">
      <c r="A229" s="42" t="s">
        <v>61</v>
      </c>
      <c r="B229" s="42">
        <v>51</v>
      </c>
      <c r="D229" s="5" t="s">
        <v>61</v>
      </c>
      <c r="E229" s="5">
        <v>0</v>
      </c>
      <c r="F229" s="5">
        <v>0</v>
      </c>
      <c r="G229" s="5">
        <v>0</v>
      </c>
      <c r="H229" s="5">
        <v>0</v>
      </c>
      <c r="I229" s="5">
        <v>1</v>
      </c>
      <c r="J229" s="5">
        <v>0</v>
      </c>
      <c r="M229" s="5" t="s">
        <v>61</v>
      </c>
      <c r="N229" s="5">
        <v>0</v>
      </c>
      <c r="O229" s="5">
        <v>0</v>
      </c>
      <c r="P229" s="5">
        <v>0</v>
      </c>
      <c r="Q229" s="5">
        <v>0</v>
      </c>
      <c r="R229" s="5">
        <v>1</v>
      </c>
      <c r="S229" s="5">
        <v>0</v>
      </c>
    </row>
    <row r="230" spans="1:19" x14ac:dyDescent="0.25">
      <c r="A230" s="42" t="s">
        <v>62</v>
      </c>
      <c r="B230" s="42">
        <v>52</v>
      </c>
      <c r="D230" s="5" t="s">
        <v>62</v>
      </c>
      <c r="E230" s="5">
        <v>0</v>
      </c>
      <c r="F230" s="5">
        <v>0</v>
      </c>
      <c r="G230" s="5">
        <v>0</v>
      </c>
      <c r="H230" s="5">
        <v>0</v>
      </c>
      <c r="I230" s="5">
        <v>1</v>
      </c>
      <c r="J230" s="5">
        <v>0</v>
      </c>
      <c r="M230" s="5" t="s">
        <v>62</v>
      </c>
      <c r="N230" s="5">
        <v>0</v>
      </c>
      <c r="O230" s="5">
        <v>0</v>
      </c>
      <c r="P230" s="5">
        <v>0</v>
      </c>
      <c r="Q230" s="5">
        <v>0</v>
      </c>
      <c r="R230" s="5">
        <v>1</v>
      </c>
      <c r="S230" s="5">
        <v>0</v>
      </c>
    </row>
    <row r="231" spans="1:19" x14ac:dyDescent="0.25">
      <c r="A231" s="42" t="s">
        <v>63</v>
      </c>
      <c r="B231" s="42">
        <v>45</v>
      </c>
      <c r="D231" s="5" t="s">
        <v>63</v>
      </c>
      <c r="E231" s="5">
        <v>0</v>
      </c>
      <c r="F231" s="5">
        <v>0</v>
      </c>
      <c r="G231" s="5">
        <v>0</v>
      </c>
      <c r="H231" s="5">
        <v>0</v>
      </c>
      <c r="I231" s="5">
        <v>1</v>
      </c>
      <c r="J231" s="5">
        <v>0</v>
      </c>
      <c r="M231" s="5" t="s">
        <v>63</v>
      </c>
      <c r="N231" s="5">
        <v>0</v>
      </c>
      <c r="O231" s="5">
        <v>0</v>
      </c>
      <c r="P231" s="5">
        <v>0</v>
      </c>
      <c r="Q231" s="5">
        <v>0</v>
      </c>
      <c r="R231" s="5">
        <v>1</v>
      </c>
      <c r="S231" s="5">
        <v>0</v>
      </c>
    </row>
    <row r="232" spans="1:19" x14ac:dyDescent="0.25">
      <c r="A232" s="42" t="s">
        <v>64</v>
      </c>
      <c r="B232" s="42">
        <v>67</v>
      </c>
      <c r="D232" s="5" t="s">
        <v>64</v>
      </c>
      <c r="E232" s="5">
        <v>0</v>
      </c>
      <c r="F232" s="5">
        <v>0</v>
      </c>
      <c r="G232" s="5">
        <v>0</v>
      </c>
      <c r="H232" s="5">
        <v>0</v>
      </c>
      <c r="I232" s="5">
        <v>1</v>
      </c>
      <c r="J232" s="5">
        <v>0</v>
      </c>
      <c r="M232" s="5" t="s">
        <v>64</v>
      </c>
      <c r="N232" s="5">
        <v>0</v>
      </c>
      <c r="O232" s="5">
        <v>0</v>
      </c>
      <c r="P232" s="5">
        <v>0</v>
      </c>
      <c r="Q232" s="5">
        <v>0</v>
      </c>
      <c r="R232" s="5">
        <v>1</v>
      </c>
      <c r="S232" s="5">
        <v>0</v>
      </c>
    </row>
    <row r="233" spans="1:19" x14ac:dyDescent="0.25">
      <c r="A233" s="42" t="s">
        <v>65</v>
      </c>
      <c r="B233" s="42">
        <v>50</v>
      </c>
      <c r="D233" s="5" t="s">
        <v>65</v>
      </c>
      <c r="E233" s="5">
        <v>0</v>
      </c>
      <c r="F233" s="5">
        <v>0</v>
      </c>
      <c r="G233" s="5">
        <v>0</v>
      </c>
      <c r="H233" s="5">
        <v>0</v>
      </c>
      <c r="I233" s="5">
        <v>1</v>
      </c>
      <c r="J233" s="5">
        <v>0</v>
      </c>
      <c r="M233" s="5" t="s">
        <v>65</v>
      </c>
      <c r="N233" s="5">
        <v>0</v>
      </c>
      <c r="O233" s="5">
        <v>0</v>
      </c>
      <c r="P233" s="5">
        <v>0</v>
      </c>
      <c r="Q233" s="5">
        <v>0</v>
      </c>
      <c r="R233" s="5">
        <v>1</v>
      </c>
      <c r="S233" s="5">
        <v>0</v>
      </c>
    </row>
    <row r="234" spans="1:19" x14ac:dyDescent="0.25">
      <c r="A234" s="42" t="s">
        <v>66</v>
      </c>
      <c r="B234" s="42">
        <v>62</v>
      </c>
      <c r="D234" s="5" t="s">
        <v>66</v>
      </c>
      <c r="E234" s="5">
        <v>0</v>
      </c>
      <c r="F234" s="5">
        <v>0</v>
      </c>
      <c r="G234" s="5">
        <v>0</v>
      </c>
      <c r="H234" s="5">
        <v>0</v>
      </c>
      <c r="I234" s="5">
        <v>1</v>
      </c>
      <c r="J234" s="5">
        <v>0</v>
      </c>
      <c r="M234" s="5" t="s">
        <v>66</v>
      </c>
      <c r="N234" s="5">
        <v>0</v>
      </c>
      <c r="O234" s="5">
        <v>0</v>
      </c>
      <c r="P234" s="5">
        <v>0</v>
      </c>
      <c r="Q234" s="5">
        <v>0</v>
      </c>
      <c r="R234" s="5">
        <v>1</v>
      </c>
      <c r="S234" s="5">
        <v>0</v>
      </c>
    </row>
    <row r="235" spans="1:19" x14ac:dyDescent="0.25">
      <c r="A235" s="42" t="s">
        <v>67</v>
      </c>
      <c r="B235" s="42">
        <v>43</v>
      </c>
      <c r="D235" s="5" t="s">
        <v>67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 s="5">
        <v>0</v>
      </c>
      <c r="M235" s="5" t="s">
        <v>67</v>
      </c>
      <c r="N235" s="5">
        <v>0</v>
      </c>
      <c r="O235" s="5">
        <v>0</v>
      </c>
      <c r="P235" s="5">
        <v>0</v>
      </c>
      <c r="Q235" s="5">
        <v>0</v>
      </c>
      <c r="R235" s="5">
        <v>1</v>
      </c>
      <c r="S235" s="5">
        <v>0</v>
      </c>
    </row>
    <row r="236" spans="1:19" x14ac:dyDescent="0.25">
      <c r="A236" s="42" t="s">
        <v>68</v>
      </c>
      <c r="B236" s="42">
        <v>49</v>
      </c>
      <c r="D236" s="5" t="s">
        <v>68</v>
      </c>
      <c r="E236" s="5">
        <v>0</v>
      </c>
      <c r="F236" s="5">
        <v>0</v>
      </c>
      <c r="G236" s="5">
        <v>0</v>
      </c>
      <c r="H236" s="5">
        <v>0</v>
      </c>
      <c r="I236" s="5">
        <v>1</v>
      </c>
      <c r="J236" s="5">
        <v>0</v>
      </c>
      <c r="M236" s="5" t="s">
        <v>68</v>
      </c>
      <c r="N236" s="5">
        <v>0</v>
      </c>
      <c r="O236" s="5">
        <v>0</v>
      </c>
      <c r="P236" s="5">
        <v>0</v>
      </c>
      <c r="Q236" s="5">
        <v>0</v>
      </c>
      <c r="R236" s="5">
        <v>1</v>
      </c>
      <c r="S236" s="5">
        <v>0</v>
      </c>
    </row>
    <row r="237" spans="1:19" x14ac:dyDescent="0.25">
      <c r="A237" s="42" t="s">
        <v>69</v>
      </c>
      <c r="B237" s="42">
        <v>19</v>
      </c>
      <c r="D237" s="5" t="s">
        <v>69</v>
      </c>
      <c r="E237" s="5">
        <v>0</v>
      </c>
      <c r="F237" s="5">
        <v>0</v>
      </c>
      <c r="G237" s="5">
        <v>0</v>
      </c>
      <c r="H237" s="5">
        <v>0</v>
      </c>
      <c r="I237" s="5">
        <v>1</v>
      </c>
      <c r="J237" s="5">
        <v>0</v>
      </c>
      <c r="M237" s="5" t="s">
        <v>69</v>
      </c>
      <c r="N237" s="5">
        <v>0</v>
      </c>
      <c r="O237" s="5">
        <v>0</v>
      </c>
      <c r="P237" s="5">
        <v>0</v>
      </c>
      <c r="Q237" s="5">
        <v>0</v>
      </c>
      <c r="R237" s="5">
        <v>1</v>
      </c>
      <c r="S237" s="5">
        <v>0</v>
      </c>
    </row>
    <row r="238" spans="1:19" x14ac:dyDescent="0.25">
      <c r="A238" s="42" t="s">
        <v>70</v>
      </c>
      <c r="B238" s="42">
        <v>63</v>
      </c>
      <c r="D238" s="5" t="s">
        <v>70</v>
      </c>
      <c r="E238" s="5">
        <v>0</v>
      </c>
      <c r="F238" s="5">
        <v>0</v>
      </c>
      <c r="G238" s="5">
        <v>0</v>
      </c>
      <c r="H238" s="5">
        <v>0</v>
      </c>
      <c r="I238" s="5">
        <v>1</v>
      </c>
      <c r="J238" s="5">
        <v>0</v>
      </c>
      <c r="M238" s="5" t="s">
        <v>70</v>
      </c>
      <c r="N238" s="5">
        <v>0</v>
      </c>
      <c r="O238" s="5">
        <v>0</v>
      </c>
      <c r="P238" s="5">
        <v>0</v>
      </c>
      <c r="Q238" s="5">
        <v>0</v>
      </c>
      <c r="R238" s="5">
        <v>1</v>
      </c>
      <c r="S238" s="5">
        <v>0</v>
      </c>
    </row>
    <row r="239" spans="1:19" x14ac:dyDescent="0.25">
      <c r="A239" s="42" t="s">
        <v>71</v>
      </c>
      <c r="B239" s="42">
        <v>19</v>
      </c>
      <c r="D239" s="5" t="s">
        <v>71</v>
      </c>
      <c r="E239" s="5">
        <v>0</v>
      </c>
      <c r="F239" s="5">
        <v>0</v>
      </c>
      <c r="G239" s="5">
        <v>0</v>
      </c>
      <c r="H239" s="5">
        <v>0</v>
      </c>
      <c r="I239" s="5">
        <v>1</v>
      </c>
      <c r="J239" s="5">
        <v>0</v>
      </c>
      <c r="M239" s="5" t="s">
        <v>71</v>
      </c>
      <c r="N239" s="5">
        <v>0</v>
      </c>
      <c r="O239" s="5">
        <v>0</v>
      </c>
      <c r="P239" s="5">
        <v>0</v>
      </c>
      <c r="Q239" s="5">
        <v>0</v>
      </c>
      <c r="R239" s="5">
        <v>1</v>
      </c>
      <c r="S239" s="5">
        <v>0</v>
      </c>
    </row>
    <row r="240" spans="1:19" x14ac:dyDescent="0.25">
      <c r="A240" s="42" t="s">
        <v>72</v>
      </c>
      <c r="B240" s="42">
        <v>34</v>
      </c>
      <c r="D240" s="5" t="s">
        <v>72</v>
      </c>
      <c r="E240" s="5">
        <v>0</v>
      </c>
      <c r="F240" s="5">
        <v>0</v>
      </c>
      <c r="G240" s="5">
        <v>0</v>
      </c>
      <c r="H240" s="5">
        <v>0</v>
      </c>
      <c r="I240" s="5">
        <v>1</v>
      </c>
      <c r="J240" s="5">
        <v>0</v>
      </c>
      <c r="M240" s="5" t="s">
        <v>72</v>
      </c>
      <c r="N240" s="5">
        <v>0</v>
      </c>
      <c r="O240" s="5">
        <v>0</v>
      </c>
      <c r="P240" s="5">
        <v>0</v>
      </c>
      <c r="Q240" s="5">
        <v>0</v>
      </c>
      <c r="R240" s="5">
        <v>1</v>
      </c>
      <c r="S240" s="5">
        <v>0</v>
      </c>
    </row>
    <row r="241" spans="1:19" x14ac:dyDescent="0.25">
      <c r="A241" s="42" t="s">
        <v>73</v>
      </c>
      <c r="B241" s="42">
        <v>69</v>
      </c>
      <c r="D241" s="5" t="s">
        <v>73</v>
      </c>
      <c r="E241" s="5">
        <v>0</v>
      </c>
      <c r="F241" s="5">
        <v>0</v>
      </c>
      <c r="G241" s="5">
        <v>0</v>
      </c>
      <c r="H241" s="5">
        <v>0</v>
      </c>
      <c r="I241" s="5">
        <v>1</v>
      </c>
      <c r="J241" s="5">
        <v>0</v>
      </c>
      <c r="M241" s="5" t="s">
        <v>73</v>
      </c>
      <c r="N241" s="5">
        <v>0</v>
      </c>
      <c r="O241" s="5">
        <v>0</v>
      </c>
      <c r="P241" s="5">
        <v>0</v>
      </c>
      <c r="Q241" s="5">
        <v>0</v>
      </c>
      <c r="R241" s="5">
        <v>1</v>
      </c>
      <c r="S241" s="5">
        <v>0</v>
      </c>
    </row>
    <row r="242" spans="1:19" x14ac:dyDescent="0.25">
      <c r="A242" s="42" t="s">
        <v>74</v>
      </c>
      <c r="B242" s="42">
        <v>19</v>
      </c>
      <c r="D242" s="5" t="s">
        <v>74</v>
      </c>
      <c r="E242" s="5">
        <v>0</v>
      </c>
      <c r="F242" s="5">
        <v>0</v>
      </c>
      <c r="G242" s="5">
        <v>0</v>
      </c>
      <c r="H242" s="5">
        <v>0</v>
      </c>
      <c r="I242" s="5">
        <v>1</v>
      </c>
      <c r="J242" s="5">
        <v>0</v>
      </c>
      <c r="M242" s="5" t="s">
        <v>74</v>
      </c>
      <c r="N242" s="5">
        <v>0</v>
      </c>
      <c r="O242" s="5">
        <v>0</v>
      </c>
      <c r="P242" s="5">
        <v>0</v>
      </c>
      <c r="Q242" s="5">
        <v>0</v>
      </c>
      <c r="R242" s="5">
        <v>1</v>
      </c>
      <c r="S242" s="5">
        <v>0</v>
      </c>
    </row>
    <row r="243" spans="1:19" x14ac:dyDescent="0.25">
      <c r="A243" s="42" t="s">
        <v>75</v>
      </c>
      <c r="B243" s="42">
        <v>24</v>
      </c>
      <c r="D243" s="5" t="s">
        <v>75</v>
      </c>
      <c r="E243" s="5">
        <v>0</v>
      </c>
      <c r="F243" s="5">
        <v>0</v>
      </c>
      <c r="G243" s="5">
        <v>0</v>
      </c>
      <c r="H243" s="5">
        <v>0</v>
      </c>
      <c r="I243" s="5">
        <v>1</v>
      </c>
      <c r="J243" s="5">
        <v>0</v>
      </c>
      <c r="M243" s="5" t="s">
        <v>75</v>
      </c>
      <c r="N243" s="5">
        <v>0</v>
      </c>
      <c r="O243" s="5">
        <v>0</v>
      </c>
      <c r="P243" s="5">
        <v>0</v>
      </c>
      <c r="Q243" s="5">
        <v>0</v>
      </c>
      <c r="R243" s="5">
        <v>1</v>
      </c>
      <c r="S243" s="5">
        <v>0</v>
      </c>
    </row>
    <row r="244" spans="1:19" x14ac:dyDescent="0.25">
      <c r="A244" s="42" t="s">
        <v>76</v>
      </c>
      <c r="B244" s="42">
        <v>27</v>
      </c>
      <c r="D244" s="5" t="s">
        <v>76</v>
      </c>
      <c r="E244" s="5">
        <v>0</v>
      </c>
      <c r="F244" s="5">
        <v>0</v>
      </c>
      <c r="G244" s="5">
        <v>0</v>
      </c>
      <c r="H244" s="5">
        <v>0</v>
      </c>
      <c r="I244" s="5">
        <v>1</v>
      </c>
      <c r="J244" s="5">
        <v>0</v>
      </c>
      <c r="M244" s="5" t="s">
        <v>76</v>
      </c>
      <c r="N244" s="5">
        <v>0</v>
      </c>
      <c r="O244" s="5">
        <v>0</v>
      </c>
      <c r="P244" s="5">
        <v>0</v>
      </c>
      <c r="Q244" s="5">
        <v>0</v>
      </c>
      <c r="R244" s="5">
        <v>1</v>
      </c>
      <c r="S244" s="5">
        <v>0</v>
      </c>
    </row>
    <row r="245" spans="1:19" x14ac:dyDescent="0.25">
      <c r="A245" s="42" t="s">
        <v>77</v>
      </c>
      <c r="B245" s="42">
        <v>23</v>
      </c>
      <c r="D245" s="5" t="s">
        <v>77</v>
      </c>
      <c r="E245" s="5">
        <v>0</v>
      </c>
      <c r="F245" s="5">
        <v>0</v>
      </c>
      <c r="G245" s="5">
        <v>0</v>
      </c>
      <c r="H245" s="5">
        <v>0</v>
      </c>
      <c r="I245" s="5">
        <v>1</v>
      </c>
      <c r="J245" s="5">
        <v>0</v>
      </c>
      <c r="M245" s="5" t="s">
        <v>77</v>
      </c>
      <c r="N245" s="5">
        <v>0</v>
      </c>
      <c r="O245" s="5">
        <v>0</v>
      </c>
      <c r="P245" s="5">
        <v>0</v>
      </c>
      <c r="Q245" s="5">
        <v>0</v>
      </c>
      <c r="R245" s="5">
        <v>1</v>
      </c>
      <c r="S245" s="5">
        <v>0</v>
      </c>
    </row>
    <row r="246" spans="1:19" x14ac:dyDescent="0.25">
      <c r="A246" s="42" t="s">
        <v>78</v>
      </c>
      <c r="B246" s="42">
        <v>21</v>
      </c>
      <c r="D246" s="5" t="s">
        <v>78</v>
      </c>
      <c r="E246" s="5">
        <v>0</v>
      </c>
      <c r="F246" s="5">
        <v>0</v>
      </c>
      <c r="G246" s="5">
        <v>0</v>
      </c>
      <c r="H246" s="5">
        <v>0</v>
      </c>
      <c r="I246" s="5">
        <v>1</v>
      </c>
      <c r="J246" s="5">
        <v>0</v>
      </c>
      <c r="M246" s="5" t="s">
        <v>78</v>
      </c>
      <c r="N246" s="5">
        <v>0</v>
      </c>
      <c r="O246" s="5">
        <v>0</v>
      </c>
      <c r="P246" s="5">
        <v>0</v>
      </c>
      <c r="Q246" s="5">
        <v>0</v>
      </c>
      <c r="R246" s="5">
        <v>1</v>
      </c>
      <c r="S246" s="5">
        <v>0</v>
      </c>
    </row>
    <row r="247" spans="1:19" x14ac:dyDescent="0.25">
      <c r="A247" s="42" t="s">
        <v>79</v>
      </c>
      <c r="B247" s="42">
        <v>11</v>
      </c>
      <c r="D247" s="5" t="s">
        <v>79</v>
      </c>
      <c r="E247" s="5">
        <v>0</v>
      </c>
      <c r="F247" s="5">
        <v>0</v>
      </c>
      <c r="G247" s="5">
        <v>0</v>
      </c>
      <c r="H247" s="5">
        <v>0</v>
      </c>
      <c r="I247" s="5">
        <v>1</v>
      </c>
      <c r="J247" s="5">
        <v>0</v>
      </c>
      <c r="M247" s="5" t="s">
        <v>79</v>
      </c>
      <c r="N247" s="5">
        <v>0</v>
      </c>
      <c r="O247" s="5">
        <v>0</v>
      </c>
      <c r="P247" s="5">
        <v>0</v>
      </c>
      <c r="Q247" s="5">
        <v>0</v>
      </c>
      <c r="R247" s="5">
        <v>1</v>
      </c>
      <c r="S247" s="5">
        <v>0</v>
      </c>
    </row>
    <row r="248" spans="1:19" x14ac:dyDescent="0.25">
      <c r="A248" s="42" t="s">
        <v>80</v>
      </c>
      <c r="B248" s="42">
        <v>53</v>
      </c>
      <c r="D248" s="5" t="s">
        <v>80</v>
      </c>
      <c r="E248" s="5">
        <v>0</v>
      </c>
      <c r="F248" s="5">
        <v>0</v>
      </c>
      <c r="G248" s="5">
        <v>0</v>
      </c>
      <c r="H248" s="5">
        <v>0</v>
      </c>
      <c r="I248" s="5">
        <v>1</v>
      </c>
      <c r="J248" s="5">
        <v>0</v>
      </c>
      <c r="M248" s="5" t="s">
        <v>80</v>
      </c>
      <c r="N248" s="5">
        <v>0</v>
      </c>
      <c r="O248" s="5">
        <v>0</v>
      </c>
      <c r="P248" s="5">
        <v>0</v>
      </c>
      <c r="Q248" s="5">
        <v>0</v>
      </c>
      <c r="R248" s="5">
        <v>1</v>
      </c>
      <c r="S248" s="5">
        <v>0</v>
      </c>
    </row>
    <row r="249" spans="1:19" x14ac:dyDescent="0.25">
      <c r="A249" s="42" t="s">
        <v>81</v>
      </c>
      <c r="B249" s="42">
        <v>66</v>
      </c>
      <c r="D249" s="5" t="s">
        <v>81</v>
      </c>
      <c r="E249" s="5">
        <v>0</v>
      </c>
      <c r="F249" s="5">
        <v>0</v>
      </c>
      <c r="G249" s="5">
        <v>0</v>
      </c>
      <c r="H249" s="5">
        <v>0</v>
      </c>
      <c r="I249" s="5">
        <v>1</v>
      </c>
      <c r="J249" s="5">
        <v>0</v>
      </c>
      <c r="M249" s="5" t="s">
        <v>81</v>
      </c>
      <c r="N249" s="5">
        <v>0</v>
      </c>
      <c r="O249" s="5">
        <v>0</v>
      </c>
      <c r="P249" s="5">
        <v>0</v>
      </c>
      <c r="Q249" s="5">
        <v>0</v>
      </c>
      <c r="R249" s="5">
        <v>1</v>
      </c>
      <c r="S249" s="5">
        <v>0</v>
      </c>
    </row>
    <row r="250" spans="1:19" x14ac:dyDescent="0.25">
      <c r="A250" s="42" t="s">
        <v>82</v>
      </c>
      <c r="B250" s="42">
        <v>13</v>
      </c>
      <c r="D250" s="5" t="s">
        <v>82</v>
      </c>
      <c r="E250" s="5">
        <v>1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M250" s="5" t="s">
        <v>82</v>
      </c>
      <c r="N250" s="5">
        <v>1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</row>
    <row r="251" spans="1:19" x14ac:dyDescent="0.25">
      <c r="A251" s="42" t="s">
        <v>83</v>
      </c>
      <c r="B251" s="42">
        <v>5</v>
      </c>
      <c r="D251" s="5" t="s">
        <v>83</v>
      </c>
      <c r="E251" s="5">
        <v>0</v>
      </c>
      <c r="F251" s="5">
        <v>0</v>
      </c>
      <c r="G251" s="5">
        <v>0</v>
      </c>
      <c r="H251" s="5">
        <v>0</v>
      </c>
      <c r="I251" s="5">
        <v>1</v>
      </c>
      <c r="J251" s="5">
        <v>0</v>
      </c>
      <c r="M251" s="5" t="s">
        <v>83</v>
      </c>
      <c r="N251" s="5">
        <v>0</v>
      </c>
      <c r="O251" s="5">
        <v>0</v>
      </c>
      <c r="P251" s="5">
        <v>0</v>
      </c>
      <c r="Q251" s="5">
        <v>0</v>
      </c>
      <c r="R251" s="5">
        <v>1</v>
      </c>
      <c r="S251" s="5">
        <v>0</v>
      </c>
    </row>
    <row r="252" spans="1:19" x14ac:dyDescent="0.25">
      <c r="A252" s="42" t="s">
        <v>84</v>
      </c>
      <c r="B252" s="42">
        <v>24</v>
      </c>
      <c r="D252" s="5" t="s">
        <v>84</v>
      </c>
      <c r="E252" s="5">
        <v>0</v>
      </c>
      <c r="F252" s="5">
        <v>0</v>
      </c>
      <c r="G252" s="5">
        <v>0</v>
      </c>
      <c r="H252" s="5">
        <v>0</v>
      </c>
      <c r="I252" s="5">
        <v>1</v>
      </c>
      <c r="J252" s="5">
        <v>0</v>
      </c>
      <c r="M252" s="5" t="s">
        <v>84</v>
      </c>
      <c r="N252" s="5">
        <v>0</v>
      </c>
      <c r="O252" s="5">
        <v>0</v>
      </c>
      <c r="P252" s="5">
        <v>0</v>
      </c>
      <c r="Q252" s="5">
        <v>0</v>
      </c>
      <c r="R252" s="5">
        <v>1</v>
      </c>
      <c r="S252" s="5">
        <v>0</v>
      </c>
    </row>
    <row r="253" spans="1:19" x14ac:dyDescent="0.25">
      <c r="A253" s="42" t="s">
        <v>85</v>
      </c>
      <c r="B253" s="42">
        <v>18</v>
      </c>
      <c r="D253" s="5" t="s">
        <v>85</v>
      </c>
      <c r="E253" s="5">
        <v>0</v>
      </c>
      <c r="F253" s="5">
        <v>0</v>
      </c>
      <c r="G253" s="5">
        <v>0</v>
      </c>
      <c r="H253" s="5">
        <v>0</v>
      </c>
      <c r="I253" s="5">
        <v>1</v>
      </c>
      <c r="J253" s="5">
        <v>0</v>
      </c>
      <c r="M253" s="5" t="s">
        <v>85</v>
      </c>
      <c r="N253" s="5">
        <v>0</v>
      </c>
      <c r="O253" s="5">
        <v>0</v>
      </c>
      <c r="P253" s="5">
        <v>0</v>
      </c>
      <c r="Q253" s="5">
        <v>0</v>
      </c>
      <c r="R253" s="5">
        <v>1</v>
      </c>
      <c r="S253" s="5">
        <v>0</v>
      </c>
    </row>
    <row r="254" spans="1:19" x14ac:dyDescent="0.25">
      <c r="A254" s="42" t="s">
        <v>86</v>
      </c>
      <c r="B254" s="42">
        <v>33</v>
      </c>
      <c r="D254" s="5" t="s">
        <v>86</v>
      </c>
      <c r="E254" s="5">
        <v>0</v>
      </c>
      <c r="F254" s="5">
        <v>0</v>
      </c>
      <c r="G254" s="5">
        <v>0</v>
      </c>
      <c r="H254" s="5">
        <v>0</v>
      </c>
      <c r="I254" s="5">
        <v>1</v>
      </c>
      <c r="J254" s="5">
        <v>0</v>
      </c>
      <c r="M254" s="5" t="s">
        <v>86</v>
      </c>
      <c r="N254" s="5">
        <v>0</v>
      </c>
      <c r="O254" s="5">
        <v>0</v>
      </c>
      <c r="P254" s="5">
        <v>0</v>
      </c>
      <c r="Q254" s="5">
        <v>0</v>
      </c>
      <c r="R254" s="5">
        <v>1</v>
      </c>
      <c r="S254" s="5">
        <v>0</v>
      </c>
    </row>
    <row r="255" spans="1:19" x14ac:dyDescent="0.25">
      <c r="A255" s="42" t="s">
        <v>87</v>
      </c>
      <c r="B255" s="42">
        <v>26</v>
      </c>
      <c r="D255" s="5" t="s">
        <v>87</v>
      </c>
      <c r="E255" s="5">
        <v>0</v>
      </c>
      <c r="F255" s="5">
        <v>0</v>
      </c>
      <c r="G255" s="5">
        <v>0</v>
      </c>
      <c r="H255" s="5">
        <v>0</v>
      </c>
      <c r="I255" s="5">
        <v>1</v>
      </c>
      <c r="J255" s="5">
        <v>0</v>
      </c>
      <c r="M255" s="5" t="s">
        <v>87</v>
      </c>
      <c r="N255" s="5">
        <v>0</v>
      </c>
      <c r="O255" s="5">
        <v>0</v>
      </c>
      <c r="P255" s="5">
        <v>0</v>
      </c>
      <c r="Q255" s="5">
        <v>0</v>
      </c>
      <c r="R255" s="5">
        <v>1</v>
      </c>
      <c r="S255" s="5">
        <v>0</v>
      </c>
    </row>
    <row r="256" spans="1:19" x14ac:dyDescent="0.25">
      <c r="A256" s="42" t="s">
        <v>88</v>
      </c>
      <c r="B256" s="42">
        <v>46</v>
      </c>
      <c r="D256" s="5" t="s">
        <v>88</v>
      </c>
      <c r="E256" s="5">
        <v>1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M256" s="5" t="s">
        <v>88</v>
      </c>
      <c r="N256" s="5">
        <v>1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</row>
    <row r="257" spans="1:19" x14ac:dyDescent="0.25">
      <c r="A257" s="42" t="s">
        <v>89</v>
      </c>
      <c r="B257" s="42">
        <v>66</v>
      </c>
      <c r="D257" s="5" t="s">
        <v>89</v>
      </c>
      <c r="E257" s="5">
        <v>0</v>
      </c>
      <c r="F257" s="5">
        <v>0</v>
      </c>
      <c r="G257" s="5">
        <v>0</v>
      </c>
      <c r="H257" s="5">
        <v>0</v>
      </c>
      <c r="I257" s="5">
        <v>1</v>
      </c>
      <c r="J257" s="5">
        <v>0</v>
      </c>
      <c r="M257" s="5" t="s">
        <v>89</v>
      </c>
      <c r="N257" s="5">
        <v>0</v>
      </c>
      <c r="O257" s="5">
        <v>0</v>
      </c>
      <c r="P257" s="5">
        <v>0</v>
      </c>
      <c r="Q257" s="5">
        <v>0</v>
      </c>
      <c r="R257" s="5">
        <v>1</v>
      </c>
      <c r="S257" s="5">
        <v>0</v>
      </c>
    </row>
    <row r="258" spans="1:19" x14ac:dyDescent="0.25">
      <c r="A258" s="42" t="s">
        <v>90</v>
      </c>
      <c r="B258" s="42">
        <v>54</v>
      </c>
      <c r="D258" s="5" t="s">
        <v>90</v>
      </c>
      <c r="E258" s="5">
        <v>0</v>
      </c>
      <c r="F258" s="5">
        <v>0</v>
      </c>
      <c r="G258" s="5">
        <v>0</v>
      </c>
      <c r="H258" s="5">
        <v>0</v>
      </c>
      <c r="I258" s="5">
        <v>1</v>
      </c>
      <c r="J258" s="5">
        <v>0</v>
      </c>
      <c r="M258" s="5" t="s">
        <v>90</v>
      </c>
      <c r="N258" s="5">
        <v>0</v>
      </c>
      <c r="O258" s="5">
        <v>0</v>
      </c>
      <c r="P258" s="5">
        <v>0</v>
      </c>
      <c r="Q258" s="5">
        <v>0</v>
      </c>
      <c r="R258" s="5">
        <v>1</v>
      </c>
      <c r="S258" s="5">
        <v>0</v>
      </c>
    </row>
    <row r="259" spans="1:19" x14ac:dyDescent="0.25">
      <c r="A259" s="42" t="s">
        <v>91</v>
      </c>
      <c r="B259" s="42">
        <v>57</v>
      </c>
      <c r="D259" s="5" t="s">
        <v>91</v>
      </c>
      <c r="E259" s="5">
        <v>0</v>
      </c>
      <c r="F259" s="5">
        <v>0</v>
      </c>
      <c r="G259" s="5">
        <v>0</v>
      </c>
      <c r="H259" s="5">
        <v>0</v>
      </c>
      <c r="I259" s="5">
        <v>1</v>
      </c>
      <c r="J259" s="5">
        <v>0</v>
      </c>
      <c r="M259" s="5" t="s">
        <v>91</v>
      </c>
      <c r="N259" s="5">
        <v>0</v>
      </c>
      <c r="O259" s="5">
        <v>0</v>
      </c>
      <c r="P259" s="5">
        <v>0</v>
      </c>
      <c r="Q259" s="5">
        <v>0</v>
      </c>
      <c r="R259" s="5">
        <v>1</v>
      </c>
      <c r="S259" s="5">
        <v>0</v>
      </c>
    </row>
    <row r="260" spans="1:19" x14ac:dyDescent="0.25">
      <c r="A260" s="42" t="s">
        <v>92</v>
      </c>
      <c r="B260" s="42">
        <v>41</v>
      </c>
      <c r="D260" s="5" t="s">
        <v>92</v>
      </c>
      <c r="E260" s="5">
        <v>0</v>
      </c>
      <c r="F260" s="5">
        <v>0</v>
      </c>
      <c r="G260" s="5">
        <v>0</v>
      </c>
      <c r="H260" s="5">
        <v>0</v>
      </c>
      <c r="I260" s="5">
        <v>1</v>
      </c>
      <c r="J260" s="5">
        <v>0</v>
      </c>
      <c r="M260" s="5" t="s">
        <v>92</v>
      </c>
      <c r="N260" s="5">
        <v>0</v>
      </c>
      <c r="O260" s="5">
        <v>0</v>
      </c>
      <c r="P260" s="5">
        <v>0</v>
      </c>
      <c r="Q260" s="5">
        <v>0</v>
      </c>
      <c r="R260" s="5">
        <v>1</v>
      </c>
      <c r="S260" s="5">
        <v>0</v>
      </c>
    </row>
    <row r="261" spans="1:19" x14ac:dyDescent="0.25">
      <c r="A261" s="42" t="s">
        <v>93</v>
      </c>
      <c r="B261" s="42">
        <v>35</v>
      </c>
      <c r="D261" s="5" t="s">
        <v>93</v>
      </c>
      <c r="E261" s="5">
        <v>0</v>
      </c>
      <c r="F261" s="5">
        <v>0</v>
      </c>
      <c r="G261" s="5">
        <v>0</v>
      </c>
      <c r="H261" s="5">
        <v>0</v>
      </c>
      <c r="I261" s="5">
        <v>1</v>
      </c>
      <c r="J261" s="5">
        <v>0</v>
      </c>
      <c r="M261" s="5" t="s">
        <v>93</v>
      </c>
      <c r="N261" s="5">
        <v>0</v>
      </c>
      <c r="O261" s="5">
        <v>0</v>
      </c>
      <c r="P261" s="5">
        <v>0</v>
      </c>
      <c r="Q261" s="5">
        <v>0</v>
      </c>
      <c r="R261" s="5">
        <v>1</v>
      </c>
      <c r="S261" s="5">
        <v>0</v>
      </c>
    </row>
    <row r="262" spans="1:19" x14ac:dyDescent="0.25">
      <c r="A262" s="42" t="s">
        <v>94</v>
      </c>
      <c r="B262" s="42">
        <v>32</v>
      </c>
      <c r="D262" s="5" t="s">
        <v>94</v>
      </c>
      <c r="E262" s="5">
        <v>0</v>
      </c>
      <c r="F262" s="5">
        <v>0</v>
      </c>
      <c r="G262" s="5">
        <v>0</v>
      </c>
      <c r="H262" s="5">
        <v>0</v>
      </c>
      <c r="I262" s="5">
        <v>1</v>
      </c>
      <c r="J262" s="5">
        <v>0</v>
      </c>
      <c r="M262" s="5" t="s">
        <v>94</v>
      </c>
      <c r="N262" s="5">
        <v>0</v>
      </c>
      <c r="O262" s="5">
        <v>0</v>
      </c>
      <c r="P262" s="5">
        <v>0</v>
      </c>
      <c r="Q262" s="5">
        <v>0</v>
      </c>
      <c r="R262" s="5">
        <v>1</v>
      </c>
      <c r="S262" s="5">
        <v>0</v>
      </c>
    </row>
    <row r="263" spans="1:19" x14ac:dyDescent="0.25">
      <c r="A263" s="42" t="s">
        <v>95</v>
      </c>
      <c r="B263" s="42">
        <v>60</v>
      </c>
      <c r="D263" s="5" t="s">
        <v>95</v>
      </c>
      <c r="E263" s="5">
        <v>0</v>
      </c>
      <c r="F263" s="5">
        <v>0</v>
      </c>
      <c r="G263" s="5">
        <v>0</v>
      </c>
      <c r="H263" s="5">
        <v>0</v>
      </c>
      <c r="I263" s="5">
        <v>1</v>
      </c>
      <c r="J263" s="5">
        <v>0</v>
      </c>
      <c r="M263" s="5" t="s">
        <v>95</v>
      </c>
      <c r="N263" s="5">
        <v>0</v>
      </c>
      <c r="O263" s="5">
        <v>0</v>
      </c>
      <c r="P263" s="5">
        <v>0</v>
      </c>
      <c r="Q263" s="5">
        <v>0</v>
      </c>
      <c r="R263" s="5">
        <v>1</v>
      </c>
      <c r="S263" s="5">
        <v>0</v>
      </c>
    </row>
    <row r="264" spans="1:19" x14ac:dyDescent="0.25">
      <c r="A264" s="42" t="s">
        <v>96</v>
      </c>
      <c r="B264" s="42">
        <v>56</v>
      </c>
      <c r="D264" s="5" t="s">
        <v>96</v>
      </c>
      <c r="E264" s="5">
        <v>0</v>
      </c>
      <c r="F264" s="5">
        <v>0</v>
      </c>
      <c r="G264" s="5">
        <v>0</v>
      </c>
      <c r="H264" s="5">
        <v>0</v>
      </c>
      <c r="I264" s="5">
        <v>1</v>
      </c>
      <c r="J264" s="5">
        <v>0</v>
      </c>
      <c r="M264" s="5" t="s">
        <v>96</v>
      </c>
      <c r="N264" s="5">
        <v>0</v>
      </c>
      <c r="O264" s="5">
        <v>0</v>
      </c>
      <c r="P264" s="5">
        <v>0</v>
      </c>
      <c r="Q264" s="5">
        <v>0</v>
      </c>
      <c r="R264" s="5">
        <v>1</v>
      </c>
      <c r="S264" s="5">
        <v>0</v>
      </c>
    </row>
    <row r="265" spans="1:19" x14ac:dyDescent="0.25">
      <c r="A265" s="42" t="s">
        <v>97</v>
      </c>
      <c r="B265" s="42">
        <v>24</v>
      </c>
      <c r="D265" s="5" t="s">
        <v>97</v>
      </c>
      <c r="E265" s="5">
        <v>0</v>
      </c>
      <c r="F265" s="5">
        <v>0</v>
      </c>
      <c r="G265" s="5">
        <v>0</v>
      </c>
      <c r="H265" s="5">
        <v>0</v>
      </c>
      <c r="I265" s="5">
        <v>1</v>
      </c>
      <c r="J265" s="5">
        <v>0</v>
      </c>
      <c r="M265" s="5" t="s">
        <v>97</v>
      </c>
      <c r="N265" s="5">
        <v>0</v>
      </c>
      <c r="O265" s="5">
        <v>0</v>
      </c>
      <c r="P265" s="5">
        <v>0</v>
      </c>
      <c r="Q265" s="5">
        <v>0</v>
      </c>
      <c r="R265" s="5">
        <v>1</v>
      </c>
      <c r="S265" s="5">
        <v>0</v>
      </c>
    </row>
    <row r="266" spans="1:19" x14ac:dyDescent="0.25">
      <c r="A266" s="42" t="s">
        <v>98</v>
      </c>
      <c r="B266" s="42">
        <v>17</v>
      </c>
      <c r="D266" s="5" t="s">
        <v>98</v>
      </c>
      <c r="E266" s="5">
        <v>0</v>
      </c>
      <c r="F266" s="5">
        <v>0</v>
      </c>
      <c r="G266" s="5">
        <v>0</v>
      </c>
      <c r="H266" s="5">
        <v>0</v>
      </c>
      <c r="I266" s="5">
        <v>1</v>
      </c>
      <c r="J266" s="5">
        <v>0</v>
      </c>
      <c r="M266" s="5" t="s">
        <v>98</v>
      </c>
      <c r="N266" s="5">
        <v>0</v>
      </c>
      <c r="O266" s="5">
        <v>0</v>
      </c>
      <c r="P266" s="5">
        <v>0</v>
      </c>
      <c r="Q266" s="5">
        <v>0</v>
      </c>
      <c r="R266" s="5">
        <v>1</v>
      </c>
      <c r="S266" s="5">
        <v>0</v>
      </c>
    </row>
    <row r="267" spans="1:19" x14ac:dyDescent="0.25">
      <c r="A267" s="42" t="s">
        <v>99</v>
      </c>
      <c r="B267" s="42">
        <v>49</v>
      </c>
      <c r="D267" s="5" t="s">
        <v>99</v>
      </c>
      <c r="E267" s="5">
        <v>0</v>
      </c>
      <c r="F267" s="5">
        <v>0</v>
      </c>
      <c r="G267" s="5">
        <v>0</v>
      </c>
      <c r="H267" s="5">
        <v>1</v>
      </c>
      <c r="I267" s="5">
        <v>0</v>
      </c>
      <c r="J267" s="5">
        <v>0</v>
      </c>
      <c r="M267" s="5" t="s">
        <v>99</v>
      </c>
      <c r="N267" s="5">
        <v>0</v>
      </c>
      <c r="O267" s="5">
        <v>0</v>
      </c>
      <c r="P267" s="5">
        <v>0</v>
      </c>
      <c r="Q267" s="5">
        <v>1</v>
      </c>
      <c r="R267" s="5">
        <v>0</v>
      </c>
      <c r="S267" s="5">
        <v>0</v>
      </c>
    </row>
    <row r="268" spans="1:19" x14ac:dyDescent="0.25">
      <c r="A268" s="42" t="s">
        <v>100</v>
      </c>
      <c r="B268" s="42">
        <v>66</v>
      </c>
      <c r="D268" s="5" t="s">
        <v>100</v>
      </c>
      <c r="E268" s="5">
        <v>0</v>
      </c>
      <c r="F268" s="5">
        <v>0</v>
      </c>
      <c r="G268" s="5">
        <v>0</v>
      </c>
      <c r="H268" s="5">
        <v>0</v>
      </c>
      <c r="I268" s="5">
        <v>1</v>
      </c>
      <c r="J268" s="5">
        <v>0</v>
      </c>
      <c r="M268" s="5" t="s">
        <v>100</v>
      </c>
      <c r="N268" s="5">
        <v>0</v>
      </c>
      <c r="O268" s="5">
        <v>0</v>
      </c>
      <c r="P268" s="5">
        <v>0</v>
      </c>
      <c r="Q268" s="5">
        <v>0</v>
      </c>
      <c r="R268" s="5">
        <v>1</v>
      </c>
      <c r="S268" s="5">
        <v>0</v>
      </c>
    </row>
    <row r="269" spans="1:19" x14ac:dyDescent="0.25">
      <c r="A269" s="42" t="s">
        <v>101</v>
      </c>
      <c r="B269" s="42">
        <v>33</v>
      </c>
      <c r="D269" s="5" t="s">
        <v>101</v>
      </c>
      <c r="E269" s="5">
        <v>0</v>
      </c>
      <c r="F269" s="5">
        <v>0</v>
      </c>
      <c r="G269" s="5">
        <v>0</v>
      </c>
      <c r="H269" s="5">
        <v>0</v>
      </c>
      <c r="I269" s="5">
        <v>1</v>
      </c>
      <c r="J269" s="5">
        <v>0</v>
      </c>
      <c r="M269" s="5" t="s">
        <v>101</v>
      </c>
      <c r="N269" s="5">
        <v>0</v>
      </c>
      <c r="O269" s="5">
        <v>0</v>
      </c>
      <c r="P269" s="5">
        <v>0</v>
      </c>
      <c r="Q269" s="5">
        <v>0</v>
      </c>
      <c r="R269" s="5">
        <v>1</v>
      </c>
      <c r="S269" s="5">
        <v>0</v>
      </c>
    </row>
    <row r="270" spans="1:19" x14ac:dyDescent="0.25">
      <c r="A270" s="42" t="s">
        <v>102</v>
      </c>
      <c r="B270" s="42">
        <v>27</v>
      </c>
      <c r="D270" s="5" t="s">
        <v>102</v>
      </c>
      <c r="E270" s="5">
        <v>0</v>
      </c>
      <c r="F270" s="5">
        <v>0</v>
      </c>
      <c r="G270" s="5">
        <v>0</v>
      </c>
      <c r="H270" s="5">
        <v>0</v>
      </c>
      <c r="I270" s="5">
        <v>1</v>
      </c>
      <c r="J270" s="5">
        <v>0</v>
      </c>
      <c r="M270" s="5" t="s">
        <v>102</v>
      </c>
      <c r="N270" s="5">
        <v>0</v>
      </c>
      <c r="O270" s="5">
        <v>0</v>
      </c>
      <c r="P270" s="5">
        <v>0</v>
      </c>
      <c r="Q270" s="5">
        <v>0</v>
      </c>
      <c r="R270" s="5">
        <v>1</v>
      </c>
      <c r="S270" s="5">
        <v>0</v>
      </c>
    </row>
    <row r="271" spans="1:19" x14ac:dyDescent="0.25">
      <c r="A271" s="42" t="s">
        <v>103</v>
      </c>
      <c r="B271" s="42">
        <v>46</v>
      </c>
      <c r="D271" s="5" t="s">
        <v>103</v>
      </c>
      <c r="E271" s="5">
        <v>0</v>
      </c>
      <c r="F271" s="5">
        <v>0</v>
      </c>
      <c r="G271" s="5">
        <v>0</v>
      </c>
      <c r="H271" s="5">
        <v>0</v>
      </c>
      <c r="I271" s="5">
        <v>1</v>
      </c>
      <c r="J271" s="5">
        <v>0</v>
      </c>
      <c r="M271" s="5" t="s">
        <v>103</v>
      </c>
      <c r="N271" s="5">
        <v>0</v>
      </c>
      <c r="O271" s="5">
        <v>0</v>
      </c>
      <c r="P271" s="5">
        <v>0</v>
      </c>
      <c r="Q271" s="5">
        <v>0</v>
      </c>
      <c r="R271" s="5">
        <v>1</v>
      </c>
      <c r="S271" s="5">
        <v>0</v>
      </c>
    </row>
    <row r="272" spans="1:19" x14ac:dyDescent="0.25">
      <c r="A272" s="42" t="s">
        <v>104</v>
      </c>
      <c r="B272" s="42">
        <v>9</v>
      </c>
      <c r="D272" s="5" t="s">
        <v>104</v>
      </c>
      <c r="E272" s="5">
        <v>1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M272" s="5" t="s">
        <v>104</v>
      </c>
      <c r="N272" s="5">
        <v>1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</row>
    <row r="273" spans="1:19" x14ac:dyDescent="0.25">
      <c r="A273" s="42" t="s">
        <v>105</v>
      </c>
      <c r="B273" s="42">
        <v>35</v>
      </c>
      <c r="D273" s="5" t="s">
        <v>105</v>
      </c>
      <c r="E273" s="5">
        <v>0</v>
      </c>
      <c r="F273" s="5">
        <v>0</v>
      </c>
      <c r="G273" s="5">
        <v>0</v>
      </c>
      <c r="H273" s="5">
        <v>0</v>
      </c>
      <c r="I273" s="5">
        <v>1</v>
      </c>
      <c r="J273" s="5">
        <v>0</v>
      </c>
      <c r="M273" s="5" t="s">
        <v>105</v>
      </c>
      <c r="N273" s="5">
        <v>0</v>
      </c>
      <c r="O273" s="5">
        <v>0</v>
      </c>
      <c r="P273" s="5">
        <v>0</v>
      </c>
      <c r="Q273" s="5">
        <v>0</v>
      </c>
      <c r="R273" s="5">
        <v>1</v>
      </c>
      <c r="S273" s="5">
        <v>0</v>
      </c>
    </row>
    <row r="274" spans="1:19" x14ac:dyDescent="0.25">
      <c r="A274" s="42" t="s">
        <v>106</v>
      </c>
      <c r="B274" s="42">
        <v>52</v>
      </c>
      <c r="D274" s="5" t="s">
        <v>106</v>
      </c>
      <c r="E274" s="5">
        <v>1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M274" s="5" t="s">
        <v>106</v>
      </c>
      <c r="N274" s="5">
        <v>1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</row>
    <row r="275" spans="1:19" x14ac:dyDescent="0.25">
      <c r="A275" s="42" t="s">
        <v>107</v>
      </c>
      <c r="B275" s="42">
        <v>4</v>
      </c>
      <c r="D275" s="5" t="s">
        <v>107</v>
      </c>
      <c r="E275" s="5">
        <v>0</v>
      </c>
      <c r="F275" s="5">
        <v>0</v>
      </c>
      <c r="G275" s="5">
        <v>0</v>
      </c>
      <c r="H275" s="5">
        <v>0</v>
      </c>
      <c r="I275" s="5">
        <v>1</v>
      </c>
      <c r="J275" s="5">
        <v>0</v>
      </c>
      <c r="M275" s="5" t="s">
        <v>107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0</v>
      </c>
    </row>
    <row r="276" spans="1:19" x14ac:dyDescent="0.25">
      <c r="A276" s="42" t="s">
        <v>108</v>
      </c>
      <c r="B276" s="42">
        <v>60</v>
      </c>
      <c r="D276" s="5" t="s">
        <v>108</v>
      </c>
      <c r="E276" s="5">
        <v>0</v>
      </c>
      <c r="F276" s="5">
        <v>0</v>
      </c>
      <c r="G276" s="5">
        <v>0</v>
      </c>
      <c r="H276" s="5">
        <v>0</v>
      </c>
      <c r="I276" s="5">
        <v>1</v>
      </c>
      <c r="J276" s="5">
        <v>0</v>
      </c>
      <c r="M276" s="5" t="s">
        <v>108</v>
      </c>
      <c r="N276" s="5">
        <v>0</v>
      </c>
      <c r="O276" s="5">
        <v>0</v>
      </c>
      <c r="P276" s="5">
        <v>0</v>
      </c>
      <c r="Q276" s="5">
        <v>0</v>
      </c>
      <c r="R276" s="5">
        <v>1</v>
      </c>
      <c r="S276" s="5">
        <v>0</v>
      </c>
    </row>
    <row r="277" spans="1:19" x14ac:dyDescent="0.25">
      <c r="A277" s="42" t="s">
        <v>109</v>
      </c>
      <c r="B277" s="42">
        <v>9</v>
      </c>
      <c r="D277" s="5" t="s">
        <v>109</v>
      </c>
      <c r="E277" s="5">
        <v>0</v>
      </c>
      <c r="F277" s="5">
        <v>0</v>
      </c>
      <c r="G277" s="5">
        <v>0</v>
      </c>
      <c r="H277" s="5">
        <v>0</v>
      </c>
      <c r="I277" s="5">
        <v>1</v>
      </c>
      <c r="J277" s="5">
        <v>0</v>
      </c>
      <c r="M277" s="5" t="s">
        <v>109</v>
      </c>
      <c r="N277" s="5">
        <v>0</v>
      </c>
      <c r="O277" s="5">
        <v>0</v>
      </c>
      <c r="P277" s="5">
        <v>0</v>
      </c>
      <c r="Q277" s="5">
        <v>0</v>
      </c>
      <c r="R277" s="5">
        <v>1</v>
      </c>
      <c r="S277" s="5">
        <v>0</v>
      </c>
    </row>
    <row r="278" spans="1:19" x14ac:dyDescent="0.25">
      <c r="A278" s="42" t="s">
        <v>110</v>
      </c>
      <c r="B278" s="42">
        <v>22</v>
      </c>
      <c r="D278" s="5" t="s">
        <v>110</v>
      </c>
      <c r="E278" s="5">
        <v>1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M278" s="5" t="s">
        <v>110</v>
      </c>
      <c r="N278" s="5">
        <v>1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</row>
    <row r="279" spans="1:19" x14ac:dyDescent="0.25">
      <c r="A279" s="42" t="s">
        <v>111</v>
      </c>
      <c r="B279" s="42">
        <v>49</v>
      </c>
      <c r="D279" s="5" t="s">
        <v>111</v>
      </c>
      <c r="E279" s="5">
        <v>0</v>
      </c>
      <c r="F279" s="5">
        <v>0</v>
      </c>
      <c r="G279" s="5">
        <v>0</v>
      </c>
      <c r="H279" s="5">
        <v>0</v>
      </c>
      <c r="I279" s="5">
        <v>1</v>
      </c>
      <c r="J279" s="5">
        <v>0</v>
      </c>
      <c r="M279" s="5" t="s">
        <v>111</v>
      </c>
      <c r="N279" s="5">
        <v>0</v>
      </c>
      <c r="O279" s="5">
        <v>0</v>
      </c>
      <c r="P279" s="5">
        <v>0</v>
      </c>
      <c r="Q279" s="5">
        <v>0</v>
      </c>
      <c r="R279" s="5">
        <v>1</v>
      </c>
      <c r="S279" s="5">
        <v>0</v>
      </c>
    </row>
    <row r="280" spans="1:19" x14ac:dyDescent="0.25">
      <c r="A280" s="42" t="s">
        <v>112</v>
      </c>
      <c r="B280" s="42">
        <v>52</v>
      </c>
      <c r="D280" s="5" t="s">
        <v>112</v>
      </c>
      <c r="E280" s="5">
        <v>1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M280" s="5" t="s">
        <v>112</v>
      </c>
      <c r="N280" s="5">
        <v>0</v>
      </c>
      <c r="O280" s="5">
        <v>0</v>
      </c>
      <c r="P280" s="5">
        <v>0</v>
      </c>
      <c r="Q280" s="5">
        <v>0</v>
      </c>
      <c r="R280" s="5">
        <v>1</v>
      </c>
      <c r="S280" s="5">
        <v>0</v>
      </c>
    </row>
    <row r="281" spans="1:19" x14ac:dyDescent="0.25">
      <c r="A281" s="42" t="s">
        <v>113</v>
      </c>
      <c r="B281" s="42">
        <v>23</v>
      </c>
      <c r="D281" s="5" t="s">
        <v>113</v>
      </c>
      <c r="E281" s="5">
        <v>1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M281" s="5" t="s">
        <v>113</v>
      </c>
      <c r="N281" s="5">
        <v>1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</row>
    <row r="282" spans="1:19" x14ac:dyDescent="0.25">
      <c r="A282" s="42" t="s">
        <v>114</v>
      </c>
      <c r="B282" s="42">
        <v>55</v>
      </c>
      <c r="D282" s="5" t="s">
        <v>114</v>
      </c>
      <c r="E282" s="5">
        <v>0</v>
      </c>
      <c r="F282" s="5">
        <v>0</v>
      </c>
      <c r="G282" s="5">
        <v>0</v>
      </c>
      <c r="H282" s="5">
        <v>0</v>
      </c>
      <c r="I282" s="5">
        <v>1</v>
      </c>
      <c r="J282" s="5">
        <v>0</v>
      </c>
      <c r="M282" s="5" t="s">
        <v>114</v>
      </c>
      <c r="N282" s="5">
        <v>0</v>
      </c>
      <c r="O282" s="5">
        <v>0</v>
      </c>
      <c r="P282" s="5">
        <v>0</v>
      </c>
      <c r="Q282" s="5">
        <v>0</v>
      </c>
      <c r="R282" s="5">
        <v>1</v>
      </c>
      <c r="S282" s="5">
        <v>0</v>
      </c>
    </row>
    <row r="283" spans="1:19" x14ac:dyDescent="0.25">
      <c r="A283" s="42" t="s">
        <v>115</v>
      </c>
      <c r="B283" s="42">
        <v>49</v>
      </c>
      <c r="D283" s="5" t="s">
        <v>115</v>
      </c>
      <c r="E283" s="5">
        <v>0</v>
      </c>
      <c r="F283" s="5">
        <v>0</v>
      </c>
      <c r="G283" s="5">
        <v>0</v>
      </c>
      <c r="H283" s="5">
        <v>0</v>
      </c>
      <c r="I283" s="5">
        <v>1</v>
      </c>
      <c r="J283" s="5">
        <v>0</v>
      </c>
      <c r="M283" s="5" t="s">
        <v>115</v>
      </c>
      <c r="N283" s="5">
        <v>0</v>
      </c>
      <c r="O283" s="5">
        <v>0</v>
      </c>
      <c r="P283" s="5">
        <v>0</v>
      </c>
      <c r="Q283" s="5">
        <v>0</v>
      </c>
      <c r="R283" s="5">
        <v>1</v>
      </c>
      <c r="S283" s="5">
        <v>0</v>
      </c>
    </row>
    <row r="284" spans="1:19" x14ac:dyDescent="0.25">
      <c r="A284" s="42" t="s">
        <v>116</v>
      </c>
      <c r="B284" s="42">
        <v>64</v>
      </c>
      <c r="D284" s="5" t="s">
        <v>116</v>
      </c>
      <c r="E284" s="5">
        <v>0</v>
      </c>
      <c r="F284" s="5">
        <v>0</v>
      </c>
      <c r="G284" s="5">
        <v>0</v>
      </c>
      <c r="H284" s="5">
        <v>0</v>
      </c>
      <c r="I284" s="5">
        <v>1</v>
      </c>
      <c r="J284" s="5">
        <v>0</v>
      </c>
      <c r="M284" s="5" t="s">
        <v>116</v>
      </c>
      <c r="N284" s="5">
        <v>0</v>
      </c>
      <c r="O284" s="5">
        <v>0</v>
      </c>
      <c r="P284" s="5">
        <v>0</v>
      </c>
      <c r="Q284" s="5">
        <v>0</v>
      </c>
      <c r="R284" s="5">
        <v>1</v>
      </c>
      <c r="S284" s="5">
        <v>0</v>
      </c>
    </row>
    <row r="285" spans="1:19" x14ac:dyDescent="0.25">
      <c r="A285" s="42" t="s">
        <v>117</v>
      </c>
      <c r="B285" s="42">
        <v>50</v>
      </c>
      <c r="D285" s="5" t="s">
        <v>117</v>
      </c>
      <c r="E285" s="5">
        <v>0</v>
      </c>
      <c r="F285" s="5">
        <v>0</v>
      </c>
      <c r="G285" s="5">
        <v>0</v>
      </c>
      <c r="H285" s="5">
        <v>0</v>
      </c>
      <c r="I285" s="5">
        <v>1</v>
      </c>
      <c r="J285" s="5">
        <v>0</v>
      </c>
      <c r="M285" s="5" t="s">
        <v>117</v>
      </c>
      <c r="N285" s="5">
        <v>0</v>
      </c>
      <c r="O285" s="5">
        <v>0</v>
      </c>
      <c r="P285" s="5">
        <v>0</v>
      </c>
      <c r="Q285" s="5">
        <v>0</v>
      </c>
      <c r="R285" s="5">
        <v>1</v>
      </c>
      <c r="S285" s="5">
        <v>0</v>
      </c>
    </row>
    <row r="286" spans="1:19" x14ac:dyDescent="0.25">
      <c r="A286" s="42" t="s">
        <v>118</v>
      </c>
      <c r="B286" s="42">
        <v>23</v>
      </c>
      <c r="D286" s="5" t="s">
        <v>118</v>
      </c>
      <c r="E286" s="5">
        <v>0</v>
      </c>
      <c r="F286" s="5">
        <v>0</v>
      </c>
      <c r="G286" s="5">
        <v>0</v>
      </c>
      <c r="H286" s="5">
        <v>0</v>
      </c>
      <c r="I286" s="5">
        <v>1</v>
      </c>
      <c r="J286" s="5">
        <v>0</v>
      </c>
      <c r="M286" s="5" t="s">
        <v>118</v>
      </c>
      <c r="N286" s="5">
        <v>0</v>
      </c>
      <c r="O286" s="5">
        <v>0</v>
      </c>
      <c r="P286" s="5">
        <v>0</v>
      </c>
      <c r="Q286" s="5">
        <v>0</v>
      </c>
      <c r="R286" s="5">
        <v>1</v>
      </c>
      <c r="S286" s="5">
        <v>0</v>
      </c>
    </row>
    <row r="287" spans="1:19" x14ac:dyDescent="0.25">
      <c r="A287" s="42" t="s">
        <v>224</v>
      </c>
      <c r="B287" s="42">
        <v>64</v>
      </c>
      <c r="D287" s="5" t="s">
        <v>224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1</v>
      </c>
      <c r="M287" s="5" t="s">
        <v>224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1</v>
      </c>
    </row>
    <row r="288" spans="1:19" x14ac:dyDescent="0.25">
      <c r="A288" s="42" t="s">
        <v>225</v>
      </c>
      <c r="B288" s="42">
        <v>29</v>
      </c>
      <c r="D288" s="5" t="s">
        <v>225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1</v>
      </c>
      <c r="M288" s="5" t="s">
        <v>225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1</v>
      </c>
    </row>
    <row r="289" spans="1:19" x14ac:dyDescent="0.25">
      <c r="A289" s="42" t="s">
        <v>226</v>
      </c>
      <c r="B289" s="42">
        <v>42</v>
      </c>
      <c r="D289" s="5" t="s">
        <v>226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1</v>
      </c>
      <c r="M289" s="5" t="s">
        <v>226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1</v>
      </c>
    </row>
    <row r="290" spans="1:19" x14ac:dyDescent="0.25">
      <c r="A290" s="42" t="s">
        <v>227</v>
      </c>
      <c r="B290" s="42">
        <v>5</v>
      </c>
      <c r="D290" s="5" t="s">
        <v>227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1</v>
      </c>
      <c r="M290" s="5" t="s">
        <v>227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1</v>
      </c>
    </row>
    <row r="291" spans="1:19" x14ac:dyDescent="0.25">
      <c r="A291" s="42" t="s">
        <v>228</v>
      </c>
      <c r="B291" s="42">
        <v>23</v>
      </c>
      <c r="D291" s="5" t="s">
        <v>228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1</v>
      </c>
      <c r="M291" s="5" t="s">
        <v>228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1</v>
      </c>
    </row>
    <row r="292" spans="1:19" x14ac:dyDescent="0.25">
      <c r="A292" s="42" t="s">
        <v>229</v>
      </c>
      <c r="B292" s="42">
        <v>28</v>
      </c>
      <c r="D292" s="5" t="s">
        <v>229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1</v>
      </c>
      <c r="M292" s="5" t="s">
        <v>229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1</v>
      </c>
    </row>
    <row r="293" spans="1:19" x14ac:dyDescent="0.25">
      <c r="A293" s="42" t="s">
        <v>230</v>
      </c>
      <c r="B293" s="42">
        <v>18</v>
      </c>
      <c r="D293" s="5" t="s">
        <v>230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1</v>
      </c>
      <c r="M293" s="5" t="s">
        <v>230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1</v>
      </c>
    </row>
    <row r="294" spans="1:19" x14ac:dyDescent="0.25">
      <c r="A294" s="42" t="s">
        <v>231</v>
      </c>
      <c r="B294" s="42">
        <v>51</v>
      </c>
      <c r="D294" s="5" t="s">
        <v>231</v>
      </c>
      <c r="E294" s="5">
        <v>0</v>
      </c>
      <c r="F294" s="5">
        <v>0</v>
      </c>
      <c r="G294" s="5">
        <v>1</v>
      </c>
      <c r="H294" s="5">
        <v>0</v>
      </c>
      <c r="I294" s="5">
        <v>0</v>
      </c>
      <c r="J294" s="5">
        <v>0</v>
      </c>
      <c r="M294" s="5" t="s">
        <v>231</v>
      </c>
      <c r="N294" s="5">
        <v>0</v>
      </c>
      <c r="O294" s="5">
        <v>0</v>
      </c>
      <c r="P294" s="5">
        <v>1</v>
      </c>
      <c r="Q294" s="5">
        <v>0</v>
      </c>
      <c r="R294" s="5">
        <v>0</v>
      </c>
      <c r="S294" s="5">
        <v>0</v>
      </c>
    </row>
    <row r="295" spans="1:19" x14ac:dyDescent="0.25">
      <c r="A295" s="42" t="s">
        <v>232</v>
      </c>
      <c r="B295" s="42">
        <v>2</v>
      </c>
      <c r="D295" s="5" t="s">
        <v>232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1</v>
      </c>
      <c r="M295" s="5" t="s">
        <v>232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1</v>
      </c>
    </row>
    <row r="296" spans="1:19" x14ac:dyDescent="0.25">
      <c r="A296" s="42" t="s">
        <v>233</v>
      </c>
      <c r="B296" s="42">
        <v>45</v>
      </c>
      <c r="D296" s="5" t="s">
        <v>233</v>
      </c>
      <c r="E296" s="5">
        <v>1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M296" s="5" t="s">
        <v>233</v>
      </c>
      <c r="N296" s="5">
        <v>1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</row>
    <row r="297" spans="1:19" x14ac:dyDescent="0.25">
      <c r="A297" s="42" t="s">
        <v>234</v>
      </c>
      <c r="B297" s="42">
        <v>1</v>
      </c>
      <c r="D297" s="5" t="s">
        <v>234</v>
      </c>
      <c r="E297" s="5">
        <v>0</v>
      </c>
      <c r="F297" s="5">
        <v>0</v>
      </c>
      <c r="G297" s="5">
        <v>1</v>
      </c>
      <c r="H297" s="5">
        <v>0</v>
      </c>
      <c r="I297" s="5">
        <v>0</v>
      </c>
      <c r="J297" s="5">
        <v>0</v>
      </c>
      <c r="M297" s="5" t="s">
        <v>234</v>
      </c>
      <c r="N297" s="5">
        <v>0</v>
      </c>
      <c r="O297" s="5">
        <v>0</v>
      </c>
      <c r="P297" s="5">
        <v>1</v>
      </c>
      <c r="Q297" s="5">
        <v>0</v>
      </c>
      <c r="R297" s="5">
        <v>0</v>
      </c>
      <c r="S297" s="5">
        <v>0</v>
      </c>
    </row>
    <row r="298" spans="1:19" x14ac:dyDescent="0.25">
      <c r="A298" s="42" t="s">
        <v>235</v>
      </c>
      <c r="B298" s="42">
        <v>15</v>
      </c>
      <c r="D298" s="5" t="s">
        <v>235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1</v>
      </c>
      <c r="M298" s="5" t="s">
        <v>235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1</v>
      </c>
    </row>
    <row r="299" spans="1:19" x14ac:dyDescent="0.25">
      <c r="A299" s="42" t="s">
        <v>236</v>
      </c>
      <c r="B299" s="42">
        <v>41</v>
      </c>
      <c r="D299" s="5" t="s">
        <v>236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1</v>
      </c>
      <c r="M299" s="5" t="s">
        <v>236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1</v>
      </c>
    </row>
    <row r="300" spans="1:19" x14ac:dyDescent="0.25">
      <c r="A300" s="42" t="s">
        <v>237</v>
      </c>
      <c r="B300" s="42">
        <v>14</v>
      </c>
      <c r="D300" s="5" t="s">
        <v>237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1</v>
      </c>
      <c r="M300" s="5" t="s">
        <v>237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1</v>
      </c>
    </row>
    <row r="301" spans="1:19" x14ac:dyDescent="0.25">
      <c r="A301" s="42" t="s">
        <v>238</v>
      </c>
      <c r="B301" s="42">
        <v>22</v>
      </c>
      <c r="D301" s="5" t="s">
        <v>238</v>
      </c>
      <c r="E301" s="5">
        <v>1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M301" s="5" t="s">
        <v>238</v>
      </c>
      <c r="N301" s="5">
        <v>1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</row>
    <row r="302" spans="1:19" x14ac:dyDescent="0.25">
      <c r="A302" s="42" t="s">
        <v>239</v>
      </c>
      <c r="B302" s="42">
        <v>22</v>
      </c>
      <c r="D302" s="5" t="s">
        <v>239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1</v>
      </c>
      <c r="M302" s="5" t="s">
        <v>239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1</v>
      </c>
    </row>
    <row r="303" spans="1:19" x14ac:dyDescent="0.25">
      <c r="A303" s="42" t="s">
        <v>240</v>
      </c>
      <c r="B303" s="42">
        <v>48</v>
      </c>
      <c r="D303" s="5" t="s">
        <v>240</v>
      </c>
      <c r="E303" s="5">
        <v>0</v>
      </c>
      <c r="F303" s="5">
        <v>1</v>
      </c>
      <c r="G303" s="5">
        <v>0</v>
      </c>
      <c r="H303" s="5">
        <v>0</v>
      </c>
      <c r="I303" s="5">
        <v>0</v>
      </c>
      <c r="J303" s="5">
        <v>0</v>
      </c>
      <c r="M303" s="5" t="s">
        <v>240</v>
      </c>
      <c r="N303" s="5">
        <v>0</v>
      </c>
      <c r="O303" s="5">
        <v>1</v>
      </c>
      <c r="P303" s="5">
        <v>0</v>
      </c>
      <c r="Q303" s="5">
        <v>0</v>
      </c>
      <c r="R303" s="5">
        <v>0</v>
      </c>
      <c r="S303" s="5">
        <v>0</v>
      </c>
    </row>
    <row r="304" spans="1:19" x14ac:dyDescent="0.25">
      <c r="A304" s="42" t="s">
        <v>241</v>
      </c>
      <c r="B304" s="42">
        <v>13</v>
      </c>
      <c r="D304" s="5" t="s">
        <v>241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1</v>
      </c>
      <c r="M304" s="5" t="s">
        <v>241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1</v>
      </c>
    </row>
    <row r="305" spans="1:19" x14ac:dyDescent="0.25">
      <c r="A305" s="42" t="s">
        <v>242</v>
      </c>
      <c r="B305" s="42">
        <v>56</v>
      </c>
      <c r="D305" s="5" t="s">
        <v>242</v>
      </c>
      <c r="E305" s="5">
        <v>1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M305" s="5" t="s">
        <v>242</v>
      </c>
      <c r="N305" s="5">
        <v>1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</row>
    <row r="306" spans="1:19" x14ac:dyDescent="0.25">
      <c r="A306" s="42" t="s">
        <v>243</v>
      </c>
      <c r="B306" s="42">
        <v>24</v>
      </c>
      <c r="D306" s="5" t="s">
        <v>243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1</v>
      </c>
      <c r="M306" s="5" t="s">
        <v>243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1</v>
      </c>
    </row>
    <row r="307" spans="1:19" x14ac:dyDescent="0.25">
      <c r="A307" s="42" t="s">
        <v>244</v>
      </c>
      <c r="B307" s="42">
        <v>69</v>
      </c>
      <c r="D307" s="5" t="s">
        <v>244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1</v>
      </c>
      <c r="M307" s="5" t="s">
        <v>244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1</v>
      </c>
    </row>
    <row r="308" spans="1:19" x14ac:dyDescent="0.25">
      <c r="A308" s="42" t="s">
        <v>245</v>
      </c>
      <c r="B308" s="42">
        <v>11</v>
      </c>
      <c r="D308" s="5" t="s">
        <v>245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1</v>
      </c>
      <c r="M308" s="5" t="s">
        <v>245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1</v>
      </c>
    </row>
    <row r="309" spans="1:19" x14ac:dyDescent="0.25">
      <c r="A309" s="42" t="s">
        <v>246</v>
      </c>
      <c r="B309" s="42">
        <v>22</v>
      </c>
      <c r="D309" s="5" t="s">
        <v>246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1</v>
      </c>
      <c r="M309" s="5" t="s">
        <v>246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1</v>
      </c>
    </row>
    <row r="310" spans="1:19" x14ac:dyDescent="0.25">
      <c r="A310" s="42" t="s">
        <v>247</v>
      </c>
      <c r="B310" s="42">
        <v>24</v>
      </c>
      <c r="D310" s="5" t="s">
        <v>247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1</v>
      </c>
      <c r="M310" s="5" t="s">
        <v>247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1</v>
      </c>
    </row>
    <row r="311" spans="1:19" x14ac:dyDescent="0.25">
      <c r="A311" s="42" t="s">
        <v>248</v>
      </c>
      <c r="B311" s="42">
        <v>60</v>
      </c>
      <c r="D311" s="5" t="s">
        <v>248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1</v>
      </c>
      <c r="M311" s="5" t="s">
        <v>248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1</v>
      </c>
    </row>
    <row r="312" spans="1:19" x14ac:dyDescent="0.25">
      <c r="A312" s="42" t="s">
        <v>249</v>
      </c>
      <c r="B312" s="42">
        <v>9</v>
      </c>
      <c r="D312" s="5" t="s">
        <v>249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1</v>
      </c>
      <c r="M312" s="5" t="s">
        <v>249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1</v>
      </c>
    </row>
    <row r="313" spans="1:19" x14ac:dyDescent="0.25">
      <c r="A313" s="42" t="s">
        <v>250</v>
      </c>
      <c r="B313" s="42">
        <v>35</v>
      </c>
      <c r="D313" s="5" t="s">
        <v>250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1</v>
      </c>
      <c r="M313" s="5" t="s">
        <v>250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1</v>
      </c>
    </row>
    <row r="314" spans="1:19" x14ac:dyDescent="0.25">
      <c r="A314" s="42" t="s">
        <v>251</v>
      </c>
      <c r="B314" s="42">
        <v>36</v>
      </c>
      <c r="D314" s="5" t="s">
        <v>251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1</v>
      </c>
      <c r="M314" s="5" t="s">
        <v>251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1</v>
      </c>
    </row>
    <row r="315" spans="1:19" x14ac:dyDescent="0.25">
      <c r="A315" s="42" t="s">
        <v>252</v>
      </c>
      <c r="B315" s="42">
        <v>51</v>
      </c>
      <c r="D315" s="5" t="s">
        <v>252</v>
      </c>
      <c r="E315" s="5">
        <v>1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M315" s="5" t="s">
        <v>252</v>
      </c>
      <c r="N315" s="5">
        <v>1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</row>
    <row r="316" spans="1:19" x14ac:dyDescent="0.25">
      <c r="A316" s="42" t="s">
        <v>253</v>
      </c>
      <c r="B316" s="42">
        <v>42</v>
      </c>
      <c r="D316" s="5" t="s">
        <v>253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1</v>
      </c>
      <c r="M316" s="5" t="s">
        <v>253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1</v>
      </c>
    </row>
    <row r="317" spans="1:19" x14ac:dyDescent="0.25">
      <c r="A317" s="42" t="s">
        <v>254</v>
      </c>
      <c r="B317" s="42">
        <v>15</v>
      </c>
      <c r="D317" s="5" t="s">
        <v>254</v>
      </c>
      <c r="E317" s="5">
        <v>1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M317" s="5" t="s">
        <v>254</v>
      </c>
      <c r="N317" s="5">
        <v>1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</row>
    <row r="318" spans="1:19" x14ac:dyDescent="0.25">
      <c r="A318" s="42" t="s">
        <v>255</v>
      </c>
      <c r="B318" s="42">
        <v>15</v>
      </c>
      <c r="D318" s="5" t="s">
        <v>255</v>
      </c>
      <c r="E318" s="5">
        <v>0</v>
      </c>
      <c r="F318" s="5">
        <v>0</v>
      </c>
      <c r="G318" s="5">
        <v>1</v>
      </c>
      <c r="H318" s="5">
        <v>0</v>
      </c>
      <c r="I318" s="5">
        <v>0</v>
      </c>
      <c r="J318" s="5">
        <v>0</v>
      </c>
      <c r="M318" s="5" t="s">
        <v>255</v>
      </c>
      <c r="N318" s="5">
        <v>0</v>
      </c>
      <c r="O318" s="5">
        <v>0</v>
      </c>
      <c r="P318" s="5">
        <v>1</v>
      </c>
      <c r="Q318" s="5">
        <v>0</v>
      </c>
      <c r="R318" s="5">
        <v>0</v>
      </c>
      <c r="S318" s="5">
        <v>0</v>
      </c>
    </row>
    <row r="319" spans="1:19" x14ac:dyDescent="0.25">
      <c r="A319" s="42" t="s">
        <v>256</v>
      </c>
      <c r="B319" s="42">
        <v>40</v>
      </c>
      <c r="D319" s="5" t="s">
        <v>256</v>
      </c>
      <c r="E319" s="5">
        <v>1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M319" s="5" t="s">
        <v>256</v>
      </c>
      <c r="N319" s="5">
        <v>1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</row>
    <row r="320" spans="1:19" x14ac:dyDescent="0.25">
      <c r="A320" s="42" t="s">
        <v>257</v>
      </c>
      <c r="B320" s="42">
        <v>24</v>
      </c>
      <c r="D320" s="5" t="s">
        <v>257</v>
      </c>
      <c r="E320" s="5">
        <v>1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M320" s="5" t="s">
        <v>257</v>
      </c>
      <c r="N320" s="5">
        <v>1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</row>
    <row r="321" spans="1:19" x14ac:dyDescent="0.25">
      <c r="A321" s="42" t="s">
        <v>258</v>
      </c>
      <c r="B321" s="42">
        <v>30</v>
      </c>
      <c r="D321" s="5" t="s">
        <v>258</v>
      </c>
      <c r="E321" s="5">
        <v>0</v>
      </c>
      <c r="F321" s="5">
        <v>0</v>
      </c>
      <c r="G321" s="5">
        <v>1</v>
      </c>
      <c r="H321" s="5">
        <v>0</v>
      </c>
      <c r="I321" s="5">
        <v>0</v>
      </c>
      <c r="J321" s="5">
        <v>0</v>
      </c>
      <c r="M321" s="5" t="s">
        <v>258</v>
      </c>
      <c r="N321" s="5">
        <v>0</v>
      </c>
      <c r="O321" s="5">
        <v>0</v>
      </c>
      <c r="P321" s="5">
        <v>1</v>
      </c>
      <c r="Q321" s="5">
        <v>0</v>
      </c>
      <c r="R321" s="5">
        <v>0</v>
      </c>
      <c r="S321" s="5">
        <v>0</v>
      </c>
    </row>
    <row r="322" spans="1:19" x14ac:dyDescent="0.25">
      <c r="A322" s="42" t="s">
        <v>259</v>
      </c>
      <c r="B322" s="42">
        <v>44</v>
      </c>
      <c r="D322" s="5" t="s">
        <v>259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1</v>
      </c>
      <c r="M322" s="5" t="s">
        <v>259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1</v>
      </c>
    </row>
    <row r="323" spans="1:19" x14ac:dyDescent="0.25">
      <c r="A323" s="42" t="s">
        <v>260</v>
      </c>
      <c r="B323" s="42">
        <v>5</v>
      </c>
      <c r="D323" s="5" t="s">
        <v>260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1</v>
      </c>
      <c r="M323" s="5" t="s">
        <v>260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1</v>
      </c>
    </row>
    <row r="324" spans="1:19" x14ac:dyDescent="0.25">
      <c r="A324" s="42" t="s">
        <v>261</v>
      </c>
      <c r="B324" s="42">
        <v>54</v>
      </c>
      <c r="D324" s="5" t="s">
        <v>261</v>
      </c>
      <c r="E324" s="5">
        <v>1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M324" s="5" t="s">
        <v>261</v>
      </c>
      <c r="N324" s="5">
        <v>1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</row>
    <row r="325" spans="1:19" x14ac:dyDescent="0.25">
      <c r="A325" s="42" t="s">
        <v>262</v>
      </c>
      <c r="B325" s="42">
        <v>34</v>
      </c>
      <c r="D325" s="5" t="s">
        <v>262</v>
      </c>
      <c r="E325" s="5">
        <v>1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M325" s="5" t="s">
        <v>262</v>
      </c>
      <c r="N325" s="5">
        <v>1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</row>
    <row r="326" spans="1:19" x14ac:dyDescent="0.25">
      <c r="A326" s="42" t="s">
        <v>263</v>
      </c>
      <c r="B326" s="42">
        <v>28</v>
      </c>
      <c r="D326" s="5" t="s">
        <v>263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1</v>
      </c>
      <c r="M326" s="5" t="s">
        <v>263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1</v>
      </c>
    </row>
    <row r="327" spans="1:19" x14ac:dyDescent="0.25">
      <c r="A327" s="42" t="s">
        <v>264</v>
      </c>
      <c r="B327" s="42">
        <v>34</v>
      </c>
      <c r="D327" s="5" t="s">
        <v>264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1</v>
      </c>
      <c r="M327" s="5" t="s">
        <v>264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1</v>
      </c>
    </row>
    <row r="328" spans="1:19" x14ac:dyDescent="0.25">
      <c r="A328" s="42" t="s">
        <v>265</v>
      </c>
      <c r="B328" s="42">
        <v>61</v>
      </c>
      <c r="D328" s="5" t="s">
        <v>265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1</v>
      </c>
      <c r="M328" s="5" t="s">
        <v>265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1</v>
      </c>
    </row>
    <row r="329" spans="1:19" x14ac:dyDescent="0.25">
      <c r="A329" s="42" t="s">
        <v>266</v>
      </c>
      <c r="B329" s="42">
        <v>15</v>
      </c>
      <c r="D329" s="5" t="s">
        <v>266</v>
      </c>
      <c r="E329" s="5">
        <v>1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M329" s="5" t="s">
        <v>266</v>
      </c>
      <c r="N329" s="5">
        <v>1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</row>
    <row r="330" spans="1:19" x14ac:dyDescent="0.25">
      <c r="A330" s="42" t="s">
        <v>267</v>
      </c>
      <c r="B330" s="42">
        <v>53</v>
      </c>
      <c r="D330" s="5" t="s">
        <v>267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1</v>
      </c>
      <c r="M330" s="5" t="s">
        <v>267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1</v>
      </c>
    </row>
    <row r="331" spans="1:19" x14ac:dyDescent="0.25">
      <c r="A331" s="42" t="s">
        <v>268</v>
      </c>
      <c r="B331" s="42">
        <v>8</v>
      </c>
      <c r="D331" s="5" t="s">
        <v>268</v>
      </c>
      <c r="E331" s="5">
        <v>1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M331" s="5" t="s">
        <v>268</v>
      </c>
      <c r="N331" s="5">
        <v>1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</row>
    <row r="332" spans="1:19" x14ac:dyDescent="0.25">
      <c r="A332" s="42" t="s">
        <v>269</v>
      </c>
      <c r="B332" s="42">
        <v>51</v>
      </c>
      <c r="D332" s="5" t="s">
        <v>269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1</v>
      </c>
      <c r="M332" s="5" t="s">
        <v>269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1</v>
      </c>
    </row>
    <row r="333" spans="1:19" x14ac:dyDescent="0.25">
      <c r="A333" s="42" t="s">
        <v>270</v>
      </c>
      <c r="B333" s="42">
        <v>20</v>
      </c>
      <c r="D333" s="5" t="s">
        <v>270</v>
      </c>
      <c r="E333" s="5">
        <v>1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M333" s="5" t="s">
        <v>270</v>
      </c>
      <c r="N333" s="5">
        <v>1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</row>
    <row r="334" spans="1:19" x14ac:dyDescent="0.25">
      <c r="A334" s="42" t="s">
        <v>271</v>
      </c>
      <c r="B334" s="42">
        <v>41</v>
      </c>
      <c r="D334" s="5" t="s">
        <v>271</v>
      </c>
      <c r="E334" s="5">
        <v>0</v>
      </c>
      <c r="F334" s="5">
        <v>0</v>
      </c>
      <c r="G334" s="5">
        <v>1</v>
      </c>
      <c r="H334" s="5">
        <v>0</v>
      </c>
      <c r="I334" s="5">
        <v>0</v>
      </c>
      <c r="J334" s="5">
        <v>0</v>
      </c>
      <c r="M334" s="5" t="s">
        <v>271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</row>
    <row r="335" spans="1:19" x14ac:dyDescent="0.25">
      <c r="A335" s="42" t="s">
        <v>272</v>
      </c>
      <c r="B335" s="42">
        <v>8</v>
      </c>
      <c r="D335" s="5" t="s">
        <v>272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1</v>
      </c>
      <c r="M335" s="5" t="s">
        <v>272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1</v>
      </c>
    </row>
    <row r="336" spans="1:19" x14ac:dyDescent="0.25">
      <c r="A336" s="42" t="s">
        <v>273</v>
      </c>
      <c r="B336" s="42">
        <v>10</v>
      </c>
      <c r="D336" s="5" t="s">
        <v>273</v>
      </c>
      <c r="E336" s="5">
        <v>1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M336" s="5" t="s">
        <v>273</v>
      </c>
      <c r="N336" s="5">
        <v>1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</row>
    <row r="337" spans="1:19" x14ac:dyDescent="0.25">
      <c r="A337" s="42"/>
      <c r="B337" s="42"/>
      <c r="E337" s="5">
        <f t="shared" ref="E337:J337" si="0">SUMPRODUCT($B$2:$B$336, E2:E336)</f>
        <v>2499</v>
      </c>
      <c r="F337" s="5">
        <f t="shared" si="0"/>
        <v>1716</v>
      </c>
      <c r="G337" s="5">
        <f t="shared" si="0"/>
        <v>1200</v>
      </c>
      <c r="H337" s="5">
        <f t="shared" si="0"/>
        <v>1700</v>
      </c>
      <c r="I337" s="5">
        <f t="shared" si="0"/>
        <v>2860</v>
      </c>
      <c r="J337" s="5">
        <f t="shared" si="0"/>
        <v>1599</v>
      </c>
      <c r="K337" s="5">
        <f>SUM(E337:J337)</f>
        <v>11574</v>
      </c>
      <c r="N337" s="5">
        <f>SUMPRODUCT($B$2:$B$336, N2:N336)</f>
        <v>2500</v>
      </c>
      <c r="O337" s="5">
        <f t="shared" ref="O337:S337" si="1">SUMPRODUCT($B$2:$B$336, O2:O336)</f>
        <v>1706</v>
      </c>
      <c r="P337" s="5">
        <f t="shared" si="1"/>
        <v>1200</v>
      </c>
      <c r="Q337" s="5">
        <f t="shared" si="1"/>
        <v>1700</v>
      </c>
      <c r="R337" s="5">
        <f t="shared" si="1"/>
        <v>2869</v>
      </c>
      <c r="S337" s="5">
        <f t="shared" si="1"/>
        <v>1599</v>
      </c>
    </row>
    <row r="338" spans="1:19" x14ac:dyDescent="0.25">
      <c r="D338" s="5" t="s">
        <v>370</v>
      </c>
      <c r="E338" s="5">
        <v>2500</v>
      </c>
      <c r="F338" s="5">
        <v>1800</v>
      </c>
      <c r="G338" s="5">
        <v>1200</v>
      </c>
      <c r="H338" s="5">
        <v>1700</v>
      </c>
      <c r="I338" s="5">
        <v>3000</v>
      </c>
      <c r="J338" s="5">
        <v>1600</v>
      </c>
      <c r="N338" s="5">
        <v>2500</v>
      </c>
      <c r="O338" s="5">
        <v>1800</v>
      </c>
      <c r="P338" s="5">
        <v>1200</v>
      </c>
      <c r="Q338" s="5">
        <v>1700</v>
      </c>
      <c r="R338" s="5">
        <v>3000</v>
      </c>
      <c r="S338" s="5">
        <v>1600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0DAE-F1EB-4AA8-9B11-A66D1C69F273}">
  <dimension ref="A1:F13"/>
  <sheetViews>
    <sheetView showGridLines="0" zoomScaleNormal="100" workbookViewId="0">
      <selection sqref="A1:E1"/>
    </sheetView>
  </sheetViews>
  <sheetFormatPr defaultColWidth="8.5703125" defaultRowHeight="15" x14ac:dyDescent="0.25"/>
  <cols>
    <col min="1" max="3" width="8.5703125" style="5"/>
    <col min="4" max="4" width="9.140625" style="5" customWidth="1"/>
    <col min="5" max="5" width="10.140625" style="5" customWidth="1"/>
    <col min="6" max="16384" width="8.5703125" style="5"/>
  </cols>
  <sheetData>
    <row r="1" spans="1:6" x14ac:dyDescent="0.25">
      <c r="A1" s="48" t="s">
        <v>383</v>
      </c>
      <c r="B1" s="48"/>
      <c r="C1" s="48"/>
      <c r="D1" s="48"/>
      <c r="E1" s="48"/>
      <c r="F1" s="16"/>
    </row>
    <row r="2" spans="1:6" ht="13.7" customHeight="1" x14ac:dyDescent="0.25">
      <c r="A2" s="16"/>
      <c r="B2" s="48" t="s">
        <v>16</v>
      </c>
      <c r="C2" s="48"/>
      <c r="D2" s="49" t="s">
        <v>370</v>
      </c>
      <c r="E2" s="49" t="s">
        <v>384</v>
      </c>
      <c r="F2" s="50" t="s">
        <v>385</v>
      </c>
    </row>
    <row r="3" spans="1:6" x14ac:dyDescent="0.25">
      <c r="A3" s="20" t="s">
        <v>19</v>
      </c>
      <c r="B3" s="20" t="s">
        <v>20</v>
      </c>
      <c r="C3" s="20" t="s">
        <v>21</v>
      </c>
      <c r="D3" s="49" t="s">
        <v>386</v>
      </c>
      <c r="E3" s="49"/>
      <c r="F3" s="50"/>
    </row>
    <row r="4" spans="1:6" x14ac:dyDescent="0.25">
      <c r="A4" s="16" t="s">
        <v>387</v>
      </c>
      <c r="B4" s="16">
        <v>34.03</v>
      </c>
      <c r="C4" s="16">
        <v>255.96</v>
      </c>
      <c r="D4" s="16">
        <v>300</v>
      </c>
      <c r="E4" s="16">
        <v>4600</v>
      </c>
      <c r="F4" s="16">
        <f>E4/D4</f>
        <v>15.333333333333334</v>
      </c>
    </row>
    <row r="5" spans="1:6" x14ac:dyDescent="0.25">
      <c r="A5" s="16" t="s">
        <v>388</v>
      </c>
      <c r="B5" s="16">
        <v>118.02</v>
      </c>
      <c r="C5" s="16">
        <v>207.08</v>
      </c>
      <c r="D5" s="16">
        <v>600</v>
      </c>
      <c r="E5" s="16">
        <v>8200</v>
      </c>
      <c r="F5" s="16">
        <f t="shared" ref="F5:F13" si="0">E5/D5</f>
        <v>13.666666666666666</v>
      </c>
    </row>
    <row r="6" spans="1:6" x14ac:dyDescent="0.25">
      <c r="A6" s="16" t="s">
        <v>389</v>
      </c>
      <c r="B6" s="16">
        <v>78.2</v>
      </c>
      <c r="C6" s="16">
        <v>180.65</v>
      </c>
      <c r="D6" s="16">
        <v>350</v>
      </c>
      <c r="E6" s="16">
        <v>6000</v>
      </c>
      <c r="F6" s="16">
        <f t="shared" si="0"/>
        <v>17.142857142857142</v>
      </c>
    </row>
    <row r="7" spans="1:6" x14ac:dyDescent="0.25">
      <c r="A7" s="16" t="s">
        <v>390</v>
      </c>
      <c r="B7" s="16">
        <v>95.94</v>
      </c>
      <c r="C7" s="16">
        <v>190.79</v>
      </c>
      <c r="D7" s="16">
        <v>200</v>
      </c>
      <c r="E7" s="16">
        <v>4800</v>
      </c>
      <c r="F7" s="16">
        <f t="shared" si="0"/>
        <v>24</v>
      </c>
    </row>
    <row r="8" spans="1:6" x14ac:dyDescent="0.25">
      <c r="A8" s="51" t="s">
        <v>379</v>
      </c>
      <c r="B8" s="51">
        <v>79.650000000000006</v>
      </c>
      <c r="C8" s="51">
        <v>139.74</v>
      </c>
      <c r="D8" s="51">
        <v>700</v>
      </c>
      <c r="E8" s="51">
        <v>8400</v>
      </c>
      <c r="F8" s="16">
        <f t="shared" si="0"/>
        <v>12</v>
      </c>
    </row>
    <row r="9" spans="1:6" x14ac:dyDescent="0.25">
      <c r="A9" s="51" t="s">
        <v>380</v>
      </c>
      <c r="B9" s="51">
        <v>44.53</v>
      </c>
      <c r="C9" s="51">
        <v>112.95</v>
      </c>
      <c r="D9" s="51">
        <v>250</v>
      </c>
      <c r="E9" s="51">
        <v>3800</v>
      </c>
      <c r="F9" s="16">
        <f t="shared" si="0"/>
        <v>15.2</v>
      </c>
    </row>
    <row r="10" spans="1:6" x14ac:dyDescent="0.25">
      <c r="A10" s="51" t="s">
        <v>381</v>
      </c>
      <c r="B10" s="51">
        <v>87.25</v>
      </c>
      <c r="C10" s="51">
        <v>89.06</v>
      </c>
      <c r="D10" s="51">
        <v>500</v>
      </c>
      <c r="E10" s="51">
        <v>5100</v>
      </c>
      <c r="F10" s="16">
        <f t="shared" si="0"/>
        <v>10.199999999999999</v>
      </c>
    </row>
    <row r="11" spans="1:6" x14ac:dyDescent="0.25">
      <c r="A11" s="16" t="s">
        <v>391</v>
      </c>
      <c r="B11" s="16">
        <v>150.97</v>
      </c>
      <c r="C11" s="16">
        <v>179.93</v>
      </c>
      <c r="D11" s="16">
        <v>400</v>
      </c>
      <c r="E11" s="16">
        <v>5400</v>
      </c>
      <c r="F11" s="16">
        <f t="shared" si="0"/>
        <v>13.5</v>
      </c>
    </row>
    <row r="12" spans="1:6" x14ac:dyDescent="0.25">
      <c r="A12" s="16" t="s">
        <v>392</v>
      </c>
      <c r="B12" s="16">
        <v>142.63999999999999</v>
      </c>
      <c r="C12" s="16">
        <v>89.42</v>
      </c>
      <c r="D12" s="16">
        <v>450</v>
      </c>
      <c r="E12" s="16">
        <v>6200</v>
      </c>
      <c r="F12" s="16">
        <f t="shared" si="0"/>
        <v>13.777777777777779</v>
      </c>
    </row>
    <row r="13" spans="1:6" x14ac:dyDescent="0.25">
      <c r="A13" s="16" t="s">
        <v>393</v>
      </c>
      <c r="B13" s="16">
        <v>105.35</v>
      </c>
      <c r="C13" s="16">
        <v>36.200000000000003</v>
      </c>
      <c r="D13" s="16">
        <v>500</v>
      </c>
      <c r="E13" s="16">
        <v>7400</v>
      </c>
      <c r="F13" s="16">
        <f t="shared" si="0"/>
        <v>14.8</v>
      </c>
    </row>
  </sheetData>
  <mergeCells count="5">
    <mergeCell ref="A1:E1"/>
    <mergeCell ref="B2:C2"/>
    <mergeCell ref="D2:D3"/>
    <mergeCell ref="E2:E3"/>
    <mergeCell ref="F2:F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88E3-BD39-409D-A65D-CD828EBE1FD6}">
  <dimension ref="A1:I925"/>
  <sheetViews>
    <sheetView showGridLines="0" topLeftCell="A913" zoomScaleNormal="100" workbookViewId="0"/>
  </sheetViews>
  <sheetFormatPr defaultColWidth="8.5703125" defaultRowHeight="15" x14ac:dyDescent="0.25"/>
  <cols>
    <col min="1" max="1" width="11.7109375" style="59" customWidth="1"/>
    <col min="2" max="3" width="8.5703125" style="5"/>
    <col min="4" max="4" width="12.28515625" style="5" bestFit="1" customWidth="1"/>
    <col min="5" max="16384" width="8.5703125" style="5"/>
  </cols>
  <sheetData>
    <row r="1" spans="1:9" s="53" customFormat="1" x14ac:dyDescent="0.25">
      <c r="A1" s="52" t="s">
        <v>394</v>
      </c>
      <c r="B1" s="40" t="s">
        <v>395</v>
      </c>
      <c r="C1" s="40" t="s">
        <v>1</v>
      </c>
    </row>
    <row r="2" spans="1:9" x14ac:dyDescent="0.25">
      <c r="A2" s="52">
        <v>40544</v>
      </c>
      <c r="B2" s="42" t="s">
        <v>29</v>
      </c>
      <c r="C2" s="42">
        <v>820</v>
      </c>
      <c r="F2" s="54"/>
      <c r="G2" s="54"/>
    </row>
    <row r="3" spans="1:9" x14ac:dyDescent="0.25">
      <c r="A3" s="52">
        <v>40544</v>
      </c>
      <c r="B3" s="42" t="s">
        <v>35</v>
      </c>
      <c r="C3" s="42">
        <v>702</v>
      </c>
      <c r="D3" s="54"/>
      <c r="F3" s="54"/>
      <c r="G3" s="54"/>
      <c r="I3" s="55"/>
    </row>
    <row r="4" spans="1:9" x14ac:dyDescent="0.25">
      <c r="A4" s="52">
        <v>40544</v>
      </c>
      <c r="B4" s="42" t="s">
        <v>37</v>
      </c>
      <c r="C4" s="42">
        <v>412</v>
      </c>
      <c r="D4" s="54"/>
      <c r="F4" s="54"/>
      <c r="G4" s="54"/>
      <c r="I4" s="55"/>
    </row>
    <row r="5" spans="1:9" x14ac:dyDescent="0.25">
      <c r="A5" s="52">
        <v>40544</v>
      </c>
      <c r="B5" s="42" t="s">
        <v>31</v>
      </c>
      <c r="C5" s="42">
        <v>520</v>
      </c>
      <c r="D5" s="54"/>
      <c r="F5" s="54"/>
      <c r="G5" s="54"/>
      <c r="I5" s="55"/>
    </row>
    <row r="6" spans="1:9" x14ac:dyDescent="0.25">
      <c r="A6" s="52">
        <v>40544</v>
      </c>
      <c r="B6" s="42" t="s">
        <v>26</v>
      </c>
      <c r="C6" s="42">
        <v>2000</v>
      </c>
      <c r="D6" s="54"/>
      <c r="F6" s="54"/>
      <c r="G6" s="54"/>
      <c r="I6" s="55"/>
    </row>
    <row r="7" spans="1:9" x14ac:dyDescent="0.25">
      <c r="A7" s="52">
        <v>40544</v>
      </c>
      <c r="B7" s="42" t="s">
        <v>33</v>
      </c>
      <c r="C7" s="42">
        <v>903</v>
      </c>
      <c r="D7" s="54"/>
      <c r="F7" s="54"/>
      <c r="G7" s="54"/>
      <c r="I7" s="55"/>
    </row>
    <row r="8" spans="1:9" x14ac:dyDescent="0.25">
      <c r="A8" s="52">
        <v>40575</v>
      </c>
      <c r="B8" s="42" t="s">
        <v>29</v>
      </c>
      <c r="C8" s="42">
        <v>828</v>
      </c>
      <c r="D8" s="54"/>
      <c r="F8" s="54"/>
      <c r="G8" s="54"/>
      <c r="I8" s="55"/>
    </row>
    <row r="9" spans="1:9" x14ac:dyDescent="0.25">
      <c r="A9" s="52">
        <v>40575</v>
      </c>
      <c r="B9" s="42" t="s">
        <v>35</v>
      </c>
      <c r="C9" s="42">
        <v>719</v>
      </c>
      <c r="D9" s="54"/>
      <c r="F9" s="54"/>
      <c r="G9" s="54"/>
      <c r="I9" s="55"/>
    </row>
    <row r="10" spans="1:9" x14ac:dyDescent="0.25">
      <c r="A10" s="52">
        <v>40575</v>
      </c>
      <c r="B10" s="42" t="s">
        <v>37</v>
      </c>
      <c r="C10" s="42">
        <v>413</v>
      </c>
      <c r="D10" s="54"/>
      <c r="F10" s="54"/>
      <c r="G10" s="54"/>
      <c r="I10" s="55"/>
    </row>
    <row r="11" spans="1:9" x14ac:dyDescent="0.25">
      <c r="A11" s="52">
        <v>40575</v>
      </c>
      <c r="B11" s="42" t="s">
        <v>31</v>
      </c>
      <c r="C11" s="42">
        <v>522</v>
      </c>
      <c r="D11" s="54"/>
      <c r="F11" s="54"/>
      <c r="G11" s="54"/>
      <c r="I11" s="55"/>
    </row>
    <row r="12" spans="1:9" x14ac:dyDescent="0.25">
      <c r="A12" s="52">
        <v>40575</v>
      </c>
      <c r="B12" s="42" t="s">
        <v>26</v>
      </c>
      <c r="C12" s="42">
        <v>2023</v>
      </c>
      <c r="D12" s="54"/>
      <c r="F12" s="54"/>
      <c r="G12" s="54"/>
      <c r="I12" s="55"/>
    </row>
    <row r="13" spans="1:9" x14ac:dyDescent="0.25">
      <c r="A13" s="52">
        <v>40575</v>
      </c>
      <c r="B13" s="42" t="s">
        <v>33</v>
      </c>
      <c r="C13" s="42">
        <v>911</v>
      </c>
      <c r="D13" s="54"/>
      <c r="F13" s="54"/>
      <c r="G13" s="54"/>
      <c r="I13" s="55"/>
    </row>
    <row r="14" spans="1:9" x14ac:dyDescent="0.25">
      <c r="A14" s="52">
        <v>40603</v>
      </c>
      <c r="B14" s="42" t="s">
        <v>29</v>
      </c>
      <c r="C14" s="42">
        <v>911</v>
      </c>
      <c r="D14" s="54"/>
      <c r="F14" s="54"/>
      <c r="G14" s="54"/>
      <c r="I14" s="55"/>
    </row>
    <row r="15" spans="1:9" x14ac:dyDescent="0.25">
      <c r="A15" s="52">
        <v>40603</v>
      </c>
      <c r="B15" s="42" t="s">
        <v>35</v>
      </c>
      <c r="C15" s="42">
        <v>723</v>
      </c>
      <c r="D15" s="54"/>
      <c r="F15" s="54"/>
      <c r="G15" s="54"/>
      <c r="I15" s="55"/>
    </row>
    <row r="16" spans="1:9" x14ac:dyDescent="0.25">
      <c r="A16" s="52">
        <v>40603</v>
      </c>
      <c r="B16" s="42" t="s">
        <v>37</v>
      </c>
      <c r="C16" s="42">
        <v>414</v>
      </c>
      <c r="D16" s="54"/>
      <c r="F16" s="54"/>
      <c r="G16" s="54"/>
    </row>
    <row r="17" spans="1:7" x14ac:dyDescent="0.25">
      <c r="A17" s="52">
        <v>40603</v>
      </c>
      <c r="B17" s="42" t="s">
        <v>31</v>
      </c>
      <c r="C17" s="42">
        <v>542</v>
      </c>
      <c r="D17" s="54"/>
      <c r="F17" s="54"/>
      <c r="G17" s="54"/>
    </row>
    <row r="18" spans="1:7" x14ac:dyDescent="0.25">
      <c r="A18" s="52">
        <v>40603</v>
      </c>
      <c r="B18" s="42" t="s">
        <v>26</v>
      </c>
      <c r="C18" s="42">
        <v>2033</v>
      </c>
      <c r="D18" s="54"/>
      <c r="F18" s="54"/>
      <c r="G18" s="54"/>
    </row>
    <row r="19" spans="1:7" x14ac:dyDescent="0.25">
      <c r="A19" s="52">
        <v>40603</v>
      </c>
      <c r="B19" s="42" t="s">
        <v>33</v>
      </c>
      <c r="C19" s="42">
        <v>919</v>
      </c>
      <c r="D19" s="54"/>
      <c r="F19" s="54"/>
      <c r="G19" s="54"/>
    </row>
    <row r="20" spans="1:7" x14ac:dyDescent="0.25">
      <c r="A20" s="52">
        <v>40634</v>
      </c>
      <c r="B20" s="42" t="s">
        <v>29</v>
      </c>
      <c r="C20" s="42">
        <v>877</v>
      </c>
      <c r="D20" s="54"/>
      <c r="F20" s="54"/>
      <c r="G20" s="54"/>
    </row>
    <row r="21" spans="1:7" x14ac:dyDescent="0.25">
      <c r="A21" s="52">
        <v>40634</v>
      </c>
      <c r="B21" s="42" t="s">
        <v>35</v>
      </c>
      <c r="C21" s="42">
        <v>723</v>
      </c>
      <c r="D21" s="54"/>
      <c r="F21" s="54"/>
      <c r="G21" s="54"/>
    </row>
    <row r="22" spans="1:7" x14ac:dyDescent="0.25">
      <c r="A22" s="52">
        <v>40634</v>
      </c>
      <c r="B22" s="42" t="s">
        <v>37</v>
      </c>
      <c r="C22" s="42">
        <v>416</v>
      </c>
      <c r="D22" s="54"/>
      <c r="F22" s="54"/>
      <c r="G22" s="54"/>
    </row>
    <row r="23" spans="1:7" x14ac:dyDescent="0.25">
      <c r="A23" s="52">
        <v>40634</v>
      </c>
      <c r="B23" s="42" t="s">
        <v>31</v>
      </c>
      <c r="C23" s="42">
        <v>564</v>
      </c>
      <c r="D23" s="54"/>
      <c r="F23" s="54"/>
      <c r="G23" s="54"/>
    </row>
    <row r="24" spans="1:7" x14ac:dyDescent="0.25">
      <c r="A24" s="52">
        <v>40634</v>
      </c>
      <c r="B24" s="42" t="s">
        <v>26</v>
      </c>
      <c r="C24" s="42">
        <v>2046</v>
      </c>
      <c r="D24" s="54"/>
      <c r="F24" s="54"/>
      <c r="G24" s="54"/>
    </row>
    <row r="25" spans="1:7" x14ac:dyDescent="0.25">
      <c r="A25" s="52">
        <v>40634</v>
      </c>
      <c r="B25" s="42" t="s">
        <v>33</v>
      </c>
      <c r="C25" s="42">
        <v>927</v>
      </c>
      <c r="D25" s="54"/>
      <c r="F25" s="54"/>
      <c r="G25" s="54"/>
    </row>
    <row r="26" spans="1:7" x14ac:dyDescent="0.25">
      <c r="A26" s="52">
        <v>40664</v>
      </c>
      <c r="B26" s="42" t="s">
        <v>29</v>
      </c>
      <c r="C26" s="42">
        <v>758</v>
      </c>
      <c r="D26" s="54"/>
      <c r="F26" s="54"/>
      <c r="G26" s="54"/>
    </row>
    <row r="27" spans="1:7" x14ac:dyDescent="0.25">
      <c r="A27" s="52">
        <v>40664</v>
      </c>
      <c r="B27" s="42" t="s">
        <v>35</v>
      </c>
      <c r="C27" s="42">
        <v>726</v>
      </c>
      <c r="D27" s="54"/>
      <c r="F27" s="54"/>
      <c r="G27" s="54"/>
    </row>
    <row r="28" spans="1:7" x14ac:dyDescent="0.25">
      <c r="A28" s="52">
        <v>40664</v>
      </c>
      <c r="B28" s="42" t="s">
        <v>37</v>
      </c>
      <c r="C28" s="42">
        <v>418</v>
      </c>
      <c r="D28" s="54"/>
      <c r="F28" s="54"/>
      <c r="G28" s="54"/>
    </row>
    <row r="29" spans="1:7" x14ac:dyDescent="0.25">
      <c r="A29" s="52">
        <v>40664</v>
      </c>
      <c r="B29" s="42" t="s">
        <v>31</v>
      </c>
      <c r="C29" s="42">
        <v>587</v>
      </c>
      <c r="D29" s="54"/>
      <c r="F29" s="54"/>
      <c r="G29" s="54"/>
    </row>
    <row r="30" spans="1:7" x14ac:dyDescent="0.25">
      <c r="A30" s="52">
        <v>40664</v>
      </c>
      <c r="B30" s="42" t="s">
        <v>26</v>
      </c>
      <c r="C30" s="42">
        <v>2054</v>
      </c>
      <c r="D30" s="54"/>
      <c r="F30" s="54"/>
      <c r="G30" s="54"/>
    </row>
    <row r="31" spans="1:7" x14ac:dyDescent="0.25">
      <c r="A31" s="52">
        <v>40664</v>
      </c>
      <c r="B31" s="42" t="s">
        <v>33</v>
      </c>
      <c r="C31" s="42">
        <v>925</v>
      </c>
      <c r="D31" s="54"/>
      <c r="F31" s="54"/>
      <c r="G31" s="54"/>
    </row>
    <row r="32" spans="1:7" x14ac:dyDescent="0.25">
      <c r="A32" s="52">
        <v>40695</v>
      </c>
      <c r="B32" s="42" t="s">
        <v>29</v>
      </c>
      <c r="C32" s="42">
        <v>760</v>
      </c>
      <c r="D32" s="54"/>
      <c r="F32" s="54"/>
      <c r="G32" s="54"/>
    </row>
    <row r="33" spans="1:7" x14ac:dyDescent="0.25">
      <c r="A33" s="52">
        <v>40695</v>
      </c>
      <c r="B33" s="42" t="s">
        <v>35</v>
      </c>
      <c r="C33" s="42">
        <v>750</v>
      </c>
      <c r="D33" s="54"/>
      <c r="F33" s="54"/>
      <c r="G33" s="54"/>
    </row>
    <row r="34" spans="1:7" x14ac:dyDescent="0.25">
      <c r="A34" s="52">
        <v>40695</v>
      </c>
      <c r="B34" s="42" t="s">
        <v>37</v>
      </c>
      <c r="C34" s="42">
        <v>410</v>
      </c>
      <c r="D34" s="54"/>
      <c r="F34" s="54"/>
      <c r="G34" s="54"/>
    </row>
    <row r="35" spans="1:7" x14ac:dyDescent="0.25">
      <c r="A35" s="52">
        <v>40695</v>
      </c>
      <c r="B35" s="42" t="s">
        <v>31</v>
      </c>
      <c r="C35" s="42">
        <v>578</v>
      </c>
      <c r="D35" s="54"/>
      <c r="F35" s="54"/>
      <c r="G35" s="54"/>
    </row>
    <row r="36" spans="1:7" x14ac:dyDescent="0.25">
      <c r="A36" s="52">
        <v>40695</v>
      </c>
      <c r="B36" s="42" t="s">
        <v>26</v>
      </c>
      <c r="C36" s="42">
        <v>2065</v>
      </c>
      <c r="D36" s="54"/>
      <c r="F36" s="54"/>
      <c r="G36" s="54"/>
    </row>
    <row r="37" spans="1:7" x14ac:dyDescent="0.25">
      <c r="A37" s="52">
        <v>40695</v>
      </c>
      <c r="B37" s="42" t="s">
        <v>33</v>
      </c>
      <c r="C37" s="42">
        <v>924</v>
      </c>
      <c r="D37" s="54"/>
      <c r="F37" s="54"/>
      <c r="G37" s="54"/>
    </row>
    <row r="38" spans="1:7" x14ac:dyDescent="0.25">
      <c r="A38" s="52">
        <v>40725</v>
      </c>
      <c r="B38" s="42" t="s">
        <v>29</v>
      </c>
      <c r="C38" s="42">
        <v>695</v>
      </c>
      <c r="D38" s="54"/>
      <c r="F38" s="54"/>
      <c r="G38" s="54"/>
    </row>
    <row r="39" spans="1:7" x14ac:dyDescent="0.25">
      <c r="A39" s="52">
        <v>40725</v>
      </c>
      <c r="B39" s="42" t="s">
        <v>35</v>
      </c>
      <c r="C39" s="42">
        <v>755</v>
      </c>
      <c r="D39" s="54"/>
      <c r="F39" s="54"/>
      <c r="G39" s="54"/>
    </row>
    <row r="40" spans="1:7" x14ac:dyDescent="0.25">
      <c r="A40" s="52">
        <v>40725</v>
      </c>
      <c r="B40" s="42" t="s">
        <v>37</v>
      </c>
      <c r="C40" s="42">
        <v>402</v>
      </c>
      <c r="D40" s="54"/>
      <c r="F40" s="54"/>
      <c r="G40" s="54"/>
    </row>
    <row r="41" spans="1:7" x14ac:dyDescent="0.25">
      <c r="A41" s="52">
        <v>40725</v>
      </c>
      <c r="B41" s="42" t="s">
        <v>31</v>
      </c>
      <c r="C41" s="42">
        <v>555</v>
      </c>
      <c r="D41" s="54"/>
      <c r="F41" s="54"/>
      <c r="G41" s="54"/>
    </row>
    <row r="42" spans="1:7" x14ac:dyDescent="0.25">
      <c r="A42" s="52">
        <v>40725</v>
      </c>
      <c r="B42" s="42" t="s">
        <v>26</v>
      </c>
      <c r="C42" s="42">
        <v>2066</v>
      </c>
      <c r="D42" s="54"/>
      <c r="F42" s="54"/>
      <c r="G42" s="54"/>
    </row>
    <row r="43" spans="1:7" x14ac:dyDescent="0.25">
      <c r="A43" s="52">
        <v>40725</v>
      </c>
      <c r="B43" s="42" t="s">
        <v>33</v>
      </c>
      <c r="C43" s="42">
        <v>922</v>
      </c>
      <c r="D43" s="54"/>
      <c r="F43" s="54"/>
      <c r="G43" s="54"/>
    </row>
    <row r="44" spans="1:7" x14ac:dyDescent="0.25">
      <c r="A44" s="52">
        <v>40756</v>
      </c>
      <c r="B44" s="42" t="s">
        <v>29</v>
      </c>
      <c r="C44" s="42">
        <v>631</v>
      </c>
      <c r="D44" s="54"/>
      <c r="F44" s="54"/>
      <c r="G44" s="54"/>
    </row>
    <row r="45" spans="1:7" x14ac:dyDescent="0.25">
      <c r="A45" s="52">
        <v>40756</v>
      </c>
      <c r="B45" s="42" t="s">
        <v>35</v>
      </c>
      <c r="C45" s="42">
        <v>787</v>
      </c>
      <c r="D45" s="54"/>
      <c r="F45" s="54"/>
      <c r="G45" s="54"/>
    </row>
    <row r="46" spans="1:7" x14ac:dyDescent="0.25">
      <c r="A46" s="52">
        <v>40756</v>
      </c>
      <c r="B46" s="42" t="s">
        <v>37</v>
      </c>
      <c r="C46" s="42">
        <v>495</v>
      </c>
      <c r="D46" s="54"/>
      <c r="F46" s="54"/>
      <c r="G46" s="54"/>
    </row>
    <row r="47" spans="1:7" x14ac:dyDescent="0.25">
      <c r="A47" s="52">
        <v>40756</v>
      </c>
      <c r="B47" s="42" t="s">
        <v>31</v>
      </c>
      <c r="C47" s="42">
        <v>533</v>
      </c>
      <c r="D47" s="54"/>
      <c r="F47" s="54"/>
      <c r="G47" s="54"/>
    </row>
    <row r="48" spans="1:7" x14ac:dyDescent="0.25">
      <c r="A48" s="52">
        <v>40756</v>
      </c>
      <c r="B48" s="42" t="s">
        <v>26</v>
      </c>
      <c r="C48" s="42">
        <v>2074</v>
      </c>
      <c r="D48" s="54"/>
      <c r="F48" s="54"/>
      <c r="G48" s="54"/>
    </row>
    <row r="49" spans="1:7" x14ac:dyDescent="0.25">
      <c r="A49" s="52">
        <v>40756</v>
      </c>
      <c r="B49" s="42" t="s">
        <v>33</v>
      </c>
      <c r="C49" s="42">
        <v>920</v>
      </c>
      <c r="D49" s="54"/>
      <c r="F49" s="54"/>
      <c r="G49" s="54"/>
    </row>
    <row r="50" spans="1:7" x14ac:dyDescent="0.25">
      <c r="A50" s="52">
        <v>40787</v>
      </c>
      <c r="B50" s="42" t="s">
        <v>29</v>
      </c>
      <c r="C50" s="42">
        <v>686</v>
      </c>
      <c r="D50" s="54"/>
      <c r="F50" s="54"/>
      <c r="G50" s="54"/>
    </row>
    <row r="51" spans="1:7" x14ac:dyDescent="0.25">
      <c r="A51" s="52">
        <v>40787</v>
      </c>
      <c r="B51" s="42" t="s">
        <v>35</v>
      </c>
      <c r="C51" s="42">
        <v>793</v>
      </c>
      <c r="D51" s="54"/>
      <c r="F51" s="54"/>
      <c r="G51" s="54"/>
    </row>
    <row r="52" spans="1:7" x14ac:dyDescent="0.25">
      <c r="A52" s="52">
        <v>40787</v>
      </c>
      <c r="B52" s="42" t="s">
        <v>37</v>
      </c>
      <c r="C52" s="42">
        <v>487</v>
      </c>
      <c r="D52" s="54"/>
      <c r="F52" s="54"/>
      <c r="G52" s="54"/>
    </row>
    <row r="53" spans="1:7" x14ac:dyDescent="0.25">
      <c r="A53" s="52">
        <v>40787</v>
      </c>
      <c r="B53" s="42" t="s">
        <v>31</v>
      </c>
      <c r="C53" s="42">
        <v>511</v>
      </c>
      <c r="D53" s="54"/>
      <c r="F53" s="54"/>
      <c r="G53" s="54"/>
    </row>
    <row r="54" spans="1:7" x14ac:dyDescent="0.25">
      <c r="A54" s="52">
        <v>40787</v>
      </c>
      <c r="B54" s="42" t="s">
        <v>26</v>
      </c>
      <c r="C54" s="42">
        <v>2105</v>
      </c>
      <c r="D54" s="54"/>
      <c r="F54" s="54"/>
      <c r="G54" s="54"/>
    </row>
    <row r="55" spans="1:7" x14ac:dyDescent="0.25">
      <c r="A55" s="52">
        <v>40787</v>
      </c>
      <c r="B55" s="42" t="s">
        <v>33</v>
      </c>
      <c r="C55" s="42">
        <v>922</v>
      </c>
      <c r="D55" s="54"/>
      <c r="F55" s="54"/>
      <c r="G55" s="54"/>
    </row>
    <row r="56" spans="1:7" x14ac:dyDescent="0.25">
      <c r="A56" s="56">
        <v>40817</v>
      </c>
      <c r="B56" s="57" t="s">
        <v>29</v>
      </c>
      <c r="C56" s="57">
        <v>774</v>
      </c>
      <c r="D56" s="54"/>
      <c r="F56" s="54"/>
      <c r="G56" s="54"/>
    </row>
    <row r="57" spans="1:7" x14ac:dyDescent="0.25">
      <c r="A57" s="56">
        <v>40817</v>
      </c>
      <c r="B57" s="57" t="s">
        <v>35</v>
      </c>
      <c r="C57" s="57">
        <v>797</v>
      </c>
      <c r="D57" s="54"/>
      <c r="F57" s="54"/>
      <c r="G57" s="54"/>
    </row>
    <row r="58" spans="1:7" x14ac:dyDescent="0.25">
      <c r="A58" s="56">
        <v>40817</v>
      </c>
      <c r="B58" s="57" t="s">
        <v>37</v>
      </c>
      <c r="C58" s="57">
        <v>507</v>
      </c>
      <c r="D58" s="54"/>
      <c r="F58" s="54"/>
      <c r="G58" s="54"/>
    </row>
    <row r="59" spans="1:7" x14ac:dyDescent="0.25">
      <c r="A59" s="56">
        <v>40817</v>
      </c>
      <c r="B59" s="57" t="s">
        <v>31</v>
      </c>
      <c r="C59" s="57">
        <v>532</v>
      </c>
      <c r="D59" s="54"/>
      <c r="F59" s="54"/>
      <c r="G59" s="54"/>
    </row>
    <row r="60" spans="1:7" x14ac:dyDescent="0.25">
      <c r="A60" s="56">
        <v>40817</v>
      </c>
      <c r="B60" s="57" t="s">
        <v>26</v>
      </c>
      <c r="C60" s="57">
        <v>2111</v>
      </c>
      <c r="D60" s="54"/>
      <c r="F60" s="54"/>
      <c r="G60" s="54"/>
    </row>
    <row r="61" spans="1:7" x14ac:dyDescent="0.25">
      <c r="A61" s="56">
        <v>40817</v>
      </c>
      <c r="B61" s="57" t="s">
        <v>33</v>
      </c>
      <c r="C61" s="57">
        <v>926</v>
      </c>
      <c r="D61" s="54"/>
      <c r="F61" s="54"/>
      <c r="G61" s="54"/>
    </row>
    <row r="62" spans="1:7" x14ac:dyDescent="0.25">
      <c r="A62" s="52">
        <v>40848</v>
      </c>
      <c r="B62" s="42" t="s">
        <v>29</v>
      </c>
      <c r="C62" s="42">
        <v>946</v>
      </c>
      <c r="D62" s="54"/>
      <c r="F62" s="54"/>
      <c r="G62" s="54"/>
    </row>
    <row r="63" spans="1:7" x14ac:dyDescent="0.25">
      <c r="A63" s="52">
        <v>40848</v>
      </c>
      <c r="B63" s="42" t="s">
        <v>35</v>
      </c>
      <c r="C63" s="42">
        <v>803</v>
      </c>
      <c r="D63" s="54"/>
      <c r="F63" s="54"/>
      <c r="G63" s="54"/>
    </row>
    <row r="64" spans="1:7" x14ac:dyDescent="0.25">
      <c r="A64" s="52">
        <v>40848</v>
      </c>
      <c r="B64" s="42" t="s">
        <v>37</v>
      </c>
      <c r="C64" s="42">
        <v>427</v>
      </c>
      <c r="D64" s="54"/>
      <c r="F64" s="54"/>
      <c r="G64" s="54"/>
    </row>
    <row r="65" spans="1:7" x14ac:dyDescent="0.25">
      <c r="A65" s="52">
        <v>40848</v>
      </c>
      <c r="B65" s="42" t="s">
        <v>31</v>
      </c>
      <c r="C65" s="42">
        <v>553</v>
      </c>
      <c r="D65" s="54"/>
      <c r="F65" s="54"/>
      <c r="G65" s="54"/>
    </row>
    <row r="66" spans="1:7" x14ac:dyDescent="0.25">
      <c r="A66" s="52">
        <v>40848</v>
      </c>
      <c r="B66" s="42" t="s">
        <v>26</v>
      </c>
      <c r="C66" s="42">
        <v>2122</v>
      </c>
      <c r="D66" s="54"/>
      <c r="F66" s="54"/>
      <c r="G66" s="54"/>
    </row>
    <row r="67" spans="1:7" x14ac:dyDescent="0.25">
      <c r="A67" s="52">
        <v>40848</v>
      </c>
      <c r="B67" s="42" t="s">
        <v>33</v>
      </c>
      <c r="C67" s="42">
        <v>932</v>
      </c>
      <c r="D67" s="54"/>
      <c r="F67" s="54"/>
      <c r="G67" s="54"/>
    </row>
    <row r="68" spans="1:7" x14ac:dyDescent="0.25">
      <c r="A68" s="52">
        <v>40878</v>
      </c>
      <c r="B68" s="42" t="s">
        <v>29</v>
      </c>
      <c r="C68" s="42">
        <v>997</v>
      </c>
      <c r="D68" s="54"/>
      <c r="F68" s="54"/>
      <c r="G68" s="54"/>
    </row>
    <row r="69" spans="1:7" x14ac:dyDescent="0.25">
      <c r="A69" s="52">
        <v>40878</v>
      </c>
      <c r="B69" s="42" t="s">
        <v>35</v>
      </c>
      <c r="C69" s="42">
        <v>820</v>
      </c>
      <c r="D69" s="54"/>
      <c r="F69" s="54"/>
      <c r="G69" s="54"/>
    </row>
    <row r="70" spans="1:7" x14ac:dyDescent="0.25">
      <c r="A70" s="52">
        <v>40878</v>
      </c>
      <c r="B70" s="42" t="s">
        <v>37</v>
      </c>
      <c r="C70" s="42">
        <v>448</v>
      </c>
      <c r="D70" s="54"/>
      <c r="F70" s="54"/>
      <c r="G70" s="54"/>
    </row>
    <row r="71" spans="1:7" x14ac:dyDescent="0.25">
      <c r="A71" s="52">
        <v>40878</v>
      </c>
      <c r="B71" s="42" t="s">
        <v>31</v>
      </c>
      <c r="C71" s="42">
        <v>575</v>
      </c>
      <c r="D71" s="54"/>
      <c r="F71" s="54"/>
      <c r="G71" s="54"/>
    </row>
    <row r="72" spans="1:7" x14ac:dyDescent="0.25">
      <c r="A72" s="52">
        <v>40878</v>
      </c>
      <c r="B72" s="42" t="s">
        <v>26</v>
      </c>
      <c r="C72" s="42">
        <v>2076</v>
      </c>
      <c r="D72" s="54"/>
      <c r="F72" s="54"/>
      <c r="G72" s="54"/>
    </row>
    <row r="73" spans="1:7" x14ac:dyDescent="0.25">
      <c r="A73" s="52">
        <v>40878</v>
      </c>
      <c r="B73" s="42" t="s">
        <v>33</v>
      </c>
      <c r="C73" s="42">
        <v>937</v>
      </c>
      <c r="D73" s="54"/>
      <c r="F73" s="54"/>
      <c r="G73" s="54"/>
    </row>
    <row r="74" spans="1:7" x14ac:dyDescent="0.25">
      <c r="A74" s="52">
        <v>40909</v>
      </c>
      <c r="B74" s="42" t="s">
        <v>29</v>
      </c>
      <c r="C74" s="42">
        <v>682</v>
      </c>
      <c r="D74" s="54"/>
      <c r="F74" s="54"/>
      <c r="G74" s="54"/>
    </row>
    <row r="75" spans="1:7" x14ac:dyDescent="0.25">
      <c r="A75" s="52">
        <v>40909</v>
      </c>
      <c r="B75" s="42" t="s">
        <v>35</v>
      </c>
      <c r="C75" s="42">
        <v>826</v>
      </c>
      <c r="D75" s="54"/>
      <c r="F75" s="54"/>
      <c r="G75" s="54"/>
    </row>
    <row r="76" spans="1:7" x14ac:dyDescent="0.25">
      <c r="A76" s="52">
        <v>40909</v>
      </c>
      <c r="B76" s="42" t="s">
        <v>37</v>
      </c>
      <c r="C76" s="42">
        <v>440</v>
      </c>
      <c r="D76" s="54"/>
      <c r="F76" s="54"/>
      <c r="G76" s="54"/>
    </row>
    <row r="77" spans="1:7" x14ac:dyDescent="0.25">
      <c r="A77" s="52">
        <v>40909</v>
      </c>
      <c r="B77" s="42" t="s">
        <v>31</v>
      </c>
      <c r="C77" s="42">
        <v>577</v>
      </c>
      <c r="D77" s="54"/>
      <c r="F77" s="54"/>
      <c r="G77" s="54"/>
    </row>
    <row r="78" spans="1:7" x14ac:dyDescent="0.25">
      <c r="A78" s="52">
        <v>40909</v>
      </c>
      <c r="B78" s="42" t="s">
        <v>26</v>
      </c>
      <c r="C78" s="42">
        <v>2079</v>
      </c>
      <c r="D78" s="54"/>
      <c r="F78" s="54"/>
      <c r="G78" s="54"/>
    </row>
    <row r="79" spans="1:7" x14ac:dyDescent="0.25">
      <c r="A79" s="52">
        <v>40909</v>
      </c>
      <c r="B79" s="42" t="s">
        <v>33</v>
      </c>
      <c r="C79" s="42">
        <v>940</v>
      </c>
      <c r="D79" s="54"/>
      <c r="F79" s="54"/>
      <c r="G79" s="54"/>
    </row>
    <row r="80" spans="1:7" x14ac:dyDescent="0.25">
      <c r="A80" s="52">
        <v>40940</v>
      </c>
      <c r="B80" s="42" t="s">
        <v>29</v>
      </c>
      <c r="C80" s="42">
        <v>717</v>
      </c>
      <c r="D80" s="54"/>
      <c r="F80" s="54"/>
      <c r="G80" s="54"/>
    </row>
    <row r="81" spans="1:7" x14ac:dyDescent="0.25">
      <c r="A81" s="52">
        <v>40940</v>
      </c>
      <c r="B81" s="42" t="s">
        <v>35</v>
      </c>
      <c r="C81" s="42">
        <v>827</v>
      </c>
      <c r="D81" s="54"/>
      <c r="F81" s="54"/>
      <c r="G81" s="54"/>
    </row>
    <row r="82" spans="1:7" x14ac:dyDescent="0.25">
      <c r="A82" s="52">
        <v>40940</v>
      </c>
      <c r="B82" s="42" t="s">
        <v>37</v>
      </c>
      <c r="C82" s="42">
        <v>441</v>
      </c>
      <c r="D82" s="54"/>
      <c r="F82" s="54"/>
      <c r="G82" s="54"/>
    </row>
    <row r="83" spans="1:7" x14ac:dyDescent="0.25">
      <c r="A83" s="52">
        <v>40940</v>
      </c>
      <c r="B83" s="42" t="s">
        <v>31</v>
      </c>
      <c r="C83" s="42">
        <v>579</v>
      </c>
      <c r="D83" s="54"/>
      <c r="F83" s="54"/>
      <c r="G83" s="54"/>
    </row>
    <row r="84" spans="1:7" x14ac:dyDescent="0.25">
      <c r="A84" s="52">
        <v>40940</v>
      </c>
      <c r="B84" s="42" t="s">
        <v>26</v>
      </c>
      <c r="C84" s="42">
        <v>2140</v>
      </c>
      <c r="D84" s="54"/>
      <c r="F84" s="54"/>
      <c r="G84" s="54"/>
    </row>
    <row r="85" spans="1:7" x14ac:dyDescent="0.25">
      <c r="A85" s="52">
        <v>40940</v>
      </c>
      <c r="B85" s="42" t="s">
        <v>33</v>
      </c>
      <c r="C85" s="42">
        <v>949</v>
      </c>
      <c r="D85" s="54"/>
      <c r="F85" s="54"/>
      <c r="G85" s="54"/>
    </row>
    <row r="86" spans="1:7" x14ac:dyDescent="0.25">
      <c r="A86" s="52">
        <v>40969</v>
      </c>
      <c r="B86" s="42" t="s">
        <v>29</v>
      </c>
      <c r="C86" s="42">
        <v>828</v>
      </c>
      <c r="D86" s="54"/>
      <c r="F86" s="54"/>
      <c r="G86" s="54"/>
    </row>
    <row r="87" spans="1:7" x14ac:dyDescent="0.25">
      <c r="A87" s="52">
        <v>40969</v>
      </c>
      <c r="B87" s="42" t="s">
        <v>35</v>
      </c>
      <c r="C87" s="42">
        <v>829</v>
      </c>
      <c r="D87" s="54"/>
      <c r="F87" s="54"/>
      <c r="G87" s="54"/>
    </row>
    <row r="88" spans="1:7" x14ac:dyDescent="0.25">
      <c r="A88" s="52">
        <v>40969</v>
      </c>
      <c r="B88" s="42" t="s">
        <v>37</v>
      </c>
      <c r="C88" s="42">
        <v>443</v>
      </c>
      <c r="D88" s="54"/>
      <c r="F88" s="54"/>
      <c r="G88" s="54"/>
    </row>
    <row r="89" spans="1:7" x14ac:dyDescent="0.25">
      <c r="A89" s="52">
        <v>40969</v>
      </c>
      <c r="B89" s="42" t="s">
        <v>31</v>
      </c>
      <c r="C89" s="42">
        <v>602</v>
      </c>
      <c r="D89" s="54"/>
      <c r="F89" s="54"/>
      <c r="G89" s="54"/>
    </row>
    <row r="90" spans="1:7" x14ac:dyDescent="0.25">
      <c r="A90" s="52">
        <v>40969</v>
      </c>
      <c r="B90" s="42" t="s">
        <v>26</v>
      </c>
      <c r="C90" s="42">
        <v>1080</v>
      </c>
      <c r="D90" s="54"/>
      <c r="F90" s="54"/>
      <c r="G90" s="54"/>
    </row>
    <row r="91" spans="1:7" x14ac:dyDescent="0.25">
      <c r="A91" s="52">
        <v>40969</v>
      </c>
      <c r="B91" s="42" t="s">
        <v>33</v>
      </c>
      <c r="C91" s="42">
        <v>957</v>
      </c>
      <c r="D91" s="54"/>
      <c r="F91" s="54"/>
      <c r="G91" s="54"/>
    </row>
    <row r="92" spans="1:7" x14ac:dyDescent="0.25">
      <c r="A92" s="52">
        <v>41000</v>
      </c>
      <c r="B92" s="42" t="s">
        <v>29</v>
      </c>
      <c r="C92" s="42">
        <v>910</v>
      </c>
      <c r="D92" s="54"/>
      <c r="F92" s="54"/>
      <c r="G92" s="54"/>
    </row>
    <row r="93" spans="1:7" x14ac:dyDescent="0.25">
      <c r="A93" s="52">
        <v>41000</v>
      </c>
      <c r="B93" s="42" t="s">
        <v>35</v>
      </c>
      <c r="C93" s="42">
        <v>846</v>
      </c>
      <c r="D93" s="54"/>
      <c r="F93" s="54"/>
      <c r="G93" s="54"/>
    </row>
    <row r="94" spans="1:7" x14ac:dyDescent="0.25">
      <c r="A94" s="52">
        <v>41000</v>
      </c>
      <c r="B94" s="42" t="s">
        <v>37</v>
      </c>
      <c r="C94" s="42">
        <v>444</v>
      </c>
      <c r="D94" s="54"/>
      <c r="F94" s="54"/>
      <c r="G94" s="54"/>
    </row>
    <row r="95" spans="1:7" x14ac:dyDescent="0.25">
      <c r="A95" s="52">
        <v>41000</v>
      </c>
      <c r="B95" s="42" t="s">
        <v>31</v>
      </c>
      <c r="C95" s="42">
        <v>626</v>
      </c>
      <c r="D95" s="54"/>
      <c r="F95" s="54"/>
      <c r="G95" s="54"/>
    </row>
    <row r="96" spans="1:7" x14ac:dyDescent="0.25">
      <c r="A96" s="52">
        <v>41000</v>
      </c>
      <c r="B96" s="42" t="s">
        <v>26</v>
      </c>
      <c r="C96" s="42">
        <v>2095</v>
      </c>
      <c r="D96" s="54"/>
      <c r="F96" s="54"/>
      <c r="G96" s="54"/>
    </row>
    <row r="97" spans="1:7" x14ac:dyDescent="0.25">
      <c r="A97" s="52">
        <v>41000</v>
      </c>
      <c r="B97" s="42" t="s">
        <v>33</v>
      </c>
      <c r="C97" s="42">
        <v>966</v>
      </c>
      <c r="D97" s="54"/>
      <c r="F97" s="54"/>
      <c r="G97" s="54"/>
    </row>
    <row r="98" spans="1:7" x14ac:dyDescent="0.25">
      <c r="A98" s="52">
        <v>41030</v>
      </c>
      <c r="B98" s="42" t="s">
        <v>29</v>
      </c>
      <c r="C98" s="42">
        <v>918</v>
      </c>
      <c r="D98" s="54"/>
      <c r="F98" s="54"/>
      <c r="G98" s="54"/>
    </row>
    <row r="99" spans="1:7" x14ac:dyDescent="0.25">
      <c r="A99" s="52">
        <v>41030</v>
      </c>
      <c r="B99" s="42" t="s">
        <v>35</v>
      </c>
      <c r="C99" s="42">
        <v>854</v>
      </c>
      <c r="D99" s="54"/>
      <c r="F99" s="54"/>
      <c r="G99" s="54"/>
    </row>
    <row r="100" spans="1:7" x14ac:dyDescent="0.25">
      <c r="A100" s="52">
        <v>41030</v>
      </c>
      <c r="B100" s="42" t="s">
        <v>37</v>
      </c>
      <c r="C100" s="42">
        <v>446</v>
      </c>
      <c r="D100" s="54"/>
      <c r="F100" s="54"/>
      <c r="G100" s="54"/>
    </row>
    <row r="101" spans="1:7" x14ac:dyDescent="0.25">
      <c r="A101" s="52">
        <v>41030</v>
      </c>
      <c r="B101" s="42" t="s">
        <v>31</v>
      </c>
      <c r="C101" s="42">
        <v>651</v>
      </c>
      <c r="D101" s="54"/>
      <c r="F101" s="54"/>
      <c r="G101" s="54"/>
    </row>
    <row r="102" spans="1:7" x14ac:dyDescent="0.25">
      <c r="A102" s="52">
        <v>41030</v>
      </c>
      <c r="B102" s="42" t="s">
        <v>26</v>
      </c>
      <c r="C102" s="42">
        <v>2153</v>
      </c>
      <c r="D102" s="54"/>
      <c r="F102" s="54"/>
      <c r="G102" s="54"/>
    </row>
    <row r="103" spans="1:7" x14ac:dyDescent="0.25">
      <c r="A103" s="52">
        <v>41030</v>
      </c>
      <c r="B103" s="42" t="s">
        <v>33</v>
      </c>
      <c r="C103" s="42">
        <v>964</v>
      </c>
      <c r="D103" s="54"/>
      <c r="F103" s="54"/>
      <c r="G103" s="54"/>
    </row>
    <row r="104" spans="1:7" x14ac:dyDescent="0.25">
      <c r="A104" s="52">
        <v>41061</v>
      </c>
      <c r="B104" s="42" t="s">
        <v>29</v>
      </c>
      <c r="C104" s="42">
        <v>819</v>
      </c>
      <c r="D104" s="54"/>
      <c r="F104" s="54"/>
      <c r="G104" s="54"/>
    </row>
    <row r="105" spans="1:7" x14ac:dyDescent="0.25">
      <c r="A105" s="52">
        <v>41061</v>
      </c>
      <c r="B105" s="42" t="s">
        <v>35</v>
      </c>
      <c r="C105" s="42">
        <v>870</v>
      </c>
      <c r="D105" s="54"/>
      <c r="F105" s="54"/>
      <c r="G105" s="54"/>
    </row>
    <row r="106" spans="1:7" x14ac:dyDescent="0.25">
      <c r="A106" s="52">
        <v>41061</v>
      </c>
      <c r="B106" s="42" t="s">
        <v>37</v>
      </c>
      <c r="C106" s="42">
        <v>448</v>
      </c>
      <c r="D106" s="54"/>
      <c r="F106" s="54"/>
      <c r="G106" s="54"/>
    </row>
    <row r="107" spans="1:7" x14ac:dyDescent="0.25">
      <c r="A107" s="52">
        <v>41061</v>
      </c>
      <c r="B107" s="42" t="s">
        <v>31</v>
      </c>
      <c r="C107" s="42">
        <v>641</v>
      </c>
      <c r="D107" s="54"/>
      <c r="F107" s="54"/>
      <c r="G107" s="54"/>
    </row>
    <row r="108" spans="1:7" x14ac:dyDescent="0.25">
      <c r="A108" s="52">
        <v>41061</v>
      </c>
      <c r="B108" s="42" t="s">
        <v>26</v>
      </c>
      <c r="C108" s="42">
        <v>2157</v>
      </c>
      <c r="D108" s="54"/>
      <c r="F108" s="54"/>
      <c r="G108" s="54"/>
    </row>
    <row r="109" spans="1:7" x14ac:dyDescent="0.25">
      <c r="A109" s="52">
        <v>41061</v>
      </c>
      <c r="B109" s="42" t="s">
        <v>33</v>
      </c>
      <c r="C109" s="42">
        <v>962</v>
      </c>
      <c r="D109" s="54"/>
      <c r="F109" s="54"/>
      <c r="G109" s="54"/>
    </row>
    <row r="110" spans="1:7" x14ac:dyDescent="0.25">
      <c r="A110" s="52">
        <v>41091</v>
      </c>
      <c r="B110" s="42" t="s">
        <v>29</v>
      </c>
      <c r="C110" s="42">
        <v>883</v>
      </c>
      <c r="D110" s="54"/>
      <c r="F110" s="54"/>
      <c r="G110" s="54"/>
    </row>
    <row r="111" spans="1:7" x14ac:dyDescent="0.25">
      <c r="A111" s="52">
        <v>41091</v>
      </c>
      <c r="B111" s="42" t="s">
        <v>35</v>
      </c>
      <c r="C111" s="42">
        <v>873</v>
      </c>
      <c r="D111" s="54"/>
      <c r="F111" s="54"/>
      <c r="G111" s="54"/>
    </row>
    <row r="112" spans="1:7" x14ac:dyDescent="0.25">
      <c r="A112" s="52">
        <v>41091</v>
      </c>
      <c r="B112" s="42" t="s">
        <v>37</v>
      </c>
      <c r="C112" s="42">
        <v>440</v>
      </c>
      <c r="D112" s="54"/>
      <c r="F112" s="54"/>
      <c r="G112" s="54"/>
    </row>
    <row r="113" spans="1:7" x14ac:dyDescent="0.25">
      <c r="A113" s="52">
        <v>41091</v>
      </c>
      <c r="B113" s="42" t="s">
        <v>31</v>
      </c>
      <c r="C113" s="42">
        <v>615</v>
      </c>
      <c r="D113" s="54"/>
      <c r="F113" s="54"/>
      <c r="G113" s="54"/>
    </row>
    <row r="114" spans="1:7" x14ac:dyDescent="0.25">
      <c r="A114" s="52">
        <v>41091</v>
      </c>
      <c r="B114" s="42" t="s">
        <v>26</v>
      </c>
      <c r="C114" s="42">
        <v>2157</v>
      </c>
      <c r="D114" s="54"/>
      <c r="F114" s="54"/>
      <c r="G114" s="54"/>
    </row>
    <row r="115" spans="1:7" x14ac:dyDescent="0.25">
      <c r="A115" s="52">
        <v>41091</v>
      </c>
      <c r="B115" s="42" t="s">
        <v>33</v>
      </c>
      <c r="C115" s="42">
        <v>960</v>
      </c>
      <c r="D115" s="54"/>
      <c r="F115" s="54"/>
      <c r="G115" s="54"/>
    </row>
    <row r="116" spans="1:7" x14ac:dyDescent="0.25">
      <c r="A116" s="52">
        <v>41122</v>
      </c>
      <c r="B116" s="42" t="s">
        <v>29</v>
      </c>
      <c r="C116" s="42">
        <v>801</v>
      </c>
      <c r="D116" s="54"/>
      <c r="F116" s="54"/>
      <c r="G116" s="54"/>
    </row>
    <row r="117" spans="1:7" x14ac:dyDescent="0.25">
      <c r="A117" s="52">
        <v>41122</v>
      </c>
      <c r="B117" s="42" t="s">
        <v>35</v>
      </c>
      <c r="C117" s="42">
        <v>877</v>
      </c>
      <c r="D117" s="54"/>
      <c r="F117" s="54"/>
      <c r="G117" s="54"/>
    </row>
    <row r="118" spans="1:7" x14ac:dyDescent="0.25">
      <c r="A118" s="52">
        <v>41122</v>
      </c>
      <c r="B118" s="42" t="s">
        <v>37</v>
      </c>
      <c r="C118" s="42">
        <v>432</v>
      </c>
      <c r="D118" s="54"/>
      <c r="F118" s="54"/>
      <c r="G118" s="54"/>
    </row>
    <row r="119" spans="1:7" x14ac:dyDescent="0.25">
      <c r="A119" s="52">
        <v>41122</v>
      </c>
      <c r="B119" s="42" t="s">
        <v>31</v>
      </c>
      <c r="C119" s="42">
        <v>591</v>
      </c>
      <c r="D119" s="54"/>
      <c r="F119" s="54"/>
      <c r="G119" s="54"/>
    </row>
    <row r="120" spans="1:7" x14ac:dyDescent="0.25">
      <c r="A120" s="52">
        <v>41122</v>
      </c>
      <c r="B120" s="42" t="s">
        <v>26</v>
      </c>
      <c r="C120" s="42">
        <v>2157</v>
      </c>
      <c r="D120" s="54"/>
      <c r="F120" s="54"/>
      <c r="G120" s="54"/>
    </row>
    <row r="121" spans="1:7" x14ac:dyDescent="0.25">
      <c r="A121" s="52">
        <v>41122</v>
      </c>
      <c r="B121" s="42" t="s">
        <v>33</v>
      </c>
      <c r="C121" s="42">
        <v>958</v>
      </c>
      <c r="D121" s="54"/>
      <c r="F121" s="54"/>
      <c r="G121" s="54"/>
    </row>
    <row r="122" spans="1:7" x14ac:dyDescent="0.25">
      <c r="A122" s="52">
        <v>41153</v>
      </c>
      <c r="B122" s="42" t="s">
        <v>29</v>
      </c>
      <c r="C122" s="42">
        <v>813</v>
      </c>
      <c r="D122" s="54"/>
      <c r="F122" s="54"/>
      <c r="G122" s="54"/>
    </row>
    <row r="123" spans="1:7" x14ac:dyDescent="0.25">
      <c r="A123" s="52">
        <v>41153</v>
      </c>
      <c r="B123" s="42" t="s">
        <v>35</v>
      </c>
      <c r="C123" s="42">
        <v>877</v>
      </c>
      <c r="D123" s="54"/>
      <c r="F123" s="54"/>
      <c r="G123" s="54"/>
    </row>
    <row r="124" spans="1:7" x14ac:dyDescent="0.25">
      <c r="A124" s="52">
        <v>41153</v>
      </c>
      <c r="B124" s="42" t="s">
        <v>37</v>
      </c>
      <c r="C124" s="42">
        <v>424</v>
      </c>
      <c r="D124" s="54"/>
      <c r="F124" s="54"/>
      <c r="G124" s="54"/>
    </row>
    <row r="125" spans="1:7" x14ac:dyDescent="0.25">
      <c r="A125" s="52">
        <v>41153</v>
      </c>
      <c r="B125" s="42" t="s">
        <v>31</v>
      </c>
      <c r="C125" s="42">
        <v>567</v>
      </c>
      <c r="D125" s="54"/>
      <c r="F125" s="54"/>
      <c r="G125" s="54"/>
    </row>
    <row r="126" spans="1:7" x14ac:dyDescent="0.25">
      <c r="A126" s="52">
        <v>41153</v>
      </c>
      <c r="B126" s="42" t="s">
        <v>26</v>
      </c>
      <c r="C126" s="42">
        <v>2165</v>
      </c>
      <c r="D126" s="54"/>
      <c r="F126" s="54"/>
      <c r="G126" s="54"/>
    </row>
    <row r="127" spans="1:7" x14ac:dyDescent="0.25">
      <c r="A127" s="52">
        <v>41153</v>
      </c>
      <c r="B127" s="42" t="s">
        <v>33</v>
      </c>
      <c r="C127" s="42">
        <v>960</v>
      </c>
      <c r="D127" s="54"/>
      <c r="F127" s="54"/>
      <c r="G127" s="54"/>
    </row>
    <row r="128" spans="1:7" x14ac:dyDescent="0.25">
      <c r="A128" s="52">
        <v>41183</v>
      </c>
      <c r="B128" s="42" t="s">
        <v>29</v>
      </c>
      <c r="C128" s="42">
        <v>757</v>
      </c>
      <c r="D128" s="54"/>
      <c r="F128" s="54"/>
      <c r="G128" s="54"/>
    </row>
    <row r="129" spans="1:7" x14ac:dyDescent="0.25">
      <c r="A129" s="52">
        <v>41183</v>
      </c>
      <c r="B129" s="42" t="s">
        <v>35</v>
      </c>
      <c r="C129" s="42">
        <v>885</v>
      </c>
      <c r="D129" s="54"/>
      <c r="F129" s="54"/>
      <c r="G129" s="54"/>
    </row>
    <row r="130" spans="1:7" x14ac:dyDescent="0.25">
      <c r="A130" s="52">
        <v>41183</v>
      </c>
      <c r="B130" s="42" t="s">
        <v>37</v>
      </c>
      <c r="C130" s="42">
        <v>444</v>
      </c>
      <c r="D130" s="54"/>
      <c r="F130" s="54"/>
      <c r="G130" s="54"/>
    </row>
    <row r="131" spans="1:7" x14ac:dyDescent="0.25">
      <c r="A131" s="52">
        <v>41183</v>
      </c>
      <c r="B131" s="42" t="s">
        <v>31</v>
      </c>
      <c r="C131" s="42">
        <v>590</v>
      </c>
      <c r="D131" s="54"/>
      <c r="F131" s="54"/>
      <c r="G131" s="54"/>
    </row>
    <row r="132" spans="1:7" x14ac:dyDescent="0.25">
      <c r="A132" s="52">
        <v>41183</v>
      </c>
      <c r="B132" s="42" t="s">
        <v>26</v>
      </c>
      <c r="C132" s="42">
        <v>2165</v>
      </c>
      <c r="D132" s="54"/>
      <c r="F132" s="54"/>
      <c r="G132" s="54"/>
    </row>
    <row r="133" spans="1:7" x14ac:dyDescent="0.25">
      <c r="A133" s="52">
        <v>41183</v>
      </c>
      <c r="B133" s="42" t="s">
        <v>33</v>
      </c>
      <c r="C133" s="42">
        <v>965</v>
      </c>
      <c r="D133" s="54"/>
      <c r="F133" s="54"/>
      <c r="G133" s="54"/>
    </row>
    <row r="134" spans="1:7" x14ac:dyDescent="0.25">
      <c r="A134" s="56">
        <v>41214</v>
      </c>
      <c r="B134" s="57" t="s">
        <v>29</v>
      </c>
      <c r="C134" s="57">
        <v>820</v>
      </c>
      <c r="D134" s="54"/>
      <c r="F134" s="54"/>
      <c r="G134" s="54"/>
    </row>
    <row r="135" spans="1:7" x14ac:dyDescent="0.25">
      <c r="A135" s="56">
        <v>41214</v>
      </c>
      <c r="B135" s="57" t="s">
        <v>35</v>
      </c>
      <c r="C135" s="57">
        <v>885</v>
      </c>
      <c r="D135" s="54"/>
      <c r="F135" s="54"/>
      <c r="G135" s="54"/>
    </row>
    <row r="136" spans="1:7" x14ac:dyDescent="0.25">
      <c r="A136" s="56">
        <v>41214</v>
      </c>
      <c r="B136" s="57" t="s">
        <v>37</v>
      </c>
      <c r="C136" s="57">
        <v>467</v>
      </c>
      <c r="D136" s="54"/>
      <c r="E136" s="58"/>
      <c r="F136" s="54"/>
      <c r="G136" s="54"/>
    </row>
    <row r="137" spans="1:7" x14ac:dyDescent="0.25">
      <c r="A137" s="56">
        <v>41214</v>
      </c>
      <c r="B137" s="57" t="s">
        <v>31</v>
      </c>
      <c r="C137" s="57">
        <v>613</v>
      </c>
      <c r="D137" s="54"/>
      <c r="F137" s="54"/>
      <c r="G137" s="54"/>
    </row>
    <row r="138" spans="1:7" x14ac:dyDescent="0.25">
      <c r="A138" s="56">
        <v>41214</v>
      </c>
      <c r="B138" s="57" t="s">
        <v>26</v>
      </c>
      <c r="C138" s="57">
        <v>2189</v>
      </c>
      <c r="D138" s="54"/>
      <c r="F138" s="54"/>
      <c r="G138" s="54"/>
    </row>
    <row r="139" spans="1:7" x14ac:dyDescent="0.25">
      <c r="A139" s="56">
        <v>41214</v>
      </c>
      <c r="B139" s="57" t="s">
        <v>33</v>
      </c>
      <c r="C139" s="57">
        <v>971</v>
      </c>
      <c r="D139" s="54"/>
      <c r="F139" s="54"/>
      <c r="G139" s="54"/>
    </row>
    <row r="140" spans="1:7" x14ac:dyDescent="0.25">
      <c r="A140" s="52">
        <v>41244</v>
      </c>
      <c r="B140" s="42" t="s">
        <v>29</v>
      </c>
      <c r="C140" s="42">
        <v>900</v>
      </c>
      <c r="D140" s="54"/>
      <c r="F140" s="54"/>
      <c r="G140" s="54"/>
    </row>
    <row r="141" spans="1:7" x14ac:dyDescent="0.25">
      <c r="A141" s="52">
        <v>41244</v>
      </c>
      <c r="B141" s="42" t="s">
        <v>35</v>
      </c>
      <c r="C141" s="42">
        <v>892</v>
      </c>
      <c r="D141" s="54"/>
      <c r="F141" s="54"/>
      <c r="G141" s="54"/>
    </row>
    <row r="142" spans="1:7" x14ac:dyDescent="0.25">
      <c r="A142" s="52">
        <v>41244</v>
      </c>
      <c r="B142" s="42" t="s">
        <v>37</v>
      </c>
      <c r="C142" s="42">
        <v>489</v>
      </c>
      <c r="D142" s="54"/>
      <c r="F142" s="54"/>
      <c r="G142" s="54"/>
    </row>
    <row r="143" spans="1:7" x14ac:dyDescent="0.25">
      <c r="A143" s="52">
        <v>41244</v>
      </c>
      <c r="B143" s="42" t="s">
        <v>31</v>
      </c>
      <c r="C143" s="42">
        <v>638</v>
      </c>
      <c r="D143" s="54"/>
      <c r="F143" s="54"/>
      <c r="G143" s="54"/>
    </row>
    <row r="144" spans="1:7" x14ac:dyDescent="0.25">
      <c r="A144" s="52">
        <v>41244</v>
      </c>
      <c r="B144" s="42" t="s">
        <v>26</v>
      </c>
      <c r="C144" s="42">
        <v>2193</v>
      </c>
      <c r="D144" s="54"/>
      <c r="F144" s="54"/>
      <c r="G144" s="54"/>
    </row>
    <row r="145" spans="1:7" x14ac:dyDescent="0.25">
      <c r="A145" s="52">
        <v>41244</v>
      </c>
      <c r="B145" s="42" t="s">
        <v>33</v>
      </c>
      <c r="C145" s="42">
        <v>977</v>
      </c>
      <c r="D145" s="54"/>
      <c r="F145" s="54"/>
      <c r="G145" s="54"/>
    </row>
    <row r="146" spans="1:7" x14ac:dyDescent="0.25">
      <c r="A146" s="52">
        <v>41275</v>
      </c>
      <c r="B146" s="42" t="s">
        <v>29</v>
      </c>
      <c r="C146" s="42">
        <v>784</v>
      </c>
      <c r="D146" s="54"/>
      <c r="F146" s="54"/>
      <c r="G146" s="54"/>
    </row>
    <row r="147" spans="1:7" x14ac:dyDescent="0.25">
      <c r="A147" s="52">
        <v>41275</v>
      </c>
      <c r="B147" s="42" t="s">
        <v>35</v>
      </c>
      <c r="C147" s="42">
        <v>896</v>
      </c>
      <c r="D147" s="54"/>
      <c r="F147" s="54"/>
      <c r="G147" s="54"/>
    </row>
    <row r="148" spans="1:7" x14ac:dyDescent="0.25">
      <c r="A148" s="52">
        <v>41275</v>
      </c>
      <c r="B148" s="42" t="s">
        <v>37</v>
      </c>
      <c r="C148" s="42">
        <v>491</v>
      </c>
      <c r="D148" s="54"/>
      <c r="F148" s="54"/>
      <c r="G148" s="54"/>
    </row>
    <row r="149" spans="1:7" x14ac:dyDescent="0.25">
      <c r="A149" s="52">
        <v>41275</v>
      </c>
      <c r="B149" s="42" t="s">
        <v>31</v>
      </c>
      <c r="C149" s="42">
        <v>640</v>
      </c>
      <c r="D149" s="54"/>
      <c r="F149" s="54"/>
      <c r="G149" s="54"/>
    </row>
    <row r="150" spans="1:7" x14ac:dyDescent="0.25">
      <c r="A150" s="52">
        <v>41275</v>
      </c>
      <c r="B150" s="42" t="s">
        <v>26</v>
      </c>
      <c r="C150" s="42">
        <v>2167</v>
      </c>
      <c r="D150" s="54"/>
      <c r="F150" s="54"/>
      <c r="G150" s="54"/>
    </row>
    <row r="151" spans="1:7" x14ac:dyDescent="0.25">
      <c r="A151" s="52">
        <v>41275</v>
      </c>
      <c r="B151" s="42" t="s">
        <v>33</v>
      </c>
      <c r="C151" s="42">
        <v>979</v>
      </c>
      <c r="D151" s="54"/>
      <c r="F151" s="54"/>
      <c r="G151" s="54"/>
    </row>
    <row r="152" spans="1:7" x14ac:dyDescent="0.25">
      <c r="A152" s="52">
        <v>41306</v>
      </c>
      <c r="B152" s="42" t="s">
        <v>29</v>
      </c>
      <c r="C152" s="42">
        <v>745</v>
      </c>
      <c r="D152" s="54"/>
      <c r="F152" s="54"/>
      <c r="G152" s="54"/>
    </row>
    <row r="153" spans="1:7" x14ac:dyDescent="0.25">
      <c r="A153" s="52">
        <v>41306</v>
      </c>
      <c r="B153" s="42" t="s">
        <v>35</v>
      </c>
      <c r="C153" s="42">
        <v>941</v>
      </c>
      <c r="D153" s="54"/>
      <c r="F153" s="54"/>
      <c r="G153" s="54"/>
    </row>
    <row r="154" spans="1:7" x14ac:dyDescent="0.25">
      <c r="A154" s="52">
        <v>41306</v>
      </c>
      <c r="B154" s="42" t="s">
        <v>37</v>
      </c>
      <c r="C154" s="42">
        <v>493</v>
      </c>
      <c r="D154" s="54"/>
      <c r="F154" s="54"/>
      <c r="G154" s="54"/>
    </row>
    <row r="155" spans="1:7" x14ac:dyDescent="0.25">
      <c r="A155" s="52">
        <v>41306</v>
      </c>
      <c r="B155" s="42" t="s">
        <v>31</v>
      </c>
      <c r="C155" s="42">
        <v>642</v>
      </c>
      <c r="D155" s="54"/>
      <c r="F155" s="54"/>
      <c r="G155" s="54"/>
    </row>
    <row r="156" spans="1:7" x14ac:dyDescent="0.25">
      <c r="A156" s="52">
        <v>41306</v>
      </c>
      <c r="B156" s="42" t="s">
        <v>26</v>
      </c>
      <c r="C156" s="42">
        <v>2186</v>
      </c>
      <c r="G156" s="54"/>
    </row>
    <row r="157" spans="1:7" x14ac:dyDescent="0.25">
      <c r="A157" s="52">
        <v>41306</v>
      </c>
      <c r="B157" s="42" t="s">
        <v>33</v>
      </c>
      <c r="C157" s="42">
        <v>988</v>
      </c>
      <c r="G157" s="54"/>
    </row>
    <row r="158" spans="1:7" x14ac:dyDescent="0.25">
      <c r="A158" s="52">
        <v>41334</v>
      </c>
      <c r="B158" s="42" t="s">
        <v>29</v>
      </c>
      <c r="C158" s="42">
        <v>609</v>
      </c>
      <c r="G158" s="54"/>
    </row>
    <row r="159" spans="1:7" x14ac:dyDescent="0.25">
      <c r="A159" s="52">
        <v>41334</v>
      </c>
      <c r="B159" s="42" t="s">
        <v>35</v>
      </c>
      <c r="C159" s="42">
        <v>949</v>
      </c>
      <c r="G159" s="54"/>
    </row>
    <row r="160" spans="1:7" x14ac:dyDescent="0.25">
      <c r="A160" s="52">
        <v>41334</v>
      </c>
      <c r="B160" s="42" t="s">
        <v>37</v>
      </c>
      <c r="C160" s="42">
        <v>494</v>
      </c>
      <c r="G160" s="54"/>
    </row>
    <row r="161" spans="1:7" x14ac:dyDescent="0.25">
      <c r="A161" s="52">
        <v>41334</v>
      </c>
      <c r="B161" s="42" t="s">
        <v>31</v>
      </c>
      <c r="C161" s="42">
        <v>667</v>
      </c>
      <c r="G161" s="54"/>
    </row>
    <row r="162" spans="1:7" x14ac:dyDescent="0.25">
      <c r="A162" s="52">
        <v>41334</v>
      </c>
      <c r="B162" s="42" t="s">
        <v>26</v>
      </c>
      <c r="C162" s="42">
        <v>2194</v>
      </c>
      <c r="G162" s="54"/>
    </row>
    <row r="163" spans="1:7" x14ac:dyDescent="0.25">
      <c r="A163" s="52">
        <v>41334</v>
      </c>
      <c r="B163" s="42" t="s">
        <v>33</v>
      </c>
      <c r="C163" s="42">
        <v>997</v>
      </c>
      <c r="G163" s="54"/>
    </row>
    <row r="164" spans="1:7" x14ac:dyDescent="0.25">
      <c r="A164" s="52">
        <v>41365</v>
      </c>
      <c r="B164" s="42" t="s">
        <v>29</v>
      </c>
      <c r="C164" s="42">
        <v>636</v>
      </c>
      <c r="G164" s="54"/>
    </row>
    <row r="165" spans="1:7" x14ac:dyDescent="0.25">
      <c r="A165" s="52">
        <v>41365</v>
      </c>
      <c r="B165" s="42" t="s">
        <v>35</v>
      </c>
      <c r="C165" s="42">
        <v>967</v>
      </c>
      <c r="G165" s="54"/>
    </row>
    <row r="166" spans="1:7" x14ac:dyDescent="0.25">
      <c r="A166" s="52">
        <v>41365</v>
      </c>
      <c r="B166" s="42" t="s">
        <v>37</v>
      </c>
      <c r="C166" s="42">
        <v>496</v>
      </c>
      <c r="G166" s="54"/>
    </row>
    <row r="167" spans="1:7" x14ac:dyDescent="0.25">
      <c r="A167" s="52">
        <v>41365</v>
      </c>
      <c r="B167" s="42" t="s">
        <v>31</v>
      </c>
      <c r="C167" s="42">
        <v>694</v>
      </c>
      <c r="G167" s="54"/>
    </row>
    <row r="168" spans="1:7" x14ac:dyDescent="0.25">
      <c r="A168" s="52">
        <v>41365</v>
      </c>
      <c r="B168" s="42" t="s">
        <v>26</v>
      </c>
      <c r="C168" s="42">
        <v>2194</v>
      </c>
      <c r="G168" s="54"/>
    </row>
    <row r="169" spans="1:7" x14ac:dyDescent="0.25">
      <c r="A169" s="52">
        <v>41365</v>
      </c>
      <c r="B169" s="42" t="s">
        <v>33</v>
      </c>
      <c r="C169" s="42">
        <v>1006</v>
      </c>
      <c r="G169" s="54"/>
    </row>
    <row r="170" spans="1:7" x14ac:dyDescent="0.25">
      <c r="A170" s="52">
        <v>41395</v>
      </c>
      <c r="B170" s="42" t="s">
        <v>29</v>
      </c>
      <c r="C170" s="42">
        <v>900</v>
      </c>
      <c r="G170" s="54"/>
    </row>
    <row r="171" spans="1:7" x14ac:dyDescent="0.25">
      <c r="A171" s="52">
        <v>41395</v>
      </c>
      <c r="B171" s="42" t="s">
        <v>35</v>
      </c>
      <c r="C171" s="42">
        <v>969</v>
      </c>
      <c r="G171" s="54"/>
    </row>
    <row r="172" spans="1:7" x14ac:dyDescent="0.25">
      <c r="A172" s="52">
        <v>41395</v>
      </c>
      <c r="B172" s="42" t="s">
        <v>37</v>
      </c>
      <c r="C172" s="42">
        <v>498</v>
      </c>
      <c r="G172" s="54"/>
    </row>
    <row r="173" spans="1:7" x14ac:dyDescent="0.25">
      <c r="A173" s="52">
        <v>41395</v>
      </c>
      <c r="B173" s="42" t="s">
        <v>31</v>
      </c>
      <c r="C173" s="42">
        <v>722</v>
      </c>
      <c r="G173" s="54"/>
    </row>
    <row r="174" spans="1:7" x14ac:dyDescent="0.25">
      <c r="A174" s="52">
        <v>41395</v>
      </c>
      <c r="B174" s="42" t="s">
        <v>26</v>
      </c>
      <c r="C174" s="42">
        <v>2201</v>
      </c>
      <c r="G174" s="54"/>
    </row>
    <row r="175" spans="1:7" x14ac:dyDescent="0.25">
      <c r="A175" s="52">
        <v>41395</v>
      </c>
      <c r="B175" s="42" t="s">
        <v>33</v>
      </c>
      <c r="C175" s="42">
        <v>1004</v>
      </c>
      <c r="G175" s="54"/>
    </row>
    <row r="176" spans="1:7" x14ac:dyDescent="0.25">
      <c r="A176" s="52">
        <v>41426</v>
      </c>
      <c r="B176" s="42" t="s">
        <v>29</v>
      </c>
      <c r="C176" s="42">
        <v>938</v>
      </c>
      <c r="G176" s="54"/>
    </row>
    <row r="177" spans="1:7" x14ac:dyDescent="0.25">
      <c r="A177" s="52">
        <v>41426</v>
      </c>
      <c r="B177" s="42" t="s">
        <v>35</v>
      </c>
      <c r="C177" s="42">
        <v>974</v>
      </c>
      <c r="G177" s="54"/>
    </row>
    <row r="178" spans="1:7" x14ac:dyDescent="0.25">
      <c r="A178" s="52">
        <v>41426</v>
      </c>
      <c r="B178" s="42" t="s">
        <v>37</v>
      </c>
      <c r="C178" s="42">
        <v>489</v>
      </c>
      <c r="G178" s="54"/>
    </row>
    <row r="179" spans="1:7" x14ac:dyDescent="0.25">
      <c r="A179" s="52">
        <v>41426</v>
      </c>
      <c r="B179" s="42" t="s">
        <v>31</v>
      </c>
      <c r="C179" s="42">
        <v>711</v>
      </c>
      <c r="G179" s="54"/>
    </row>
    <row r="180" spans="1:7" x14ac:dyDescent="0.25">
      <c r="A180" s="52">
        <v>41426</v>
      </c>
      <c r="B180" s="42" t="s">
        <v>26</v>
      </c>
      <c r="C180" s="42">
        <v>2202</v>
      </c>
      <c r="G180" s="54"/>
    </row>
    <row r="181" spans="1:7" x14ac:dyDescent="0.25">
      <c r="A181" s="52">
        <v>41426</v>
      </c>
      <c r="B181" s="42" t="s">
        <v>33</v>
      </c>
      <c r="C181" s="42">
        <v>1002</v>
      </c>
      <c r="G181" s="54"/>
    </row>
    <row r="182" spans="1:7" x14ac:dyDescent="0.25">
      <c r="A182" s="52">
        <v>41456</v>
      </c>
      <c r="B182" s="42" t="s">
        <v>29</v>
      </c>
      <c r="C182" s="42">
        <v>801</v>
      </c>
      <c r="G182" s="54"/>
    </row>
    <row r="183" spans="1:7" x14ac:dyDescent="0.25">
      <c r="A183" s="52">
        <v>41456</v>
      </c>
      <c r="B183" s="42" t="s">
        <v>35</v>
      </c>
      <c r="C183" s="42">
        <v>989</v>
      </c>
      <c r="G183" s="54"/>
    </row>
    <row r="184" spans="1:7" x14ac:dyDescent="0.25">
      <c r="A184" s="52">
        <v>41456</v>
      </c>
      <c r="B184" s="42" t="s">
        <v>37</v>
      </c>
      <c r="C184" s="42">
        <v>480</v>
      </c>
      <c r="G184" s="54"/>
    </row>
    <row r="185" spans="1:7" x14ac:dyDescent="0.25">
      <c r="A185" s="52">
        <v>41456</v>
      </c>
      <c r="B185" s="42" t="s">
        <v>31</v>
      </c>
      <c r="C185" s="42">
        <v>683</v>
      </c>
      <c r="G185" s="54"/>
    </row>
    <row r="186" spans="1:7" x14ac:dyDescent="0.25">
      <c r="A186" s="52">
        <v>41456</v>
      </c>
      <c r="B186" s="42" t="s">
        <v>26</v>
      </c>
      <c r="C186" s="42">
        <v>2215</v>
      </c>
      <c r="G186" s="54"/>
    </row>
    <row r="187" spans="1:7" x14ac:dyDescent="0.25">
      <c r="A187" s="52">
        <v>41456</v>
      </c>
      <c r="B187" s="42" t="s">
        <v>33</v>
      </c>
      <c r="C187" s="42">
        <v>1000</v>
      </c>
      <c r="G187" s="54"/>
    </row>
    <row r="188" spans="1:7" x14ac:dyDescent="0.25">
      <c r="A188" s="52">
        <v>41487</v>
      </c>
      <c r="B188" s="42" t="s">
        <v>29</v>
      </c>
      <c r="C188" s="42">
        <v>842</v>
      </c>
      <c r="G188" s="54"/>
    </row>
    <row r="189" spans="1:7" x14ac:dyDescent="0.25">
      <c r="A189" s="52">
        <v>41487</v>
      </c>
      <c r="B189" s="42" t="s">
        <v>35</v>
      </c>
      <c r="C189" s="42">
        <v>1001</v>
      </c>
      <c r="G189" s="54"/>
    </row>
    <row r="190" spans="1:7" x14ac:dyDescent="0.25">
      <c r="A190" s="52">
        <v>41487</v>
      </c>
      <c r="B190" s="42" t="s">
        <v>37</v>
      </c>
      <c r="C190" s="42">
        <v>472</v>
      </c>
      <c r="G190" s="54"/>
    </row>
    <row r="191" spans="1:7" x14ac:dyDescent="0.25">
      <c r="A191" s="52">
        <v>41487</v>
      </c>
      <c r="B191" s="42" t="s">
        <v>31</v>
      </c>
      <c r="C191" s="42">
        <v>655</v>
      </c>
      <c r="G191" s="54"/>
    </row>
    <row r="192" spans="1:7" x14ac:dyDescent="0.25">
      <c r="A192" s="52">
        <v>41487</v>
      </c>
      <c r="B192" s="42" t="s">
        <v>26</v>
      </c>
      <c r="C192" s="42">
        <v>2224</v>
      </c>
    </row>
    <row r="193" spans="1:3" x14ac:dyDescent="0.25">
      <c r="A193" s="52">
        <v>41487</v>
      </c>
      <c r="B193" s="42" t="s">
        <v>33</v>
      </c>
      <c r="C193" s="42">
        <v>998</v>
      </c>
    </row>
    <row r="194" spans="1:3" x14ac:dyDescent="0.25">
      <c r="A194" s="52">
        <v>41518</v>
      </c>
      <c r="B194" s="42" t="s">
        <v>29</v>
      </c>
      <c r="C194" s="42">
        <v>957</v>
      </c>
    </row>
    <row r="195" spans="1:3" x14ac:dyDescent="0.25">
      <c r="A195" s="52">
        <v>41518</v>
      </c>
      <c r="B195" s="42" t="s">
        <v>35</v>
      </c>
      <c r="C195" s="42">
        <v>1013</v>
      </c>
    </row>
    <row r="196" spans="1:3" x14ac:dyDescent="0.25">
      <c r="A196" s="52">
        <v>41518</v>
      </c>
      <c r="B196" s="42" t="s">
        <v>37</v>
      </c>
      <c r="C196" s="42">
        <v>463</v>
      </c>
    </row>
    <row r="197" spans="1:3" x14ac:dyDescent="0.25">
      <c r="A197" s="52">
        <v>41518</v>
      </c>
      <c r="B197" s="42" t="s">
        <v>31</v>
      </c>
      <c r="C197" s="42">
        <v>629</v>
      </c>
    </row>
    <row r="198" spans="1:3" x14ac:dyDescent="0.25">
      <c r="A198" s="52">
        <v>41518</v>
      </c>
      <c r="B198" s="42" t="s">
        <v>26</v>
      </c>
      <c r="C198" s="42">
        <v>2251</v>
      </c>
    </row>
    <row r="199" spans="1:3" x14ac:dyDescent="0.25">
      <c r="A199" s="52">
        <v>41518</v>
      </c>
      <c r="B199" s="42" t="s">
        <v>33</v>
      </c>
      <c r="C199" s="42">
        <v>1000</v>
      </c>
    </row>
    <row r="200" spans="1:3" x14ac:dyDescent="0.25">
      <c r="A200" s="52">
        <v>41548</v>
      </c>
      <c r="B200" s="42" t="s">
        <v>29</v>
      </c>
      <c r="C200" s="42">
        <v>999</v>
      </c>
    </row>
    <row r="201" spans="1:3" x14ac:dyDescent="0.25">
      <c r="A201" s="52">
        <v>41548</v>
      </c>
      <c r="B201" s="42" t="s">
        <v>35</v>
      </c>
      <c r="C201" s="42">
        <v>1026</v>
      </c>
    </row>
    <row r="202" spans="1:3" x14ac:dyDescent="0.25">
      <c r="A202" s="52">
        <v>41548</v>
      </c>
      <c r="B202" s="42" t="s">
        <v>37</v>
      </c>
      <c r="C202" s="42">
        <v>574</v>
      </c>
    </row>
    <row r="203" spans="1:3" x14ac:dyDescent="0.25">
      <c r="A203" s="52">
        <v>41548</v>
      </c>
      <c r="B203" s="42" t="s">
        <v>31</v>
      </c>
      <c r="C203" s="42">
        <v>654</v>
      </c>
    </row>
    <row r="204" spans="1:3" x14ac:dyDescent="0.25">
      <c r="A204" s="52">
        <v>41548</v>
      </c>
      <c r="B204" s="42" t="s">
        <v>26</v>
      </c>
      <c r="C204" s="42">
        <v>2271</v>
      </c>
    </row>
    <row r="205" spans="1:3" x14ac:dyDescent="0.25">
      <c r="A205" s="52">
        <v>41548</v>
      </c>
      <c r="B205" s="42" t="s">
        <v>33</v>
      </c>
      <c r="C205" s="42">
        <v>1005</v>
      </c>
    </row>
    <row r="206" spans="1:3" x14ac:dyDescent="0.25">
      <c r="A206" s="52">
        <v>41579</v>
      </c>
      <c r="B206" s="42" t="s">
        <v>29</v>
      </c>
      <c r="C206" s="42">
        <v>1002</v>
      </c>
    </row>
    <row r="207" spans="1:3" x14ac:dyDescent="0.25">
      <c r="A207" s="52">
        <v>41579</v>
      </c>
      <c r="B207" s="42" t="s">
        <v>35</v>
      </c>
      <c r="C207" s="42">
        <v>1036</v>
      </c>
    </row>
    <row r="208" spans="1:3" x14ac:dyDescent="0.25">
      <c r="A208" s="52">
        <v>41579</v>
      </c>
      <c r="B208" s="42" t="s">
        <v>37</v>
      </c>
      <c r="C208" s="42">
        <v>586</v>
      </c>
    </row>
    <row r="209" spans="1:3" x14ac:dyDescent="0.25">
      <c r="A209" s="52">
        <v>41579</v>
      </c>
      <c r="B209" s="42" t="s">
        <v>31</v>
      </c>
      <c r="C209" s="42">
        <v>680</v>
      </c>
    </row>
    <row r="210" spans="1:3" x14ac:dyDescent="0.25">
      <c r="A210" s="52">
        <v>41579</v>
      </c>
      <c r="B210" s="42" t="s">
        <v>26</v>
      </c>
      <c r="C210" s="42">
        <v>2272</v>
      </c>
    </row>
    <row r="211" spans="1:3" x14ac:dyDescent="0.25">
      <c r="A211" s="52">
        <v>41579</v>
      </c>
      <c r="B211" s="42" t="s">
        <v>33</v>
      </c>
      <c r="C211" s="42">
        <v>1011</v>
      </c>
    </row>
    <row r="212" spans="1:3" x14ac:dyDescent="0.25">
      <c r="A212" s="56">
        <v>41609</v>
      </c>
      <c r="B212" s="57" t="s">
        <v>29</v>
      </c>
      <c r="C212" s="57">
        <v>1030</v>
      </c>
    </row>
    <row r="213" spans="1:3" x14ac:dyDescent="0.25">
      <c r="A213" s="56">
        <v>41609</v>
      </c>
      <c r="B213" s="57" t="s">
        <v>35</v>
      </c>
      <c r="C213" s="57">
        <v>1064</v>
      </c>
    </row>
    <row r="214" spans="1:3" x14ac:dyDescent="0.25">
      <c r="A214" s="56">
        <v>41609</v>
      </c>
      <c r="B214" s="57" t="s">
        <v>37</v>
      </c>
      <c r="C214" s="57">
        <v>597</v>
      </c>
    </row>
    <row r="215" spans="1:3" x14ac:dyDescent="0.25">
      <c r="A215" s="56">
        <v>41609</v>
      </c>
      <c r="B215" s="57" t="s">
        <v>31</v>
      </c>
      <c r="C215" s="57">
        <v>708</v>
      </c>
    </row>
    <row r="216" spans="1:3" x14ac:dyDescent="0.25">
      <c r="A216" s="56">
        <v>41609</v>
      </c>
      <c r="B216" s="57" t="s">
        <v>26</v>
      </c>
      <c r="C216" s="57">
        <v>2280</v>
      </c>
    </row>
    <row r="217" spans="1:3" x14ac:dyDescent="0.25">
      <c r="A217" s="56">
        <v>41609</v>
      </c>
      <c r="B217" s="57" t="s">
        <v>33</v>
      </c>
      <c r="C217" s="57">
        <v>1017</v>
      </c>
    </row>
    <row r="218" spans="1:3" x14ac:dyDescent="0.25">
      <c r="A218" s="52">
        <v>41640</v>
      </c>
      <c r="B218" s="42" t="s">
        <v>29</v>
      </c>
      <c r="C218" s="42">
        <v>819</v>
      </c>
    </row>
    <row r="219" spans="1:3" x14ac:dyDescent="0.25">
      <c r="A219" s="52">
        <v>41640</v>
      </c>
      <c r="B219" s="42" t="s">
        <v>35</v>
      </c>
      <c r="C219" s="42">
        <v>1065</v>
      </c>
    </row>
    <row r="220" spans="1:3" x14ac:dyDescent="0.25">
      <c r="A220" s="52">
        <v>41640</v>
      </c>
      <c r="B220" s="42" t="s">
        <v>37</v>
      </c>
      <c r="C220" s="42">
        <v>599</v>
      </c>
    </row>
    <row r="221" spans="1:3" x14ac:dyDescent="0.25">
      <c r="A221" s="52">
        <v>41640</v>
      </c>
      <c r="B221" s="42" t="s">
        <v>31</v>
      </c>
      <c r="C221" s="42">
        <v>710</v>
      </c>
    </row>
    <row r="222" spans="1:3" x14ac:dyDescent="0.25">
      <c r="A222" s="52">
        <v>41640</v>
      </c>
      <c r="B222" s="42" t="s">
        <v>26</v>
      </c>
      <c r="C222" s="42">
        <v>2251</v>
      </c>
    </row>
    <row r="223" spans="1:3" x14ac:dyDescent="0.25">
      <c r="A223" s="52">
        <v>41640</v>
      </c>
      <c r="B223" s="42" t="s">
        <v>33</v>
      </c>
      <c r="C223" s="42">
        <v>1020</v>
      </c>
    </row>
    <row r="224" spans="1:3" x14ac:dyDescent="0.25">
      <c r="A224" s="52">
        <v>41671</v>
      </c>
      <c r="B224" s="42" t="s">
        <v>29</v>
      </c>
      <c r="C224" s="42">
        <v>817</v>
      </c>
    </row>
    <row r="225" spans="1:3" x14ac:dyDescent="0.25">
      <c r="A225" s="52">
        <v>41671</v>
      </c>
      <c r="B225" s="42" t="s">
        <v>35</v>
      </c>
      <c r="C225" s="42">
        <v>1066</v>
      </c>
    </row>
    <row r="226" spans="1:3" x14ac:dyDescent="0.25">
      <c r="A226" s="52">
        <v>41671</v>
      </c>
      <c r="B226" s="42" t="s">
        <v>37</v>
      </c>
      <c r="C226" s="42">
        <v>601</v>
      </c>
    </row>
    <row r="227" spans="1:3" x14ac:dyDescent="0.25">
      <c r="A227" s="52">
        <v>41671</v>
      </c>
      <c r="B227" s="42" t="s">
        <v>31</v>
      </c>
      <c r="C227" s="42">
        <v>712</v>
      </c>
    </row>
    <row r="228" spans="1:3" x14ac:dyDescent="0.25">
      <c r="A228" s="52">
        <v>41671</v>
      </c>
      <c r="B228" s="42" t="s">
        <v>26</v>
      </c>
      <c r="C228" s="42">
        <v>2259</v>
      </c>
    </row>
    <row r="229" spans="1:3" x14ac:dyDescent="0.25">
      <c r="A229" s="52">
        <v>41671</v>
      </c>
      <c r="B229" s="42" t="s">
        <v>33</v>
      </c>
      <c r="C229" s="42">
        <v>1029</v>
      </c>
    </row>
    <row r="230" spans="1:3" x14ac:dyDescent="0.25">
      <c r="A230" s="52">
        <v>41699</v>
      </c>
      <c r="B230" s="42" t="s">
        <v>29</v>
      </c>
      <c r="C230" s="42">
        <v>976</v>
      </c>
    </row>
    <row r="231" spans="1:3" x14ac:dyDescent="0.25">
      <c r="A231" s="52">
        <v>41699</v>
      </c>
      <c r="B231" s="42" t="s">
        <v>35</v>
      </c>
      <c r="C231" s="42">
        <v>168</v>
      </c>
    </row>
    <row r="232" spans="1:3" x14ac:dyDescent="0.25">
      <c r="A232" s="52">
        <v>41699</v>
      </c>
      <c r="B232" s="42" t="s">
        <v>37</v>
      </c>
      <c r="C232" s="42">
        <v>603</v>
      </c>
    </row>
    <row r="233" spans="1:3" x14ac:dyDescent="0.25">
      <c r="A233" s="52">
        <v>41699</v>
      </c>
      <c r="B233" s="42" t="s">
        <v>31</v>
      </c>
      <c r="C233" s="42">
        <v>740</v>
      </c>
    </row>
    <row r="234" spans="1:3" x14ac:dyDescent="0.25">
      <c r="A234" s="52">
        <v>41699</v>
      </c>
      <c r="B234" s="42" t="s">
        <v>26</v>
      </c>
      <c r="C234" s="42">
        <v>2262</v>
      </c>
    </row>
    <row r="235" spans="1:3" x14ac:dyDescent="0.25">
      <c r="A235" s="52">
        <v>41699</v>
      </c>
      <c r="B235" s="42" t="s">
        <v>33</v>
      </c>
      <c r="C235" s="42">
        <v>1039</v>
      </c>
    </row>
    <row r="236" spans="1:3" x14ac:dyDescent="0.25">
      <c r="A236" s="52">
        <v>41730</v>
      </c>
      <c r="B236" s="42" t="s">
        <v>29</v>
      </c>
      <c r="C236" s="42">
        <v>908</v>
      </c>
    </row>
    <row r="237" spans="1:3" x14ac:dyDescent="0.25">
      <c r="A237" s="52">
        <v>41730</v>
      </c>
      <c r="B237" s="42" t="s">
        <v>35</v>
      </c>
      <c r="C237" s="42">
        <v>1087</v>
      </c>
    </row>
    <row r="238" spans="1:3" x14ac:dyDescent="0.25">
      <c r="A238" s="52">
        <v>41730</v>
      </c>
      <c r="B238" s="42" t="s">
        <v>37</v>
      </c>
      <c r="C238" s="42">
        <v>605</v>
      </c>
    </row>
    <row r="239" spans="1:3" x14ac:dyDescent="0.25">
      <c r="A239" s="52">
        <v>41730</v>
      </c>
      <c r="B239" s="42" t="s">
        <v>31</v>
      </c>
      <c r="C239" s="42">
        <v>770</v>
      </c>
    </row>
    <row r="240" spans="1:3" x14ac:dyDescent="0.25">
      <c r="A240" s="52">
        <v>41730</v>
      </c>
      <c r="B240" s="42" t="s">
        <v>26</v>
      </c>
      <c r="C240" s="42">
        <v>2286</v>
      </c>
    </row>
    <row r="241" spans="1:3" x14ac:dyDescent="0.25">
      <c r="A241" s="52">
        <v>41730</v>
      </c>
      <c r="B241" s="42" t="s">
        <v>33</v>
      </c>
      <c r="C241" s="42">
        <v>1048</v>
      </c>
    </row>
    <row r="242" spans="1:3" x14ac:dyDescent="0.25">
      <c r="A242" s="52">
        <v>41760</v>
      </c>
      <c r="B242" s="42" t="s">
        <v>29</v>
      </c>
      <c r="C242" s="42">
        <v>942</v>
      </c>
    </row>
    <row r="243" spans="1:3" x14ac:dyDescent="0.25">
      <c r="A243" s="52">
        <v>41760</v>
      </c>
      <c r="B243" s="42" t="s">
        <v>35</v>
      </c>
      <c r="C243" s="42">
        <v>1088</v>
      </c>
    </row>
    <row r="244" spans="1:3" x14ac:dyDescent="0.25">
      <c r="A244" s="52">
        <v>41760</v>
      </c>
      <c r="B244" s="42" t="s">
        <v>37</v>
      </c>
      <c r="C244" s="42">
        <v>606</v>
      </c>
    </row>
    <row r="245" spans="1:3" x14ac:dyDescent="0.25">
      <c r="A245" s="52">
        <v>41760</v>
      </c>
      <c r="B245" s="42" t="s">
        <v>31</v>
      </c>
      <c r="C245" s="42">
        <v>801</v>
      </c>
    </row>
    <row r="246" spans="1:3" x14ac:dyDescent="0.25">
      <c r="A246" s="52">
        <v>41760</v>
      </c>
      <c r="B246" s="42" t="s">
        <v>26</v>
      </c>
      <c r="C246" s="42">
        <v>2287</v>
      </c>
    </row>
    <row r="247" spans="1:3" x14ac:dyDescent="0.25">
      <c r="A247" s="52">
        <v>41760</v>
      </c>
      <c r="B247" s="42" t="s">
        <v>33</v>
      </c>
      <c r="C247" s="42">
        <v>1046</v>
      </c>
    </row>
    <row r="248" spans="1:3" x14ac:dyDescent="0.25">
      <c r="A248" s="52">
        <v>41791</v>
      </c>
      <c r="B248" s="42" t="s">
        <v>29</v>
      </c>
      <c r="C248" s="42">
        <v>900</v>
      </c>
    </row>
    <row r="249" spans="1:3" x14ac:dyDescent="0.25">
      <c r="A249" s="52">
        <v>41791</v>
      </c>
      <c r="B249" s="42" t="s">
        <v>35</v>
      </c>
      <c r="C249" s="42">
        <v>1091</v>
      </c>
    </row>
    <row r="250" spans="1:3" x14ac:dyDescent="0.25">
      <c r="A250" s="52">
        <v>41791</v>
      </c>
      <c r="B250" s="42" t="s">
        <v>37</v>
      </c>
      <c r="C250" s="42">
        <v>597</v>
      </c>
    </row>
    <row r="251" spans="1:3" x14ac:dyDescent="0.25">
      <c r="A251" s="52">
        <v>41791</v>
      </c>
      <c r="B251" s="42" t="s">
        <v>31</v>
      </c>
      <c r="C251" s="42">
        <v>789</v>
      </c>
    </row>
    <row r="252" spans="1:3" x14ac:dyDescent="0.25">
      <c r="A252" s="52">
        <v>41791</v>
      </c>
      <c r="B252" s="42" t="s">
        <v>26</v>
      </c>
      <c r="C252" s="42">
        <v>2301</v>
      </c>
    </row>
    <row r="253" spans="1:3" x14ac:dyDescent="0.25">
      <c r="A253" s="52">
        <v>41791</v>
      </c>
      <c r="B253" s="42" t="s">
        <v>33</v>
      </c>
      <c r="C253" s="42">
        <v>1044</v>
      </c>
    </row>
    <row r="254" spans="1:3" x14ac:dyDescent="0.25">
      <c r="A254" s="52">
        <v>41821</v>
      </c>
      <c r="B254" s="42" t="s">
        <v>29</v>
      </c>
      <c r="C254" s="42">
        <v>999</v>
      </c>
    </row>
    <row r="255" spans="1:3" x14ac:dyDescent="0.25">
      <c r="A255" s="52">
        <v>41821</v>
      </c>
      <c r="B255" s="42" t="s">
        <v>35</v>
      </c>
      <c r="C255" s="42">
        <v>1091</v>
      </c>
    </row>
    <row r="256" spans="1:3" x14ac:dyDescent="0.25">
      <c r="A256" s="52">
        <v>41821</v>
      </c>
      <c r="B256" s="42" t="s">
        <v>37</v>
      </c>
      <c r="C256" s="42">
        <v>588</v>
      </c>
    </row>
    <row r="257" spans="1:3" x14ac:dyDescent="0.25">
      <c r="A257" s="52">
        <v>41821</v>
      </c>
      <c r="B257" s="42" t="s">
        <v>31</v>
      </c>
      <c r="C257" s="42">
        <v>757</v>
      </c>
    </row>
    <row r="258" spans="1:3" x14ac:dyDescent="0.25">
      <c r="A258" s="52">
        <v>41821</v>
      </c>
      <c r="B258" s="42" t="s">
        <v>26</v>
      </c>
      <c r="C258" s="42">
        <v>2307</v>
      </c>
    </row>
    <row r="259" spans="1:3" x14ac:dyDescent="0.25">
      <c r="A259" s="52">
        <v>41821</v>
      </c>
      <c r="B259" s="42" t="s">
        <v>33</v>
      </c>
      <c r="C259" s="42">
        <v>1042</v>
      </c>
    </row>
    <row r="260" spans="1:3" x14ac:dyDescent="0.25">
      <c r="A260" s="52">
        <v>41852</v>
      </c>
      <c r="B260" s="42" t="s">
        <v>29</v>
      </c>
      <c r="C260" s="42">
        <v>1008</v>
      </c>
    </row>
    <row r="261" spans="1:3" x14ac:dyDescent="0.25">
      <c r="A261" s="52">
        <v>41852</v>
      </c>
      <c r="B261" s="42" t="s">
        <v>35</v>
      </c>
      <c r="C261" s="42">
        <v>1123</v>
      </c>
    </row>
    <row r="262" spans="1:3" x14ac:dyDescent="0.25">
      <c r="A262" s="52">
        <v>41852</v>
      </c>
      <c r="B262" s="42" t="s">
        <v>37</v>
      </c>
      <c r="C262" s="42">
        <v>580</v>
      </c>
    </row>
    <row r="263" spans="1:3" x14ac:dyDescent="0.25">
      <c r="A263" s="52">
        <v>41852</v>
      </c>
      <c r="B263" s="42" t="s">
        <v>31</v>
      </c>
      <c r="C263" s="42">
        <v>727</v>
      </c>
    </row>
    <row r="264" spans="1:3" x14ac:dyDescent="0.25">
      <c r="A264" s="52">
        <v>41852</v>
      </c>
      <c r="B264" s="42" t="s">
        <v>26</v>
      </c>
      <c r="C264" s="42">
        <v>2317</v>
      </c>
    </row>
    <row r="265" spans="1:3" x14ac:dyDescent="0.25">
      <c r="A265" s="52">
        <v>41852</v>
      </c>
      <c r="B265" s="42" t="s">
        <v>33</v>
      </c>
      <c r="C265" s="42">
        <v>1040</v>
      </c>
    </row>
    <row r="266" spans="1:3" x14ac:dyDescent="0.25">
      <c r="A266" s="52">
        <v>41883</v>
      </c>
      <c r="B266" s="42" t="s">
        <v>29</v>
      </c>
      <c r="C266" s="42">
        <v>1017</v>
      </c>
    </row>
    <row r="267" spans="1:3" x14ac:dyDescent="0.25">
      <c r="A267" s="52">
        <v>41883</v>
      </c>
      <c r="B267" s="42" t="s">
        <v>35</v>
      </c>
      <c r="C267" s="42">
        <v>1132</v>
      </c>
    </row>
    <row r="268" spans="1:3" x14ac:dyDescent="0.25">
      <c r="A268" s="52">
        <v>41883</v>
      </c>
      <c r="B268" s="42" t="s">
        <v>37</v>
      </c>
      <c r="C268" s="42">
        <v>571</v>
      </c>
    </row>
    <row r="269" spans="1:3" x14ac:dyDescent="0.25">
      <c r="A269" s="52">
        <v>41883</v>
      </c>
      <c r="B269" s="42" t="s">
        <v>31</v>
      </c>
      <c r="C269" s="42">
        <v>698</v>
      </c>
    </row>
    <row r="270" spans="1:3" x14ac:dyDescent="0.25">
      <c r="A270" s="52">
        <v>41883</v>
      </c>
      <c r="B270" s="42" t="s">
        <v>26</v>
      </c>
      <c r="C270" s="42">
        <v>2320</v>
      </c>
    </row>
    <row r="271" spans="1:3" x14ac:dyDescent="0.25">
      <c r="A271" s="52">
        <v>41883</v>
      </c>
      <c r="B271" s="42" t="s">
        <v>33</v>
      </c>
      <c r="C271" s="42">
        <v>1042</v>
      </c>
    </row>
    <row r="272" spans="1:3" x14ac:dyDescent="0.25">
      <c r="A272" s="52">
        <v>41913</v>
      </c>
      <c r="B272" s="42" t="s">
        <v>29</v>
      </c>
      <c r="C272" s="42">
        <v>1026</v>
      </c>
    </row>
    <row r="273" spans="1:3" x14ac:dyDescent="0.25">
      <c r="A273" s="52">
        <v>41913</v>
      </c>
      <c r="B273" s="42" t="s">
        <v>35</v>
      </c>
      <c r="C273" s="42">
        <v>1135</v>
      </c>
    </row>
    <row r="274" spans="1:3" x14ac:dyDescent="0.25">
      <c r="A274" s="52">
        <v>41913</v>
      </c>
      <c r="B274" s="42" t="s">
        <v>37</v>
      </c>
      <c r="C274" s="42">
        <v>582</v>
      </c>
    </row>
    <row r="275" spans="1:3" x14ac:dyDescent="0.25">
      <c r="A275" s="52">
        <v>41913</v>
      </c>
      <c r="B275" s="42" t="s">
        <v>31</v>
      </c>
      <c r="C275" s="42">
        <v>726</v>
      </c>
    </row>
    <row r="276" spans="1:3" x14ac:dyDescent="0.25">
      <c r="A276" s="52">
        <v>41913</v>
      </c>
      <c r="B276" s="42" t="s">
        <v>26</v>
      </c>
      <c r="C276" s="42">
        <v>2328</v>
      </c>
    </row>
    <row r="277" spans="1:3" x14ac:dyDescent="0.25">
      <c r="A277" s="52">
        <v>41913</v>
      </c>
      <c r="B277" s="42" t="s">
        <v>33</v>
      </c>
      <c r="C277" s="42">
        <v>1047</v>
      </c>
    </row>
    <row r="278" spans="1:3" x14ac:dyDescent="0.25">
      <c r="A278" s="52">
        <v>41944</v>
      </c>
      <c r="B278" s="42" t="s">
        <v>29</v>
      </c>
      <c r="C278" s="42">
        <v>1058</v>
      </c>
    </row>
    <row r="279" spans="1:3" x14ac:dyDescent="0.25">
      <c r="A279" s="52">
        <v>41944</v>
      </c>
      <c r="B279" s="42" t="s">
        <v>35</v>
      </c>
      <c r="C279" s="42">
        <v>1137</v>
      </c>
    </row>
    <row r="280" spans="1:3" x14ac:dyDescent="0.25">
      <c r="A280" s="52">
        <v>41944</v>
      </c>
      <c r="B280" s="42" t="s">
        <v>37</v>
      </c>
      <c r="C280" s="42">
        <v>594</v>
      </c>
    </row>
    <row r="281" spans="1:3" x14ac:dyDescent="0.25">
      <c r="A281" s="52">
        <v>41944</v>
      </c>
      <c r="B281" s="42" t="s">
        <v>31</v>
      </c>
      <c r="C281" s="42">
        <v>755</v>
      </c>
    </row>
    <row r="282" spans="1:3" x14ac:dyDescent="0.25">
      <c r="A282" s="52">
        <v>41944</v>
      </c>
      <c r="B282" s="42" t="s">
        <v>26</v>
      </c>
      <c r="C282" s="42">
        <v>2334</v>
      </c>
    </row>
    <row r="283" spans="1:3" x14ac:dyDescent="0.25">
      <c r="A283" s="52">
        <v>41944</v>
      </c>
      <c r="B283" s="42" t="s">
        <v>33</v>
      </c>
      <c r="C283" s="42">
        <v>1053</v>
      </c>
    </row>
    <row r="284" spans="1:3" x14ac:dyDescent="0.25">
      <c r="A284" s="52">
        <v>41974</v>
      </c>
      <c r="B284" s="42" t="s">
        <v>29</v>
      </c>
      <c r="C284" s="42">
        <v>951</v>
      </c>
    </row>
    <row r="285" spans="1:3" x14ac:dyDescent="0.25">
      <c r="A285" s="52">
        <v>41974</v>
      </c>
      <c r="B285" s="42" t="s">
        <v>35</v>
      </c>
      <c r="C285" s="42">
        <v>1148</v>
      </c>
    </row>
    <row r="286" spans="1:3" x14ac:dyDescent="0.25">
      <c r="A286" s="52">
        <v>41974</v>
      </c>
      <c r="B286" s="42" t="s">
        <v>37</v>
      </c>
      <c r="C286" s="42">
        <v>606</v>
      </c>
    </row>
    <row r="287" spans="1:3" x14ac:dyDescent="0.25">
      <c r="A287" s="52">
        <v>41974</v>
      </c>
      <c r="B287" s="42" t="s">
        <v>31</v>
      </c>
      <c r="C287" s="42">
        <v>785</v>
      </c>
    </row>
    <row r="288" spans="1:3" x14ac:dyDescent="0.25">
      <c r="A288" s="52">
        <v>41974</v>
      </c>
      <c r="B288" s="42" t="s">
        <v>26</v>
      </c>
      <c r="C288" s="42">
        <v>2353</v>
      </c>
    </row>
    <row r="289" spans="1:3" x14ac:dyDescent="0.25">
      <c r="A289" s="52">
        <v>41974</v>
      </c>
      <c r="B289" s="42" t="s">
        <v>33</v>
      </c>
      <c r="C289" s="42">
        <v>1060</v>
      </c>
    </row>
    <row r="290" spans="1:3" x14ac:dyDescent="0.25">
      <c r="A290" s="52">
        <v>42005</v>
      </c>
      <c r="B290" s="42" t="s">
        <v>29</v>
      </c>
      <c r="C290" s="42">
        <v>816</v>
      </c>
    </row>
    <row r="291" spans="1:3" x14ac:dyDescent="0.25">
      <c r="A291" s="52">
        <v>42005</v>
      </c>
      <c r="B291" s="42" t="s">
        <v>35</v>
      </c>
      <c r="C291" s="42">
        <v>1148</v>
      </c>
    </row>
    <row r="292" spans="1:3" x14ac:dyDescent="0.25">
      <c r="A292" s="52">
        <v>42005</v>
      </c>
      <c r="B292" s="42" t="s">
        <v>37</v>
      </c>
      <c r="C292" s="42">
        <v>608</v>
      </c>
    </row>
    <row r="293" spans="1:3" x14ac:dyDescent="0.25">
      <c r="A293" s="52">
        <v>42005</v>
      </c>
      <c r="B293" s="42" t="s">
        <v>31</v>
      </c>
      <c r="C293" s="42">
        <v>787</v>
      </c>
    </row>
    <row r="294" spans="1:3" x14ac:dyDescent="0.25">
      <c r="A294" s="52">
        <v>42005</v>
      </c>
      <c r="B294" s="42" t="s">
        <v>26</v>
      </c>
      <c r="C294" s="42">
        <v>2340</v>
      </c>
    </row>
    <row r="295" spans="1:3" x14ac:dyDescent="0.25">
      <c r="A295" s="52">
        <v>42005</v>
      </c>
      <c r="B295" s="42" t="s">
        <v>33</v>
      </c>
      <c r="C295" s="42">
        <v>1063</v>
      </c>
    </row>
    <row r="296" spans="1:3" x14ac:dyDescent="0.25">
      <c r="A296" s="52">
        <v>42036</v>
      </c>
      <c r="B296" s="42" t="s">
        <v>29</v>
      </c>
      <c r="C296" s="42">
        <v>998</v>
      </c>
    </row>
    <row r="297" spans="1:3" x14ac:dyDescent="0.25">
      <c r="A297" s="52">
        <v>42036</v>
      </c>
      <c r="B297" s="42" t="s">
        <v>35</v>
      </c>
      <c r="C297" s="42">
        <v>1156</v>
      </c>
    </row>
    <row r="298" spans="1:3" x14ac:dyDescent="0.25">
      <c r="A298" s="52">
        <v>42036</v>
      </c>
      <c r="B298" s="42" t="s">
        <v>37</v>
      </c>
      <c r="C298" s="42">
        <v>609</v>
      </c>
    </row>
    <row r="299" spans="1:3" x14ac:dyDescent="0.25">
      <c r="A299" s="52">
        <v>42036</v>
      </c>
      <c r="B299" s="42" t="s">
        <v>31</v>
      </c>
      <c r="C299" s="42">
        <v>790</v>
      </c>
    </row>
    <row r="300" spans="1:3" x14ac:dyDescent="0.25">
      <c r="A300" s="52">
        <v>42036</v>
      </c>
      <c r="B300" s="42" t="s">
        <v>26</v>
      </c>
      <c r="C300" s="42">
        <v>2341</v>
      </c>
    </row>
    <row r="301" spans="1:3" x14ac:dyDescent="0.25">
      <c r="A301" s="52">
        <v>42036</v>
      </c>
      <c r="B301" s="42" t="s">
        <v>33</v>
      </c>
      <c r="C301" s="42">
        <v>1072</v>
      </c>
    </row>
    <row r="302" spans="1:3" x14ac:dyDescent="0.25">
      <c r="A302" s="52">
        <v>42064</v>
      </c>
      <c r="B302" s="42" t="s">
        <v>29</v>
      </c>
      <c r="C302" s="42">
        <v>990</v>
      </c>
    </row>
    <row r="303" spans="1:3" x14ac:dyDescent="0.25">
      <c r="A303" s="52">
        <v>42064</v>
      </c>
      <c r="B303" s="42" t="s">
        <v>35</v>
      </c>
      <c r="C303" s="42">
        <v>1159</v>
      </c>
    </row>
    <row r="304" spans="1:3" x14ac:dyDescent="0.25">
      <c r="A304" s="52">
        <v>42064</v>
      </c>
      <c r="B304" s="42" t="s">
        <v>37</v>
      </c>
      <c r="C304" s="42">
        <v>613</v>
      </c>
    </row>
    <row r="305" spans="1:3" x14ac:dyDescent="0.25">
      <c r="A305" s="52">
        <v>42064</v>
      </c>
      <c r="B305" s="42" t="s">
        <v>31</v>
      </c>
      <c r="C305" s="42">
        <v>821</v>
      </c>
    </row>
    <row r="306" spans="1:3" x14ac:dyDescent="0.25">
      <c r="A306" s="52">
        <v>42064</v>
      </c>
      <c r="B306" s="42" t="s">
        <v>26</v>
      </c>
      <c r="C306" s="42">
        <v>2343</v>
      </c>
    </row>
    <row r="307" spans="1:3" x14ac:dyDescent="0.25">
      <c r="A307" s="52">
        <v>42064</v>
      </c>
      <c r="B307" s="42" t="s">
        <v>33</v>
      </c>
      <c r="C307" s="42">
        <v>1082</v>
      </c>
    </row>
    <row r="308" spans="1:3" x14ac:dyDescent="0.25">
      <c r="A308" s="52">
        <v>42095</v>
      </c>
      <c r="B308" s="42" t="s">
        <v>29</v>
      </c>
      <c r="C308" s="42">
        <v>1026</v>
      </c>
    </row>
    <row r="309" spans="1:3" x14ac:dyDescent="0.25">
      <c r="A309" s="52">
        <v>42095</v>
      </c>
      <c r="B309" s="42" t="s">
        <v>35</v>
      </c>
      <c r="C309" s="42">
        <v>1167</v>
      </c>
    </row>
    <row r="310" spans="1:3" x14ac:dyDescent="0.25">
      <c r="A310" s="52">
        <v>42095</v>
      </c>
      <c r="B310" s="42" t="s">
        <v>37</v>
      </c>
      <c r="C310" s="42">
        <v>617</v>
      </c>
    </row>
    <row r="311" spans="1:3" x14ac:dyDescent="0.25">
      <c r="A311" s="52">
        <v>42095</v>
      </c>
      <c r="B311" s="42" t="s">
        <v>31</v>
      </c>
      <c r="C311" s="42">
        <v>854</v>
      </c>
    </row>
    <row r="312" spans="1:3" x14ac:dyDescent="0.25">
      <c r="A312" s="52">
        <v>42095</v>
      </c>
      <c r="B312" s="42" t="s">
        <v>26</v>
      </c>
      <c r="C312" s="42">
        <v>2361</v>
      </c>
    </row>
    <row r="313" spans="1:3" x14ac:dyDescent="0.25">
      <c r="A313" s="52">
        <v>42095</v>
      </c>
      <c r="B313" s="42" t="s">
        <v>33</v>
      </c>
      <c r="C313" s="42">
        <v>1092</v>
      </c>
    </row>
    <row r="314" spans="1:3" x14ac:dyDescent="0.25">
      <c r="A314" s="52">
        <v>42125</v>
      </c>
      <c r="B314" s="42" t="s">
        <v>29</v>
      </c>
      <c r="C314" s="42">
        <v>1053</v>
      </c>
    </row>
    <row r="315" spans="1:3" x14ac:dyDescent="0.25">
      <c r="A315" s="52">
        <v>42125</v>
      </c>
      <c r="B315" s="42" t="s">
        <v>35</v>
      </c>
      <c r="C315" s="42">
        <v>1174</v>
      </c>
    </row>
    <row r="316" spans="1:3" x14ac:dyDescent="0.25">
      <c r="A316" s="52">
        <v>42125</v>
      </c>
      <c r="B316" s="42" t="s">
        <v>37</v>
      </c>
      <c r="C316" s="42">
        <v>621</v>
      </c>
    </row>
    <row r="317" spans="1:3" x14ac:dyDescent="0.25">
      <c r="A317" s="52">
        <v>42125</v>
      </c>
      <c r="B317" s="42" t="s">
        <v>31</v>
      </c>
      <c r="C317" s="42">
        <v>888</v>
      </c>
    </row>
    <row r="318" spans="1:3" x14ac:dyDescent="0.25">
      <c r="A318" s="52">
        <v>42125</v>
      </c>
      <c r="B318" s="42" t="s">
        <v>26</v>
      </c>
      <c r="C318" s="42">
        <v>2370</v>
      </c>
    </row>
    <row r="319" spans="1:3" x14ac:dyDescent="0.25">
      <c r="A319" s="52">
        <v>42125</v>
      </c>
      <c r="B319" s="42" t="s">
        <v>33</v>
      </c>
      <c r="C319" s="42">
        <v>1090</v>
      </c>
    </row>
    <row r="320" spans="1:3" x14ac:dyDescent="0.25">
      <c r="A320" s="52">
        <v>42156</v>
      </c>
      <c r="B320" s="42" t="s">
        <v>29</v>
      </c>
      <c r="C320" s="42">
        <v>883</v>
      </c>
    </row>
    <row r="321" spans="1:3" x14ac:dyDescent="0.25">
      <c r="A321" s="52">
        <v>42156</v>
      </c>
      <c r="B321" s="42" t="s">
        <v>35</v>
      </c>
      <c r="C321" s="42">
        <v>1184</v>
      </c>
    </row>
    <row r="322" spans="1:3" x14ac:dyDescent="0.25">
      <c r="A322" s="52">
        <v>42156</v>
      </c>
      <c r="B322" s="42" t="s">
        <v>37</v>
      </c>
      <c r="C322" s="42">
        <v>611</v>
      </c>
    </row>
    <row r="323" spans="1:3" x14ac:dyDescent="0.25">
      <c r="A323" s="52">
        <v>42156</v>
      </c>
      <c r="B323" s="42" t="s">
        <v>31</v>
      </c>
      <c r="C323" s="42">
        <v>875</v>
      </c>
    </row>
    <row r="324" spans="1:3" x14ac:dyDescent="0.25">
      <c r="A324" s="52">
        <v>42156</v>
      </c>
      <c r="B324" s="42" t="s">
        <v>26</v>
      </c>
      <c r="C324" s="42">
        <v>2373</v>
      </c>
    </row>
    <row r="325" spans="1:3" x14ac:dyDescent="0.25">
      <c r="A325" s="52">
        <v>42156</v>
      </c>
      <c r="B325" s="42" t="s">
        <v>33</v>
      </c>
      <c r="C325" s="42">
        <v>187</v>
      </c>
    </row>
    <row r="326" spans="1:3" x14ac:dyDescent="0.25">
      <c r="A326" s="52">
        <v>42186</v>
      </c>
      <c r="B326" s="42" t="s">
        <v>29</v>
      </c>
      <c r="C326" s="42">
        <v>1024</v>
      </c>
    </row>
    <row r="327" spans="1:3" x14ac:dyDescent="0.25">
      <c r="A327" s="52">
        <v>42186</v>
      </c>
      <c r="B327" s="42" t="s">
        <v>35</v>
      </c>
      <c r="C327" s="42">
        <v>1186</v>
      </c>
    </row>
    <row r="328" spans="1:3" x14ac:dyDescent="0.25">
      <c r="A328" s="52">
        <v>42186</v>
      </c>
      <c r="B328" s="42" t="s">
        <v>37</v>
      </c>
      <c r="C328" s="42">
        <v>602</v>
      </c>
    </row>
    <row r="329" spans="1:3" x14ac:dyDescent="0.25">
      <c r="A329" s="52">
        <v>42186</v>
      </c>
      <c r="B329" s="42" t="s">
        <v>31</v>
      </c>
      <c r="C329" s="42">
        <v>840</v>
      </c>
    </row>
    <row r="330" spans="1:3" x14ac:dyDescent="0.25">
      <c r="A330" s="52">
        <v>42186</v>
      </c>
      <c r="B330" s="42" t="s">
        <v>26</v>
      </c>
      <c r="C330" s="42">
        <v>2373</v>
      </c>
    </row>
    <row r="331" spans="1:3" x14ac:dyDescent="0.25">
      <c r="A331" s="52">
        <v>42186</v>
      </c>
      <c r="B331" s="42" t="s">
        <v>33</v>
      </c>
      <c r="C331" s="42">
        <v>1085</v>
      </c>
    </row>
    <row r="332" spans="1:3" x14ac:dyDescent="0.25">
      <c r="A332" s="52">
        <v>42217</v>
      </c>
      <c r="B332" s="42" t="s">
        <v>29</v>
      </c>
      <c r="C332" s="42">
        <v>882</v>
      </c>
    </row>
    <row r="333" spans="1:3" x14ac:dyDescent="0.25">
      <c r="A333" s="52">
        <v>42217</v>
      </c>
      <c r="B333" s="42" t="s">
        <v>35</v>
      </c>
      <c r="C333" s="42">
        <v>1192</v>
      </c>
    </row>
    <row r="334" spans="1:3" x14ac:dyDescent="0.25">
      <c r="A334" s="52">
        <v>42217</v>
      </c>
      <c r="B334" s="42" t="s">
        <v>37</v>
      </c>
      <c r="C334" s="42">
        <v>593</v>
      </c>
    </row>
    <row r="335" spans="1:3" x14ac:dyDescent="0.25">
      <c r="A335" s="52">
        <v>42217</v>
      </c>
      <c r="B335" s="42" t="s">
        <v>31</v>
      </c>
      <c r="C335" s="42">
        <v>806</v>
      </c>
    </row>
    <row r="336" spans="1:3" x14ac:dyDescent="0.25">
      <c r="A336" s="52">
        <v>42217</v>
      </c>
      <c r="B336" s="42" t="s">
        <v>26</v>
      </c>
      <c r="C336" s="42">
        <v>2378</v>
      </c>
    </row>
    <row r="337" spans="1:3" x14ac:dyDescent="0.25">
      <c r="A337" s="52">
        <v>42217</v>
      </c>
      <c r="B337" s="42" t="s">
        <v>33</v>
      </c>
      <c r="C337" s="42">
        <v>1083</v>
      </c>
    </row>
    <row r="338" spans="1:3" x14ac:dyDescent="0.25">
      <c r="A338" s="52">
        <v>42248</v>
      </c>
      <c r="B338" s="42" t="s">
        <v>29</v>
      </c>
      <c r="C338" s="42">
        <v>831</v>
      </c>
    </row>
    <row r="339" spans="1:3" x14ac:dyDescent="0.25">
      <c r="A339" s="52">
        <v>42248</v>
      </c>
      <c r="B339" s="42" t="s">
        <v>35</v>
      </c>
      <c r="C339" s="42">
        <v>1202</v>
      </c>
    </row>
    <row r="340" spans="1:3" x14ac:dyDescent="0.25">
      <c r="A340" s="52">
        <v>42248</v>
      </c>
      <c r="B340" s="42" t="s">
        <v>37</v>
      </c>
      <c r="C340" s="42">
        <v>584</v>
      </c>
    </row>
    <row r="341" spans="1:3" x14ac:dyDescent="0.25">
      <c r="A341" s="52">
        <v>42248</v>
      </c>
      <c r="B341" s="42" t="s">
        <v>31</v>
      </c>
      <c r="C341" s="42">
        <v>774</v>
      </c>
    </row>
    <row r="342" spans="1:3" x14ac:dyDescent="0.25">
      <c r="A342" s="52">
        <v>42248</v>
      </c>
      <c r="B342" s="42" t="s">
        <v>26</v>
      </c>
      <c r="C342" s="42">
        <v>2439</v>
      </c>
    </row>
    <row r="343" spans="1:3" x14ac:dyDescent="0.25">
      <c r="A343" s="52">
        <v>42248</v>
      </c>
      <c r="B343" s="42" t="s">
        <v>33</v>
      </c>
      <c r="C343" s="42">
        <v>1085</v>
      </c>
    </row>
    <row r="344" spans="1:3" x14ac:dyDescent="0.25">
      <c r="A344" s="52">
        <v>42278</v>
      </c>
      <c r="B344" s="42" t="s">
        <v>29</v>
      </c>
      <c r="C344" s="42">
        <v>1167</v>
      </c>
    </row>
    <row r="345" spans="1:3" x14ac:dyDescent="0.25">
      <c r="A345" s="52">
        <v>42278</v>
      </c>
      <c r="B345" s="42" t="s">
        <v>35</v>
      </c>
      <c r="C345" s="42">
        <v>1216</v>
      </c>
    </row>
    <row r="346" spans="1:3" x14ac:dyDescent="0.25">
      <c r="A346" s="52">
        <v>42278</v>
      </c>
      <c r="B346" s="42" t="s">
        <v>37</v>
      </c>
      <c r="C346" s="42">
        <v>602</v>
      </c>
    </row>
    <row r="347" spans="1:3" x14ac:dyDescent="0.25">
      <c r="A347" s="52">
        <v>42278</v>
      </c>
      <c r="B347" s="42" t="s">
        <v>31</v>
      </c>
      <c r="C347" s="42">
        <v>805</v>
      </c>
    </row>
    <row r="348" spans="1:3" x14ac:dyDescent="0.25">
      <c r="A348" s="52">
        <v>42278</v>
      </c>
      <c r="B348" s="42" t="s">
        <v>26</v>
      </c>
      <c r="C348" s="42">
        <v>2447</v>
      </c>
    </row>
    <row r="349" spans="1:3" x14ac:dyDescent="0.25">
      <c r="A349" s="52">
        <v>42278</v>
      </c>
      <c r="B349" s="42" t="s">
        <v>33</v>
      </c>
      <c r="C349" s="42">
        <v>1091</v>
      </c>
    </row>
    <row r="350" spans="1:3" x14ac:dyDescent="0.25">
      <c r="A350" s="52">
        <v>42309</v>
      </c>
      <c r="B350" s="42" t="s">
        <v>29</v>
      </c>
      <c r="C350" s="42">
        <v>1202</v>
      </c>
    </row>
    <row r="351" spans="1:3" x14ac:dyDescent="0.25">
      <c r="A351" s="52">
        <v>42309</v>
      </c>
      <c r="B351" s="42" t="s">
        <v>35</v>
      </c>
      <c r="C351" s="42">
        <v>1222</v>
      </c>
    </row>
    <row r="352" spans="1:3" x14ac:dyDescent="0.25">
      <c r="A352" s="52">
        <v>42309</v>
      </c>
      <c r="B352" s="42" t="s">
        <v>37</v>
      </c>
      <c r="C352" s="42">
        <v>620</v>
      </c>
    </row>
    <row r="353" spans="1:3" x14ac:dyDescent="0.25">
      <c r="A353" s="52">
        <v>42309</v>
      </c>
      <c r="B353" s="42" t="s">
        <v>31</v>
      </c>
      <c r="C353" s="42">
        <v>837</v>
      </c>
    </row>
    <row r="354" spans="1:3" x14ac:dyDescent="0.25">
      <c r="A354" s="52">
        <v>42309</v>
      </c>
      <c r="B354" s="42" t="s">
        <v>26</v>
      </c>
      <c r="C354" s="42">
        <v>2481</v>
      </c>
    </row>
    <row r="355" spans="1:3" x14ac:dyDescent="0.25">
      <c r="A355" s="52">
        <v>42309</v>
      </c>
      <c r="B355" s="42" t="s">
        <v>33</v>
      </c>
      <c r="C355" s="42">
        <v>1097</v>
      </c>
    </row>
    <row r="356" spans="1:3" x14ac:dyDescent="0.25">
      <c r="A356" s="52">
        <v>42339</v>
      </c>
      <c r="B356" s="42" t="s">
        <v>29</v>
      </c>
      <c r="C356" s="42">
        <v>816</v>
      </c>
    </row>
    <row r="357" spans="1:3" x14ac:dyDescent="0.25">
      <c r="A357" s="52">
        <v>42339</v>
      </c>
      <c r="B357" s="42" t="s">
        <v>35</v>
      </c>
      <c r="C357" s="42">
        <v>1234</v>
      </c>
    </row>
    <row r="358" spans="1:3" x14ac:dyDescent="0.25">
      <c r="A358" s="52">
        <v>42339</v>
      </c>
      <c r="B358" s="42" t="s">
        <v>37</v>
      </c>
      <c r="C358" s="42">
        <v>638</v>
      </c>
    </row>
    <row r="359" spans="1:3" x14ac:dyDescent="0.25">
      <c r="A359" s="52">
        <v>42339</v>
      </c>
      <c r="B359" s="42" t="s">
        <v>31</v>
      </c>
      <c r="C359" s="42">
        <v>871</v>
      </c>
    </row>
    <row r="360" spans="1:3" x14ac:dyDescent="0.25">
      <c r="A360" s="52">
        <v>42339</v>
      </c>
      <c r="B360" s="42" t="s">
        <v>26</v>
      </c>
      <c r="C360" s="42">
        <v>2486</v>
      </c>
    </row>
    <row r="361" spans="1:3" x14ac:dyDescent="0.25">
      <c r="A361" s="52">
        <v>42339</v>
      </c>
      <c r="B361" s="42" t="s">
        <v>33</v>
      </c>
      <c r="C361" s="42">
        <v>1104</v>
      </c>
    </row>
    <row r="362" spans="1:3" x14ac:dyDescent="0.25">
      <c r="A362" s="52">
        <v>42370</v>
      </c>
      <c r="B362" s="42" t="s">
        <v>29</v>
      </c>
      <c r="C362" s="42">
        <v>825</v>
      </c>
    </row>
    <row r="363" spans="1:3" x14ac:dyDescent="0.25">
      <c r="A363" s="52">
        <v>42370</v>
      </c>
      <c r="B363" s="42" t="s">
        <v>35</v>
      </c>
      <c r="C363" s="42">
        <v>1247</v>
      </c>
    </row>
    <row r="364" spans="1:3" x14ac:dyDescent="0.25">
      <c r="A364" s="52">
        <v>42370</v>
      </c>
      <c r="B364" s="42" t="s">
        <v>37</v>
      </c>
      <c r="C364" s="42">
        <v>640</v>
      </c>
    </row>
    <row r="365" spans="1:3" x14ac:dyDescent="0.25">
      <c r="A365" s="52">
        <v>42370</v>
      </c>
      <c r="B365" s="42" t="s">
        <v>31</v>
      </c>
      <c r="C365" s="42">
        <v>873</v>
      </c>
    </row>
    <row r="366" spans="1:3" x14ac:dyDescent="0.25">
      <c r="A366" s="52">
        <v>42370</v>
      </c>
      <c r="B366" s="42" t="s">
        <v>26</v>
      </c>
      <c r="C366" s="42">
        <v>2380</v>
      </c>
    </row>
    <row r="367" spans="1:3" x14ac:dyDescent="0.25">
      <c r="A367" s="52">
        <v>42370</v>
      </c>
      <c r="B367" s="42" t="s">
        <v>33</v>
      </c>
      <c r="C367" s="42">
        <v>1107</v>
      </c>
    </row>
    <row r="368" spans="1:3" x14ac:dyDescent="0.25">
      <c r="A368" s="52">
        <v>42401</v>
      </c>
      <c r="B368" s="42" t="s">
        <v>29</v>
      </c>
      <c r="C368" s="42">
        <v>877</v>
      </c>
    </row>
    <row r="369" spans="1:3" x14ac:dyDescent="0.25">
      <c r="A369" s="52">
        <v>42401</v>
      </c>
      <c r="B369" s="42" t="s">
        <v>35</v>
      </c>
      <c r="C369" s="42">
        <v>1256</v>
      </c>
    </row>
    <row r="370" spans="1:3" x14ac:dyDescent="0.25">
      <c r="A370" s="52">
        <v>42401</v>
      </c>
      <c r="B370" s="42" t="s">
        <v>37</v>
      </c>
      <c r="C370" s="42">
        <v>642</v>
      </c>
    </row>
    <row r="371" spans="1:3" x14ac:dyDescent="0.25">
      <c r="A371" s="52">
        <v>42401</v>
      </c>
      <c r="B371" s="42" t="s">
        <v>31</v>
      </c>
      <c r="C371" s="42">
        <v>876</v>
      </c>
    </row>
    <row r="372" spans="1:3" x14ac:dyDescent="0.25">
      <c r="A372" s="52">
        <v>42401</v>
      </c>
      <c r="B372" s="42" t="s">
        <v>26</v>
      </c>
      <c r="C372" s="42">
        <v>2405</v>
      </c>
    </row>
    <row r="373" spans="1:3" x14ac:dyDescent="0.25">
      <c r="A373" s="52">
        <v>42401</v>
      </c>
      <c r="B373" s="42" t="s">
        <v>33</v>
      </c>
      <c r="C373" s="42">
        <v>1117</v>
      </c>
    </row>
    <row r="374" spans="1:3" x14ac:dyDescent="0.25">
      <c r="A374" s="52">
        <v>42430</v>
      </c>
      <c r="B374" s="42" t="s">
        <v>29</v>
      </c>
      <c r="C374" s="42">
        <v>886</v>
      </c>
    </row>
    <row r="375" spans="1:3" x14ac:dyDescent="0.25">
      <c r="A375" s="52">
        <v>42430</v>
      </c>
      <c r="B375" s="42" t="s">
        <v>35</v>
      </c>
      <c r="C375" s="42">
        <v>1271</v>
      </c>
    </row>
    <row r="376" spans="1:3" x14ac:dyDescent="0.25">
      <c r="A376" s="52">
        <v>42430</v>
      </c>
      <c r="B376" s="42" t="s">
        <v>37</v>
      </c>
      <c r="C376" s="42">
        <v>646</v>
      </c>
    </row>
    <row r="377" spans="1:3" x14ac:dyDescent="0.25">
      <c r="A377" s="52">
        <v>42430</v>
      </c>
      <c r="B377" s="42" t="s">
        <v>31</v>
      </c>
      <c r="C377" s="42">
        <v>911</v>
      </c>
    </row>
    <row r="378" spans="1:3" x14ac:dyDescent="0.25">
      <c r="A378" s="52">
        <v>42430</v>
      </c>
      <c r="B378" s="42" t="s">
        <v>26</v>
      </c>
      <c r="C378" s="42">
        <v>2412</v>
      </c>
    </row>
    <row r="379" spans="1:3" x14ac:dyDescent="0.25">
      <c r="A379" s="52">
        <v>42430</v>
      </c>
      <c r="B379" s="42" t="s">
        <v>33</v>
      </c>
      <c r="C379" s="42">
        <v>1127</v>
      </c>
    </row>
    <row r="380" spans="1:3" x14ac:dyDescent="0.25">
      <c r="A380" s="52">
        <v>42461</v>
      </c>
      <c r="B380" s="42" t="s">
        <v>29</v>
      </c>
      <c r="C380" s="42">
        <v>1114</v>
      </c>
    </row>
    <row r="381" spans="1:3" x14ac:dyDescent="0.25">
      <c r="A381" s="52">
        <v>42461</v>
      </c>
      <c r="B381" s="42" t="s">
        <v>35</v>
      </c>
      <c r="C381" s="42">
        <v>1277</v>
      </c>
    </row>
    <row r="382" spans="1:3" x14ac:dyDescent="0.25">
      <c r="A382" s="52">
        <v>42461</v>
      </c>
      <c r="B382" s="42" t="s">
        <v>37</v>
      </c>
      <c r="C382" s="42">
        <v>650</v>
      </c>
    </row>
    <row r="383" spans="1:3" x14ac:dyDescent="0.25">
      <c r="A383" s="52">
        <v>42461</v>
      </c>
      <c r="B383" s="42" t="s">
        <v>31</v>
      </c>
      <c r="C383" s="42">
        <v>948</v>
      </c>
    </row>
    <row r="384" spans="1:3" x14ac:dyDescent="0.25">
      <c r="A384" s="52">
        <v>42461</v>
      </c>
      <c r="B384" s="42" t="s">
        <v>26</v>
      </c>
      <c r="C384" s="42">
        <v>2438</v>
      </c>
    </row>
    <row r="385" spans="1:3" x14ac:dyDescent="0.25">
      <c r="A385" s="52">
        <v>42461</v>
      </c>
      <c r="B385" s="42" t="s">
        <v>33</v>
      </c>
      <c r="C385" s="42">
        <v>1137</v>
      </c>
    </row>
    <row r="386" spans="1:3" x14ac:dyDescent="0.25">
      <c r="A386" s="52">
        <v>42491</v>
      </c>
      <c r="B386" s="42" t="s">
        <v>29</v>
      </c>
      <c r="C386" s="42">
        <v>894</v>
      </c>
    </row>
    <row r="387" spans="1:3" x14ac:dyDescent="0.25">
      <c r="A387" s="52">
        <v>42491</v>
      </c>
      <c r="B387" s="42" t="s">
        <v>35</v>
      </c>
      <c r="C387" s="42">
        <v>1288</v>
      </c>
    </row>
    <row r="388" spans="1:3" x14ac:dyDescent="0.25">
      <c r="A388" s="52">
        <v>42491</v>
      </c>
      <c r="B388" s="42" t="s">
        <v>37</v>
      </c>
      <c r="C388" s="42">
        <v>654</v>
      </c>
    </row>
    <row r="389" spans="1:3" x14ac:dyDescent="0.25">
      <c r="A389" s="52">
        <v>42491</v>
      </c>
      <c r="B389" s="42" t="s">
        <v>31</v>
      </c>
      <c r="C389" s="42">
        <v>986</v>
      </c>
    </row>
    <row r="390" spans="1:3" x14ac:dyDescent="0.25">
      <c r="A390" s="52">
        <v>42491</v>
      </c>
      <c r="B390" s="42" t="s">
        <v>26</v>
      </c>
      <c r="C390" s="42">
        <v>2499</v>
      </c>
    </row>
    <row r="391" spans="1:3" x14ac:dyDescent="0.25">
      <c r="A391" s="52">
        <v>42491</v>
      </c>
      <c r="B391" s="42" t="s">
        <v>33</v>
      </c>
      <c r="C391" s="42">
        <v>1135</v>
      </c>
    </row>
    <row r="392" spans="1:3" x14ac:dyDescent="0.25">
      <c r="A392" s="52">
        <v>42522</v>
      </c>
      <c r="B392" s="42" t="s">
        <v>29</v>
      </c>
      <c r="C392" s="42">
        <v>1273</v>
      </c>
    </row>
    <row r="393" spans="1:3" x14ac:dyDescent="0.25">
      <c r="A393" s="52">
        <v>42522</v>
      </c>
      <c r="B393" s="42" t="s">
        <v>35</v>
      </c>
      <c r="C393" s="42">
        <v>1291</v>
      </c>
    </row>
    <row r="394" spans="1:3" x14ac:dyDescent="0.25">
      <c r="A394" s="52">
        <v>42522</v>
      </c>
      <c r="B394" s="42" t="s">
        <v>37</v>
      </c>
      <c r="C394" s="42">
        <v>644</v>
      </c>
    </row>
    <row r="395" spans="1:3" x14ac:dyDescent="0.25">
      <c r="A395" s="52">
        <v>42522</v>
      </c>
      <c r="B395" s="42" t="s">
        <v>31</v>
      </c>
      <c r="C395" s="42">
        <v>971</v>
      </c>
    </row>
    <row r="396" spans="1:3" x14ac:dyDescent="0.25">
      <c r="A396" s="52">
        <v>42522</v>
      </c>
      <c r="B396" s="42" t="s">
        <v>26</v>
      </c>
      <c r="C396" s="42">
        <v>2501</v>
      </c>
    </row>
    <row r="397" spans="1:3" x14ac:dyDescent="0.25">
      <c r="A397" s="52">
        <v>42522</v>
      </c>
      <c r="B397" s="42" t="s">
        <v>33</v>
      </c>
      <c r="C397" s="42">
        <v>1133</v>
      </c>
    </row>
    <row r="398" spans="1:3" x14ac:dyDescent="0.25">
      <c r="A398" s="52">
        <v>42552</v>
      </c>
      <c r="B398" s="42" t="s">
        <v>29</v>
      </c>
      <c r="C398" s="42">
        <v>1045</v>
      </c>
    </row>
    <row r="399" spans="1:3" x14ac:dyDescent="0.25">
      <c r="A399" s="52">
        <v>42552</v>
      </c>
      <c r="B399" s="42" t="s">
        <v>35</v>
      </c>
      <c r="C399" s="42">
        <v>1317</v>
      </c>
    </row>
    <row r="400" spans="1:3" x14ac:dyDescent="0.25">
      <c r="A400" s="52">
        <v>42552</v>
      </c>
      <c r="B400" s="42" t="s">
        <v>37</v>
      </c>
      <c r="C400" s="42">
        <v>634</v>
      </c>
    </row>
    <row r="401" spans="1:3" x14ac:dyDescent="0.25">
      <c r="A401" s="52">
        <v>42552</v>
      </c>
      <c r="B401" s="42" t="s">
        <v>31</v>
      </c>
      <c r="C401" s="42">
        <v>932</v>
      </c>
    </row>
    <row r="402" spans="1:3" x14ac:dyDescent="0.25">
      <c r="A402" s="52">
        <v>42552</v>
      </c>
      <c r="B402" s="42" t="s">
        <v>26</v>
      </c>
      <c r="C402" s="42">
        <v>2508</v>
      </c>
    </row>
    <row r="403" spans="1:3" x14ac:dyDescent="0.25">
      <c r="A403" s="52">
        <v>42552</v>
      </c>
      <c r="B403" s="42" t="s">
        <v>33</v>
      </c>
      <c r="C403" s="42">
        <v>1130</v>
      </c>
    </row>
    <row r="404" spans="1:3" x14ac:dyDescent="0.25">
      <c r="A404" s="52">
        <v>42583</v>
      </c>
      <c r="B404" s="42" t="s">
        <v>29</v>
      </c>
      <c r="C404" s="42">
        <v>826</v>
      </c>
    </row>
    <row r="405" spans="1:3" x14ac:dyDescent="0.25">
      <c r="A405" s="52">
        <v>42583</v>
      </c>
      <c r="B405" s="42" t="s">
        <v>35</v>
      </c>
      <c r="C405" s="42">
        <v>1320</v>
      </c>
    </row>
    <row r="406" spans="1:3" x14ac:dyDescent="0.25">
      <c r="A406" s="52">
        <v>42583</v>
      </c>
      <c r="B406" s="42" t="s">
        <v>37</v>
      </c>
      <c r="C406" s="42">
        <v>625</v>
      </c>
    </row>
    <row r="407" spans="1:3" x14ac:dyDescent="0.25">
      <c r="A407" s="52">
        <v>42583</v>
      </c>
      <c r="B407" s="42" t="s">
        <v>31</v>
      </c>
      <c r="C407" s="42">
        <v>895</v>
      </c>
    </row>
    <row r="408" spans="1:3" x14ac:dyDescent="0.25">
      <c r="A408" s="52">
        <v>42583</v>
      </c>
      <c r="B408" s="42" t="s">
        <v>26</v>
      </c>
      <c r="C408" s="42">
        <v>2510</v>
      </c>
    </row>
    <row r="409" spans="1:3" x14ac:dyDescent="0.25">
      <c r="A409" s="52">
        <v>42583</v>
      </c>
      <c r="B409" s="42" t="s">
        <v>33</v>
      </c>
      <c r="C409" s="42">
        <v>1128</v>
      </c>
    </row>
    <row r="410" spans="1:3" x14ac:dyDescent="0.25">
      <c r="A410" s="52">
        <v>42614</v>
      </c>
      <c r="B410" s="42" t="s">
        <v>29</v>
      </c>
      <c r="C410" s="42">
        <v>844</v>
      </c>
    </row>
    <row r="411" spans="1:3" x14ac:dyDescent="0.25">
      <c r="A411" s="52">
        <v>42614</v>
      </c>
      <c r="B411" s="42" t="s">
        <v>35</v>
      </c>
      <c r="C411" s="42">
        <v>1325</v>
      </c>
    </row>
    <row r="412" spans="1:3" x14ac:dyDescent="0.25">
      <c r="A412" s="52">
        <v>42614</v>
      </c>
      <c r="B412" s="42" t="s">
        <v>37</v>
      </c>
      <c r="C412" s="42">
        <v>615</v>
      </c>
    </row>
    <row r="413" spans="1:3" x14ac:dyDescent="0.25">
      <c r="A413" s="52">
        <v>42614</v>
      </c>
      <c r="B413" s="42" t="s">
        <v>31</v>
      </c>
      <c r="C413" s="42">
        <v>859</v>
      </c>
    </row>
    <row r="414" spans="1:3" x14ac:dyDescent="0.25">
      <c r="A414" s="52">
        <v>42614</v>
      </c>
      <c r="B414" s="42" t="s">
        <v>26</v>
      </c>
      <c r="C414" s="42">
        <v>2515</v>
      </c>
    </row>
    <row r="415" spans="1:3" x14ac:dyDescent="0.25">
      <c r="A415" s="52">
        <v>42614</v>
      </c>
      <c r="B415" s="42" t="s">
        <v>33</v>
      </c>
      <c r="C415" s="42">
        <v>1130</v>
      </c>
    </row>
    <row r="416" spans="1:3" x14ac:dyDescent="0.25">
      <c r="A416" s="52">
        <v>42644</v>
      </c>
      <c r="B416" s="42" t="s">
        <v>29</v>
      </c>
      <c r="C416" s="42">
        <v>850</v>
      </c>
    </row>
    <row r="417" spans="1:3" x14ac:dyDescent="0.25">
      <c r="A417" s="52">
        <v>42644</v>
      </c>
      <c r="B417" s="42" t="s">
        <v>35</v>
      </c>
      <c r="C417" s="42">
        <v>1330</v>
      </c>
    </row>
    <row r="418" spans="1:3" x14ac:dyDescent="0.25">
      <c r="A418" s="52">
        <v>42644</v>
      </c>
      <c r="B418" s="42" t="s">
        <v>37</v>
      </c>
      <c r="C418" s="42">
        <v>634</v>
      </c>
    </row>
    <row r="419" spans="1:3" x14ac:dyDescent="0.25">
      <c r="A419" s="52">
        <v>42644</v>
      </c>
      <c r="B419" s="42" t="s">
        <v>31</v>
      </c>
      <c r="C419" s="42">
        <v>893</v>
      </c>
    </row>
    <row r="420" spans="1:3" x14ac:dyDescent="0.25">
      <c r="A420" s="52">
        <v>42644</v>
      </c>
      <c r="B420" s="42" t="s">
        <v>26</v>
      </c>
      <c r="C420" s="42">
        <v>2596</v>
      </c>
    </row>
    <row r="421" spans="1:3" x14ac:dyDescent="0.25">
      <c r="A421" s="52">
        <v>42644</v>
      </c>
      <c r="B421" s="42" t="s">
        <v>33</v>
      </c>
      <c r="C421" s="42">
        <v>1136</v>
      </c>
    </row>
    <row r="422" spans="1:3" x14ac:dyDescent="0.25">
      <c r="A422" s="52">
        <v>42675</v>
      </c>
      <c r="B422" s="42" t="s">
        <v>29</v>
      </c>
      <c r="C422" s="42">
        <v>900</v>
      </c>
    </row>
    <row r="423" spans="1:3" x14ac:dyDescent="0.25">
      <c r="A423" s="52">
        <v>42675</v>
      </c>
      <c r="B423" s="42" t="s">
        <v>35</v>
      </c>
      <c r="C423" s="42">
        <v>1339</v>
      </c>
    </row>
    <row r="424" spans="1:3" x14ac:dyDescent="0.25">
      <c r="A424" s="52">
        <v>42675</v>
      </c>
      <c r="B424" s="42" t="s">
        <v>37</v>
      </c>
      <c r="C424" s="42">
        <v>653</v>
      </c>
    </row>
    <row r="425" spans="1:3" x14ac:dyDescent="0.25">
      <c r="A425" s="52">
        <v>42675</v>
      </c>
      <c r="B425" s="42" t="s">
        <v>31</v>
      </c>
      <c r="C425" s="42">
        <v>929</v>
      </c>
    </row>
    <row r="426" spans="1:3" x14ac:dyDescent="0.25">
      <c r="A426" s="52">
        <v>42675</v>
      </c>
      <c r="B426" s="42" t="s">
        <v>26</v>
      </c>
      <c r="C426" s="42">
        <v>2601</v>
      </c>
    </row>
    <row r="427" spans="1:3" x14ac:dyDescent="0.25">
      <c r="A427" s="52">
        <v>42675</v>
      </c>
      <c r="B427" s="42" t="s">
        <v>33</v>
      </c>
      <c r="C427" s="42">
        <v>1143</v>
      </c>
    </row>
    <row r="428" spans="1:3" x14ac:dyDescent="0.25">
      <c r="A428" s="52">
        <v>42705</v>
      </c>
      <c r="B428" s="42" t="s">
        <v>29</v>
      </c>
      <c r="C428" s="42">
        <v>894</v>
      </c>
    </row>
    <row r="429" spans="1:3" x14ac:dyDescent="0.25">
      <c r="A429" s="52">
        <v>42705</v>
      </c>
      <c r="B429" s="42" t="s">
        <v>35</v>
      </c>
      <c r="C429" s="42">
        <v>1341</v>
      </c>
    </row>
    <row r="430" spans="1:3" x14ac:dyDescent="0.25">
      <c r="A430" s="52">
        <v>42705</v>
      </c>
      <c r="B430" s="42" t="s">
        <v>37</v>
      </c>
      <c r="C430" s="42">
        <v>672</v>
      </c>
    </row>
    <row r="431" spans="1:3" x14ac:dyDescent="0.25">
      <c r="A431" s="52">
        <v>42705</v>
      </c>
      <c r="B431" s="42" t="s">
        <v>31</v>
      </c>
      <c r="C431" s="42">
        <v>966</v>
      </c>
    </row>
    <row r="432" spans="1:3" x14ac:dyDescent="0.25">
      <c r="A432" s="52">
        <v>42705</v>
      </c>
      <c r="B432" s="42" t="s">
        <v>26</v>
      </c>
      <c r="C432" s="42">
        <v>2611</v>
      </c>
    </row>
    <row r="433" spans="1:3" x14ac:dyDescent="0.25">
      <c r="A433" s="52">
        <v>42705</v>
      </c>
      <c r="B433" s="42" t="s">
        <v>33</v>
      </c>
      <c r="C433" s="42">
        <v>1150</v>
      </c>
    </row>
    <row r="434" spans="1:3" x14ac:dyDescent="0.25">
      <c r="A434" s="52">
        <v>42736</v>
      </c>
      <c r="B434" s="42" t="s">
        <v>29</v>
      </c>
      <c r="C434" s="42">
        <v>866</v>
      </c>
    </row>
    <row r="435" spans="1:3" x14ac:dyDescent="0.25">
      <c r="A435" s="52">
        <v>42736</v>
      </c>
      <c r="B435" s="42" t="s">
        <v>35</v>
      </c>
      <c r="C435" s="42">
        <v>1370</v>
      </c>
    </row>
    <row r="436" spans="1:3" x14ac:dyDescent="0.25">
      <c r="A436" s="52">
        <v>42736</v>
      </c>
      <c r="B436" s="42" t="s">
        <v>37</v>
      </c>
      <c r="C436" s="42">
        <v>674</v>
      </c>
    </row>
    <row r="437" spans="1:3" x14ac:dyDescent="0.25">
      <c r="A437" s="52">
        <v>42736</v>
      </c>
      <c r="B437" s="42" t="s">
        <v>31</v>
      </c>
      <c r="C437" s="42">
        <v>969</v>
      </c>
    </row>
    <row r="438" spans="1:3" x14ac:dyDescent="0.25">
      <c r="A438" s="52">
        <v>42736</v>
      </c>
      <c r="B438" s="42" t="s">
        <v>26</v>
      </c>
      <c r="C438" s="42">
        <v>2518</v>
      </c>
    </row>
    <row r="439" spans="1:3" x14ac:dyDescent="0.25">
      <c r="A439" s="52">
        <v>42736</v>
      </c>
      <c r="B439" s="42" t="s">
        <v>33</v>
      </c>
      <c r="C439" s="42">
        <v>1153</v>
      </c>
    </row>
    <row r="440" spans="1:3" x14ac:dyDescent="0.25">
      <c r="A440" s="52">
        <v>42767</v>
      </c>
      <c r="B440" s="42" t="s">
        <v>29</v>
      </c>
      <c r="C440" s="42">
        <v>901</v>
      </c>
    </row>
    <row r="441" spans="1:3" x14ac:dyDescent="0.25">
      <c r="A441" s="52">
        <v>42767</v>
      </c>
      <c r="B441" s="42" t="s">
        <v>35</v>
      </c>
      <c r="C441" s="42">
        <v>1380</v>
      </c>
    </row>
    <row r="442" spans="1:3" x14ac:dyDescent="0.25">
      <c r="A442" s="52">
        <v>42767</v>
      </c>
      <c r="B442" s="42" t="s">
        <v>37</v>
      </c>
      <c r="C442" s="42">
        <v>677</v>
      </c>
    </row>
    <row r="443" spans="1:3" x14ac:dyDescent="0.25">
      <c r="A443" s="52">
        <v>42767</v>
      </c>
      <c r="B443" s="42" t="s">
        <v>31</v>
      </c>
      <c r="C443" s="42">
        <v>972</v>
      </c>
    </row>
    <row r="444" spans="1:3" x14ac:dyDescent="0.25">
      <c r="A444" s="52">
        <v>42767</v>
      </c>
      <c r="B444" s="42" t="s">
        <v>26</v>
      </c>
      <c r="C444" s="42">
        <v>2549</v>
      </c>
    </row>
    <row r="445" spans="1:3" x14ac:dyDescent="0.25">
      <c r="A445" s="52">
        <v>42767</v>
      </c>
      <c r="B445" s="42" t="s">
        <v>33</v>
      </c>
      <c r="C445" s="42">
        <v>5164</v>
      </c>
    </row>
    <row r="446" spans="1:3" x14ac:dyDescent="0.25">
      <c r="A446" s="52">
        <v>42795</v>
      </c>
      <c r="B446" s="42" t="s">
        <v>29</v>
      </c>
      <c r="C446" s="42">
        <v>954</v>
      </c>
    </row>
    <row r="447" spans="1:3" x14ac:dyDescent="0.25">
      <c r="A447" s="52">
        <v>42795</v>
      </c>
      <c r="B447" s="42" t="s">
        <v>35</v>
      </c>
      <c r="C447" s="42">
        <v>1388</v>
      </c>
    </row>
    <row r="448" spans="1:3" x14ac:dyDescent="0.25">
      <c r="A448" s="52">
        <v>42795</v>
      </c>
      <c r="B448" s="42" t="s">
        <v>37</v>
      </c>
      <c r="C448" s="42">
        <v>681</v>
      </c>
    </row>
    <row r="449" spans="1:3" x14ac:dyDescent="0.25">
      <c r="A449" s="52">
        <v>42795</v>
      </c>
      <c r="B449" s="42" t="s">
        <v>31</v>
      </c>
      <c r="C449" s="42">
        <v>1011</v>
      </c>
    </row>
    <row r="450" spans="1:3" x14ac:dyDescent="0.25">
      <c r="A450" s="52">
        <v>42795</v>
      </c>
      <c r="B450" s="42" t="s">
        <v>26</v>
      </c>
      <c r="C450" s="42">
        <v>2586</v>
      </c>
    </row>
    <row r="451" spans="1:3" x14ac:dyDescent="0.25">
      <c r="A451" s="52">
        <v>42795</v>
      </c>
      <c r="B451" s="42" t="s">
        <v>33</v>
      </c>
      <c r="C451" s="42">
        <v>1174</v>
      </c>
    </row>
    <row r="452" spans="1:3" x14ac:dyDescent="0.25">
      <c r="A452" s="52">
        <v>42826</v>
      </c>
      <c r="B452" s="42" t="s">
        <v>29</v>
      </c>
      <c r="C452" s="42">
        <v>825</v>
      </c>
    </row>
    <row r="453" spans="1:3" x14ac:dyDescent="0.25">
      <c r="A453" s="52">
        <v>42826</v>
      </c>
      <c r="B453" s="42" t="s">
        <v>35</v>
      </c>
      <c r="C453" s="42">
        <v>1406</v>
      </c>
    </row>
    <row r="454" spans="1:3" x14ac:dyDescent="0.25">
      <c r="A454" s="52">
        <v>42826</v>
      </c>
      <c r="B454" s="42" t="s">
        <v>37</v>
      </c>
      <c r="C454" s="42">
        <v>685</v>
      </c>
    </row>
    <row r="455" spans="1:3" x14ac:dyDescent="0.25">
      <c r="A455" s="52">
        <v>42826</v>
      </c>
      <c r="B455" s="42" t="s">
        <v>31</v>
      </c>
      <c r="C455" s="42">
        <v>1051</v>
      </c>
    </row>
    <row r="456" spans="1:3" x14ac:dyDescent="0.25">
      <c r="A456" s="52">
        <v>42826</v>
      </c>
      <c r="B456" s="42" t="s">
        <v>26</v>
      </c>
      <c r="C456" s="42">
        <v>2613</v>
      </c>
    </row>
    <row r="457" spans="1:3" x14ac:dyDescent="0.25">
      <c r="A457" s="52">
        <v>42826</v>
      </c>
      <c r="B457" s="42" t="s">
        <v>33</v>
      </c>
      <c r="C457" s="42">
        <v>1185</v>
      </c>
    </row>
    <row r="458" spans="1:3" x14ac:dyDescent="0.25">
      <c r="A458" s="52">
        <v>42856</v>
      </c>
      <c r="B458" s="42" t="s">
        <v>29</v>
      </c>
      <c r="C458" s="42">
        <v>837</v>
      </c>
    </row>
    <row r="459" spans="1:3" x14ac:dyDescent="0.25">
      <c r="A459" s="52">
        <v>42856</v>
      </c>
      <c r="B459" s="42" t="s">
        <v>35</v>
      </c>
      <c r="C459" s="42">
        <v>1408</v>
      </c>
    </row>
    <row r="460" spans="1:3" x14ac:dyDescent="0.25">
      <c r="A460" s="52">
        <v>42856</v>
      </c>
      <c r="B460" s="42" t="s">
        <v>37</v>
      </c>
      <c r="C460" s="42">
        <v>689</v>
      </c>
    </row>
    <row r="461" spans="1:3" x14ac:dyDescent="0.25">
      <c r="A461" s="52">
        <v>42856</v>
      </c>
      <c r="B461" s="42" t="s">
        <v>31</v>
      </c>
      <c r="C461" s="42">
        <v>1093</v>
      </c>
    </row>
    <row r="462" spans="1:3" x14ac:dyDescent="0.25">
      <c r="A462" s="52">
        <v>42856</v>
      </c>
      <c r="B462" s="42" t="s">
        <v>26</v>
      </c>
      <c r="C462" s="42">
        <v>2615</v>
      </c>
    </row>
    <row r="463" spans="1:3" x14ac:dyDescent="0.25">
      <c r="A463" s="52">
        <v>42856</v>
      </c>
      <c r="B463" s="42" t="s">
        <v>33</v>
      </c>
      <c r="C463" s="42">
        <v>1182</v>
      </c>
    </row>
    <row r="464" spans="1:3" x14ac:dyDescent="0.25">
      <c r="A464" s="52">
        <v>42887</v>
      </c>
      <c r="B464" s="42" t="s">
        <v>29</v>
      </c>
      <c r="C464" s="42">
        <v>853</v>
      </c>
    </row>
    <row r="465" spans="1:3" x14ac:dyDescent="0.25">
      <c r="A465" s="52">
        <v>42887</v>
      </c>
      <c r="B465" s="42" t="s">
        <v>35</v>
      </c>
      <c r="C465" s="42">
        <v>1414</v>
      </c>
    </row>
    <row r="466" spans="1:3" x14ac:dyDescent="0.25">
      <c r="A466" s="52">
        <v>42887</v>
      </c>
      <c r="B466" s="42" t="s">
        <v>37</v>
      </c>
      <c r="C466" s="42">
        <v>678</v>
      </c>
    </row>
    <row r="467" spans="1:3" x14ac:dyDescent="0.25">
      <c r="A467" s="52">
        <v>42887</v>
      </c>
      <c r="B467" s="42" t="s">
        <v>31</v>
      </c>
      <c r="C467" s="42">
        <v>1077</v>
      </c>
    </row>
    <row r="468" spans="1:3" x14ac:dyDescent="0.25">
      <c r="A468" s="52">
        <v>42887</v>
      </c>
      <c r="B468" s="42" t="s">
        <v>26</v>
      </c>
      <c r="C468" s="42">
        <v>2626</v>
      </c>
    </row>
    <row r="469" spans="1:3" x14ac:dyDescent="0.25">
      <c r="A469" s="52">
        <v>42887</v>
      </c>
      <c r="B469" s="42" t="s">
        <v>33</v>
      </c>
      <c r="C469" s="42">
        <v>1180</v>
      </c>
    </row>
    <row r="470" spans="1:3" x14ac:dyDescent="0.25">
      <c r="A470" s="52">
        <v>42917</v>
      </c>
      <c r="B470" s="42" t="s">
        <v>29</v>
      </c>
      <c r="C470" s="42">
        <v>810</v>
      </c>
    </row>
    <row r="471" spans="1:3" x14ac:dyDescent="0.25">
      <c r="A471" s="52">
        <v>42917</v>
      </c>
      <c r="B471" s="42" t="s">
        <v>35</v>
      </c>
      <c r="C471" s="42">
        <v>1428</v>
      </c>
    </row>
    <row r="472" spans="1:3" x14ac:dyDescent="0.25">
      <c r="A472" s="52">
        <v>42917</v>
      </c>
      <c r="B472" s="42" t="s">
        <v>37</v>
      </c>
      <c r="C472" s="42">
        <v>668</v>
      </c>
    </row>
    <row r="473" spans="1:3" x14ac:dyDescent="0.25">
      <c r="A473" s="52">
        <v>42917</v>
      </c>
      <c r="B473" s="42" t="s">
        <v>31</v>
      </c>
      <c r="C473" s="42">
        <v>1034</v>
      </c>
    </row>
    <row r="474" spans="1:3" x14ac:dyDescent="0.25">
      <c r="A474" s="52">
        <v>42917</v>
      </c>
      <c r="B474" s="42" t="s">
        <v>26</v>
      </c>
      <c r="C474" s="42">
        <v>2641</v>
      </c>
    </row>
    <row r="475" spans="1:3" x14ac:dyDescent="0.25">
      <c r="A475" s="52">
        <v>42917</v>
      </c>
      <c r="B475" s="42" t="s">
        <v>33</v>
      </c>
      <c r="C475" s="42">
        <v>1178</v>
      </c>
    </row>
    <row r="476" spans="1:3" x14ac:dyDescent="0.25">
      <c r="A476" s="52">
        <v>42948</v>
      </c>
      <c r="B476" s="42" t="s">
        <v>29</v>
      </c>
      <c r="C476" s="42">
        <v>894</v>
      </c>
    </row>
    <row r="477" spans="1:3" x14ac:dyDescent="0.25">
      <c r="A477" s="52">
        <v>42948</v>
      </c>
      <c r="B477" s="42" t="s">
        <v>35</v>
      </c>
      <c r="C477" s="42">
        <v>1436</v>
      </c>
    </row>
    <row r="478" spans="1:3" x14ac:dyDescent="0.25">
      <c r="A478" s="52">
        <v>42948</v>
      </c>
      <c r="B478" s="42" t="s">
        <v>37</v>
      </c>
      <c r="C478" s="42">
        <v>658</v>
      </c>
    </row>
    <row r="479" spans="1:3" x14ac:dyDescent="0.25">
      <c r="A479" s="52">
        <v>42948</v>
      </c>
      <c r="B479" s="42" t="s">
        <v>31</v>
      </c>
      <c r="C479" s="42">
        <v>992</v>
      </c>
    </row>
    <row r="480" spans="1:3" x14ac:dyDescent="0.25">
      <c r="A480" s="52">
        <v>42948</v>
      </c>
      <c r="B480" s="42" t="s">
        <v>26</v>
      </c>
      <c r="C480" s="42">
        <v>2647</v>
      </c>
    </row>
    <row r="481" spans="1:3" x14ac:dyDescent="0.25">
      <c r="A481" s="52">
        <v>42948</v>
      </c>
      <c r="B481" s="42" t="s">
        <v>33</v>
      </c>
      <c r="C481" s="42">
        <v>1175</v>
      </c>
    </row>
    <row r="482" spans="1:3" x14ac:dyDescent="0.25">
      <c r="A482" s="52">
        <v>42979</v>
      </c>
      <c r="B482" s="42" t="s">
        <v>29</v>
      </c>
      <c r="C482" s="42">
        <v>980</v>
      </c>
    </row>
    <row r="483" spans="1:3" x14ac:dyDescent="0.25">
      <c r="A483" s="52">
        <v>42979</v>
      </c>
      <c r="B483" s="42" t="s">
        <v>35</v>
      </c>
      <c r="C483" s="42">
        <v>1439</v>
      </c>
    </row>
    <row r="484" spans="1:3" x14ac:dyDescent="0.25">
      <c r="A484" s="52">
        <v>42979</v>
      </c>
      <c r="B484" s="42" t="s">
        <v>37</v>
      </c>
      <c r="C484" s="42">
        <v>648</v>
      </c>
    </row>
    <row r="485" spans="1:3" x14ac:dyDescent="0.25">
      <c r="A485" s="52">
        <v>42979</v>
      </c>
      <c r="B485" s="42" t="s">
        <v>31</v>
      </c>
      <c r="C485" s="42">
        <v>953</v>
      </c>
    </row>
    <row r="486" spans="1:3" x14ac:dyDescent="0.25">
      <c r="A486" s="52">
        <v>42979</v>
      </c>
      <c r="B486" s="42" t="s">
        <v>26</v>
      </c>
      <c r="C486" s="42">
        <v>2648</v>
      </c>
    </row>
    <row r="487" spans="1:3" x14ac:dyDescent="0.25">
      <c r="A487" s="52">
        <v>42979</v>
      </c>
      <c r="B487" s="42" t="s">
        <v>33</v>
      </c>
      <c r="C487" s="42">
        <v>1178</v>
      </c>
    </row>
    <row r="488" spans="1:3" x14ac:dyDescent="0.25">
      <c r="A488" s="52">
        <v>43009</v>
      </c>
      <c r="B488" s="42" t="s">
        <v>29</v>
      </c>
      <c r="C488" s="42">
        <v>822</v>
      </c>
    </row>
    <row r="489" spans="1:3" x14ac:dyDescent="0.25">
      <c r="A489" s="52">
        <v>43009</v>
      </c>
      <c r="B489" s="42" t="s">
        <v>35</v>
      </c>
      <c r="C489" s="42">
        <v>1440</v>
      </c>
    </row>
    <row r="490" spans="1:3" x14ac:dyDescent="0.25">
      <c r="A490" s="52">
        <v>43009</v>
      </c>
      <c r="B490" s="42" t="s">
        <v>37</v>
      </c>
      <c r="C490" s="42">
        <v>668</v>
      </c>
    </row>
    <row r="491" spans="1:3" x14ac:dyDescent="0.25">
      <c r="A491" s="52">
        <v>43009</v>
      </c>
      <c r="B491" s="42" t="s">
        <v>31</v>
      </c>
      <c r="C491" s="42">
        <v>991</v>
      </c>
    </row>
    <row r="492" spans="1:3" x14ac:dyDescent="0.25">
      <c r="A492" s="52">
        <v>43009</v>
      </c>
      <c r="B492" s="42" t="s">
        <v>26</v>
      </c>
      <c r="C492" s="42">
        <v>2665</v>
      </c>
    </row>
    <row r="493" spans="1:3" x14ac:dyDescent="0.25">
      <c r="A493" s="52">
        <v>43009</v>
      </c>
      <c r="B493" s="42" t="s">
        <v>33</v>
      </c>
      <c r="C493" s="42">
        <v>1183</v>
      </c>
    </row>
    <row r="494" spans="1:3" x14ac:dyDescent="0.25">
      <c r="A494" s="52">
        <v>43040</v>
      </c>
      <c r="B494" s="42" t="s">
        <v>29</v>
      </c>
      <c r="C494" s="42">
        <v>911</v>
      </c>
    </row>
    <row r="495" spans="1:3" x14ac:dyDescent="0.25">
      <c r="A495" s="52">
        <v>43040</v>
      </c>
      <c r="B495" s="42" t="s">
        <v>35</v>
      </c>
      <c r="C495" s="42">
        <v>1440</v>
      </c>
    </row>
    <row r="496" spans="1:3" x14ac:dyDescent="0.25">
      <c r="A496" s="52">
        <v>43040</v>
      </c>
      <c r="B496" s="42" t="s">
        <v>37</v>
      </c>
      <c r="C496" s="42">
        <v>688</v>
      </c>
    </row>
    <row r="497" spans="1:3" x14ac:dyDescent="0.25">
      <c r="A497" s="52">
        <v>43040</v>
      </c>
      <c r="B497" s="42" t="s">
        <v>31</v>
      </c>
      <c r="C497" s="42">
        <v>1030</v>
      </c>
    </row>
    <row r="498" spans="1:3" x14ac:dyDescent="0.25">
      <c r="A498" s="52">
        <v>43040</v>
      </c>
      <c r="B498" s="42" t="s">
        <v>26</v>
      </c>
      <c r="C498" s="42">
        <v>2692</v>
      </c>
    </row>
    <row r="499" spans="1:3" x14ac:dyDescent="0.25">
      <c r="A499" s="52">
        <v>43040</v>
      </c>
      <c r="B499" s="42" t="s">
        <v>33</v>
      </c>
      <c r="C499" s="42">
        <v>1190</v>
      </c>
    </row>
    <row r="500" spans="1:3" x14ac:dyDescent="0.25">
      <c r="A500" s="52">
        <v>43070</v>
      </c>
      <c r="B500" s="42" t="s">
        <v>29</v>
      </c>
      <c r="C500" s="42">
        <v>805</v>
      </c>
    </row>
    <row r="501" spans="1:3" x14ac:dyDescent="0.25">
      <c r="A501" s="52">
        <v>43070</v>
      </c>
      <c r="B501" s="42" t="s">
        <v>35</v>
      </c>
      <c r="C501" s="42">
        <v>1455</v>
      </c>
    </row>
    <row r="502" spans="1:3" x14ac:dyDescent="0.25">
      <c r="A502" s="52">
        <v>43070</v>
      </c>
      <c r="B502" s="42" t="s">
        <v>37</v>
      </c>
      <c r="C502" s="42">
        <v>708</v>
      </c>
    </row>
    <row r="503" spans="1:3" x14ac:dyDescent="0.25">
      <c r="A503" s="52">
        <v>43070</v>
      </c>
      <c r="B503" s="42" t="s">
        <v>31</v>
      </c>
      <c r="C503" s="42">
        <v>1072</v>
      </c>
    </row>
    <row r="504" spans="1:3" x14ac:dyDescent="0.25">
      <c r="A504" s="52">
        <v>43070</v>
      </c>
      <c r="B504" s="42" t="s">
        <v>26</v>
      </c>
      <c r="C504" s="42">
        <v>2695</v>
      </c>
    </row>
    <row r="505" spans="1:3" x14ac:dyDescent="0.25">
      <c r="A505" s="52">
        <v>43070</v>
      </c>
      <c r="B505" s="42" t="s">
        <v>33</v>
      </c>
      <c r="C505" s="42">
        <v>1198</v>
      </c>
    </row>
    <row r="506" spans="1:3" x14ac:dyDescent="0.25">
      <c r="A506" s="52">
        <v>43101</v>
      </c>
      <c r="B506" s="42" t="s">
        <v>29</v>
      </c>
      <c r="C506" s="42">
        <v>986</v>
      </c>
    </row>
    <row r="507" spans="1:3" x14ac:dyDescent="0.25">
      <c r="A507" s="52">
        <v>43101</v>
      </c>
      <c r="B507" s="42" t="s">
        <v>35</v>
      </c>
      <c r="C507" s="42">
        <v>1457</v>
      </c>
    </row>
    <row r="508" spans="1:3" x14ac:dyDescent="0.25">
      <c r="A508" s="52">
        <v>43101</v>
      </c>
      <c r="B508" s="42" t="s">
        <v>37</v>
      </c>
      <c r="C508" s="42">
        <v>711</v>
      </c>
    </row>
    <row r="509" spans="1:3" x14ac:dyDescent="0.25">
      <c r="A509" s="52">
        <v>43101</v>
      </c>
      <c r="B509" s="42" t="s">
        <v>31</v>
      </c>
      <c r="C509" s="42">
        <v>1075</v>
      </c>
    </row>
    <row r="510" spans="1:3" x14ac:dyDescent="0.25">
      <c r="A510" s="52">
        <v>43101</v>
      </c>
      <c r="B510" s="42" t="s">
        <v>26</v>
      </c>
      <c r="C510" s="42">
        <v>2653</v>
      </c>
    </row>
    <row r="511" spans="1:3" x14ac:dyDescent="0.25">
      <c r="A511" s="52">
        <v>43101</v>
      </c>
      <c r="B511" s="42" t="s">
        <v>33</v>
      </c>
      <c r="C511" s="42">
        <v>1201</v>
      </c>
    </row>
    <row r="512" spans="1:3" x14ac:dyDescent="0.25">
      <c r="A512" s="52">
        <v>43132</v>
      </c>
      <c r="B512" s="42" t="s">
        <v>29</v>
      </c>
      <c r="C512" s="42">
        <v>1012</v>
      </c>
    </row>
    <row r="513" spans="1:3" x14ac:dyDescent="0.25">
      <c r="A513" s="52">
        <v>43132</v>
      </c>
      <c r="B513" s="42" t="s">
        <v>35</v>
      </c>
      <c r="C513" s="42">
        <v>1468</v>
      </c>
    </row>
    <row r="514" spans="1:3" x14ac:dyDescent="0.25">
      <c r="A514" s="52">
        <v>43132</v>
      </c>
      <c r="B514" s="42" t="s">
        <v>37</v>
      </c>
      <c r="C514" s="42">
        <v>713</v>
      </c>
    </row>
    <row r="515" spans="1:3" x14ac:dyDescent="0.25">
      <c r="A515" s="52">
        <v>43132</v>
      </c>
      <c r="B515" s="42" t="s">
        <v>31</v>
      </c>
      <c r="C515" s="42">
        <v>1078</v>
      </c>
    </row>
    <row r="516" spans="1:3" x14ac:dyDescent="0.25">
      <c r="A516" s="52">
        <v>43132</v>
      </c>
      <c r="B516" s="42" t="s">
        <v>26</v>
      </c>
      <c r="C516" s="42">
        <v>2663</v>
      </c>
    </row>
    <row r="517" spans="1:3" x14ac:dyDescent="0.25">
      <c r="A517" s="52">
        <v>43132</v>
      </c>
      <c r="B517" s="42" t="s">
        <v>33</v>
      </c>
      <c r="C517" s="42">
        <v>1212</v>
      </c>
    </row>
    <row r="518" spans="1:3" x14ac:dyDescent="0.25">
      <c r="A518" s="52">
        <v>43160</v>
      </c>
      <c r="B518" s="42" t="s">
        <v>29</v>
      </c>
      <c r="C518" s="42">
        <v>1100</v>
      </c>
    </row>
    <row r="519" spans="1:3" x14ac:dyDescent="0.25">
      <c r="A519" s="52">
        <v>43160</v>
      </c>
      <c r="B519" s="42" t="s">
        <v>35</v>
      </c>
      <c r="C519" s="42">
        <v>1477</v>
      </c>
    </row>
    <row r="520" spans="1:3" x14ac:dyDescent="0.25">
      <c r="A520" s="52">
        <v>43160</v>
      </c>
      <c r="B520" s="42" t="s">
        <v>37</v>
      </c>
      <c r="C520" s="42">
        <v>717</v>
      </c>
    </row>
    <row r="521" spans="1:3" x14ac:dyDescent="0.25">
      <c r="A521" s="52">
        <v>43160</v>
      </c>
      <c r="B521" s="42" t="s">
        <v>31</v>
      </c>
      <c r="C521" s="42">
        <v>1121</v>
      </c>
    </row>
    <row r="522" spans="1:3" x14ac:dyDescent="0.25">
      <c r="A522" s="52">
        <v>43160</v>
      </c>
      <c r="B522" s="42" t="s">
        <v>26</v>
      </c>
      <c r="C522" s="42">
        <v>2664</v>
      </c>
    </row>
    <row r="523" spans="1:3" x14ac:dyDescent="0.25">
      <c r="A523" s="52">
        <v>43160</v>
      </c>
      <c r="B523" s="42" t="s">
        <v>33</v>
      </c>
      <c r="C523" s="42">
        <v>1223</v>
      </c>
    </row>
    <row r="524" spans="1:3" x14ac:dyDescent="0.25">
      <c r="A524" s="52">
        <v>43191</v>
      </c>
      <c r="B524" s="42" t="s">
        <v>29</v>
      </c>
      <c r="C524" s="42">
        <v>1123</v>
      </c>
    </row>
    <row r="525" spans="1:3" x14ac:dyDescent="0.25">
      <c r="A525" s="52">
        <v>43191</v>
      </c>
      <c r="B525" s="42" t="s">
        <v>35</v>
      </c>
      <c r="C525" s="42">
        <v>1479</v>
      </c>
    </row>
    <row r="526" spans="1:3" x14ac:dyDescent="0.25">
      <c r="A526" s="52">
        <v>43191</v>
      </c>
      <c r="B526" s="42" t="s">
        <v>37</v>
      </c>
      <c r="C526" s="42">
        <v>721</v>
      </c>
    </row>
    <row r="527" spans="1:3" x14ac:dyDescent="0.25">
      <c r="A527" s="52">
        <v>43191</v>
      </c>
      <c r="B527" s="42" t="s">
        <v>31</v>
      </c>
      <c r="C527" s="42">
        <v>1166</v>
      </c>
    </row>
    <row r="528" spans="1:3" x14ac:dyDescent="0.25">
      <c r="A528" s="52">
        <v>43191</v>
      </c>
      <c r="B528" s="42" t="s">
        <v>26</v>
      </c>
      <c r="C528" s="42">
        <v>2702</v>
      </c>
    </row>
    <row r="529" spans="1:3" x14ac:dyDescent="0.25">
      <c r="A529" s="52">
        <v>43191</v>
      </c>
      <c r="B529" s="42" t="s">
        <v>33</v>
      </c>
      <c r="C529" s="42">
        <v>1234</v>
      </c>
    </row>
    <row r="530" spans="1:3" x14ac:dyDescent="0.25">
      <c r="A530" s="52">
        <v>43221</v>
      </c>
      <c r="B530" s="42" t="s">
        <v>29</v>
      </c>
      <c r="C530" s="42">
        <v>909</v>
      </c>
    </row>
    <row r="531" spans="1:3" x14ac:dyDescent="0.25">
      <c r="A531" s="52">
        <v>43221</v>
      </c>
      <c r="B531" s="42" t="s">
        <v>35</v>
      </c>
      <c r="C531" s="42">
        <v>1481</v>
      </c>
    </row>
    <row r="532" spans="1:3" x14ac:dyDescent="0.25">
      <c r="A532" s="52">
        <v>43221</v>
      </c>
      <c r="B532" s="42" t="s">
        <v>37</v>
      </c>
      <c r="C532" s="42">
        <v>726</v>
      </c>
    </row>
    <row r="533" spans="1:3" x14ac:dyDescent="0.25">
      <c r="A533" s="52">
        <v>43221</v>
      </c>
      <c r="B533" s="42" t="s">
        <v>31</v>
      </c>
      <c r="C533" s="42">
        <v>1213</v>
      </c>
    </row>
    <row r="534" spans="1:3" x14ac:dyDescent="0.25">
      <c r="A534" s="52">
        <v>43221</v>
      </c>
      <c r="B534" s="42" t="s">
        <v>26</v>
      </c>
      <c r="C534" s="42">
        <v>2707</v>
      </c>
    </row>
    <row r="535" spans="1:3" x14ac:dyDescent="0.25">
      <c r="A535" s="52">
        <v>43221</v>
      </c>
      <c r="B535" s="42" t="s">
        <v>33</v>
      </c>
      <c r="C535" s="42">
        <v>1231</v>
      </c>
    </row>
    <row r="536" spans="1:3" x14ac:dyDescent="0.25">
      <c r="A536" s="52">
        <v>43252</v>
      </c>
      <c r="B536" s="42" t="s">
        <v>29</v>
      </c>
      <c r="C536" s="42">
        <v>895</v>
      </c>
    </row>
    <row r="537" spans="1:3" x14ac:dyDescent="0.25">
      <c r="A537" s="52">
        <v>43252</v>
      </c>
      <c r="B537" s="42" t="s">
        <v>35</v>
      </c>
      <c r="C537" s="42">
        <v>1485</v>
      </c>
    </row>
    <row r="538" spans="1:3" x14ac:dyDescent="0.25">
      <c r="A538" s="52">
        <v>43252</v>
      </c>
      <c r="B538" s="42" t="s">
        <v>37</v>
      </c>
      <c r="C538" s="42">
        <v>715</v>
      </c>
    </row>
    <row r="539" spans="1:3" x14ac:dyDescent="0.25">
      <c r="A539" s="52">
        <v>43252</v>
      </c>
      <c r="B539" s="42" t="s">
        <v>31</v>
      </c>
      <c r="C539" s="42">
        <v>1195</v>
      </c>
    </row>
    <row r="540" spans="1:3" x14ac:dyDescent="0.25">
      <c r="A540" s="52">
        <v>43252</v>
      </c>
      <c r="B540" s="42" t="s">
        <v>26</v>
      </c>
      <c r="C540" s="42">
        <v>2713</v>
      </c>
    </row>
    <row r="541" spans="1:3" x14ac:dyDescent="0.25">
      <c r="A541" s="52">
        <v>43252</v>
      </c>
      <c r="B541" s="42" t="s">
        <v>33</v>
      </c>
      <c r="C541" s="42">
        <v>1229</v>
      </c>
    </row>
    <row r="542" spans="1:3" x14ac:dyDescent="0.25">
      <c r="A542" s="52">
        <v>43282</v>
      </c>
      <c r="B542" s="42" t="s">
        <v>29</v>
      </c>
      <c r="C542" s="42">
        <v>1016</v>
      </c>
    </row>
    <row r="543" spans="1:3" x14ac:dyDescent="0.25">
      <c r="A543" s="52">
        <v>43282</v>
      </c>
      <c r="B543" s="42" t="s">
        <v>35</v>
      </c>
      <c r="C543" s="42">
        <v>1491</v>
      </c>
    </row>
    <row r="544" spans="1:3" x14ac:dyDescent="0.25">
      <c r="A544" s="52">
        <v>43282</v>
      </c>
      <c r="B544" s="42" t="s">
        <v>37</v>
      </c>
      <c r="C544" s="42">
        <v>704</v>
      </c>
    </row>
    <row r="545" spans="1:3" x14ac:dyDescent="0.25">
      <c r="A545" s="52">
        <v>43282</v>
      </c>
      <c r="B545" s="42" t="s">
        <v>31</v>
      </c>
      <c r="C545" s="42">
        <v>1147</v>
      </c>
    </row>
    <row r="546" spans="1:3" x14ac:dyDescent="0.25">
      <c r="A546" s="52">
        <v>43282</v>
      </c>
      <c r="B546" s="42" t="s">
        <v>26</v>
      </c>
      <c r="C546" s="42">
        <v>2715</v>
      </c>
    </row>
    <row r="547" spans="1:3" x14ac:dyDescent="0.25">
      <c r="A547" s="52">
        <v>43282</v>
      </c>
      <c r="B547" s="42" t="s">
        <v>33</v>
      </c>
      <c r="C547" s="42">
        <v>1227</v>
      </c>
    </row>
    <row r="548" spans="1:3" x14ac:dyDescent="0.25">
      <c r="A548" s="52">
        <v>43313</v>
      </c>
      <c r="B548" s="42" t="s">
        <v>29</v>
      </c>
      <c r="C548" s="42">
        <v>890</v>
      </c>
    </row>
    <row r="549" spans="1:3" x14ac:dyDescent="0.25">
      <c r="A549" s="52">
        <v>43313</v>
      </c>
      <c r="B549" s="42" t="s">
        <v>35</v>
      </c>
      <c r="C549" s="42">
        <v>1493</v>
      </c>
    </row>
    <row r="550" spans="1:3" x14ac:dyDescent="0.25">
      <c r="A550" s="52">
        <v>43313</v>
      </c>
      <c r="B550" s="42" t="s">
        <v>37</v>
      </c>
      <c r="C550" s="42">
        <v>693</v>
      </c>
    </row>
    <row r="551" spans="1:3" x14ac:dyDescent="0.25">
      <c r="A551" s="52">
        <v>43313</v>
      </c>
      <c r="B551" s="42" t="s">
        <v>31</v>
      </c>
      <c r="C551" s="42">
        <v>1101</v>
      </c>
    </row>
    <row r="552" spans="1:3" x14ac:dyDescent="0.25">
      <c r="A552" s="52">
        <v>43313</v>
      </c>
      <c r="B552" s="42" t="s">
        <v>26</v>
      </c>
      <c r="C552" s="42">
        <v>2717</v>
      </c>
    </row>
    <row r="553" spans="1:3" x14ac:dyDescent="0.25">
      <c r="A553" s="52">
        <v>43313</v>
      </c>
      <c r="B553" s="42" t="s">
        <v>33</v>
      </c>
      <c r="C553" s="42">
        <v>1224</v>
      </c>
    </row>
    <row r="554" spans="1:3" x14ac:dyDescent="0.25">
      <c r="A554" s="52">
        <v>43344</v>
      </c>
      <c r="B554" s="42" t="s">
        <v>29</v>
      </c>
      <c r="C554" s="42">
        <v>813</v>
      </c>
    </row>
    <row r="555" spans="1:3" x14ac:dyDescent="0.25">
      <c r="A555" s="52">
        <v>43344</v>
      </c>
      <c r="B555" s="42" t="s">
        <v>35</v>
      </c>
      <c r="C555" s="42">
        <v>1496</v>
      </c>
    </row>
    <row r="556" spans="1:3" x14ac:dyDescent="0.25">
      <c r="A556" s="52">
        <v>43344</v>
      </c>
      <c r="B556" s="42" t="s">
        <v>37</v>
      </c>
      <c r="C556" s="42">
        <v>683</v>
      </c>
    </row>
    <row r="557" spans="1:3" x14ac:dyDescent="0.25">
      <c r="A557" s="52">
        <v>43344</v>
      </c>
      <c r="B557" s="42" t="s">
        <v>31</v>
      </c>
      <c r="C557" s="42">
        <v>1057</v>
      </c>
    </row>
    <row r="558" spans="1:3" x14ac:dyDescent="0.25">
      <c r="A558" s="52">
        <v>43344</v>
      </c>
      <c r="B558" s="42" t="s">
        <v>26</v>
      </c>
      <c r="C558" s="42">
        <v>2719</v>
      </c>
    </row>
    <row r="559" spans="1:3" x14ac:dyDescent="0.25">
      <c r="A559" s="52">
        <v>43344</v>
      </c>
      <c r="B559" s="42" t="s">
        <v>33</v>
      </c>
      <c r="C559" s="42">
        <v>1227</v>
      </c>
    </row>
    <row r="560" spans="1:3" x14ac:dyDescent="0.25">
      <c r="A560" s="52">
        <v>43374</v>
      </c>
      <c r="B560" s="42" t="s">
        <v>29</v>
      </c>
      <c r="C560" s="42">
        <v>803</v>
      </c>
    </row>
    <row r="561" spans="1:3" x14ac:dyDescent="0.25">
      <c r="A561" s="52">
        <v>43374</v>
      </c>
      <c r="B561" s="42" t="s">
        <v>35</v>
      </c>
      <c r="C561" s="42">
        <v>1514</v>
      </c>
    </row>
    <row r="562" spans="1:3" x14ac:dyDescent="0.25">
      <c r="A562" s="52">
        <v>43374</v>
      </c>
      <c r="B562" s="42" t="s">
        <v>37</v>
      </c>
      <c r="C562" s="42">
        <v>704</v>
      </c>
    </row>
    <row r="563" spans="1:3" x14ac:dyDescent="0.25">
      <c r="A563" s="52">
        <v>43374</v>
      </c>
      <c r="B563" s="42" t="s">
        <v>31</v>
      </c>
      <c r="C563" s="42">
        <v>1099</v>
      </c>
    </row>
    <row r="564" spans="1:3" x14ac:dyDescent="0.25">
      <c r="A564" s="52">
        <v>43374</v>
      </c>
      <c r="B564" s="42" t="s">
        <v>26</v>
      </c>
      <c r="C564" s="42">
        <v>2736</v>
      </c>
    </row>
    <row r="565" spans="1:3" x14ac:dyDescent="0.25">
      <c r="A565" s="52">
        <v>43374</v>
      </c>
      <c r="B565" s="42" t="s">
        <v>33</v>
      </c>
      <c r="C565" s="42">
        <v>1233</v>
      </c>
    </row>
    <row r="566" spans="1:3" x14ac:dyDescent="0.25">
      <c r="A566" s="52">
        <v>43405</v>
      </c>
      <c r="B566" s="42" t="s">
        <v>29</v>
      </c>
      <c r="C566" s="42">
        <v>1011</v>
      </c>
    </row>
    <row r="567" spans="1:3" x14ac:dyDescent="0.25">
      <c r="A567" s="52">
        <v>43405</v>
      </c>
      <c r="B567" s="42" t="s">
        <v>35</v>
      </c>
      <c r="C567" s="42">
        <v>1515</v>
      </c>
    </row>
    <row r="568" spans="1:3" x14ac:dyDescent="0.25">
      <c r="A568" s="52">
        <v>43405</v>
      </c>
      <c r="B568" s="42" t="s">
        <v>37</v>
      </c>
      <c r="C568" s="42">
        <v>725</v>
      </c>
    </row>
    <row r="569" spans="1:3" x14ac:dyDescent="0.25">
      <c r="A569" s="52">
        <v>43405</v>
      </c>
      <c r="B569" s="42" t="s">
        <v>31</v>
      </c>
      <c r="C569" s="42">
        <v>1143</v>
      </c>
    </row>
    <row r="570" spans="1:3" x14ac:dyDescent="0.25">
      <c r="A570" s="52">
        <v>43405</v>
      </c>
      <c r="B570" s="42" t="s">
        <v>26</v>
      </c>
      <c r="C570" s="42">
        <v>2739</v>
      </c>
    </row>
    <row r="571" spans="1:3" x14ac:dyDescent="0.25">
      <c r="A571" s="52">
        <v>43405</v>
      </c>
      <c r="B571" s="42" t="s">
        <v>33</v>
      </c>
      <c r="C571" s="42">
        <v>1240</v>
      </c>
    </row>
    <row r="572" spans="1:3" x14ac:dyDescent="0.25">
      <c r="A572" s="52">
        <v>43435</v>
      </c>
      <c r="B572" s="42" t="s">
        <v>29</v>
      </c>
      <c r="C572" s="42">
        <v>1056</v>
      </c>
    </row>
    <row r="573" spans="1:3" x14ac:dyDescent="0.25">
      <c r="A573" s="52">
        <v>43435</v>
      </c>
      <c r="B573" s="42" t="s">
        <v>35</v>
      </c>
      <c r="C573" s="42">
        <v>1516</v>
      </c>
    </row>
    <row r="574" spans="1:3" x14ac:dyDescent="0.25">
      <c r="A574" s="52">
        <v>43435</v>
      </c>
      <c r="B574" s="42" t="s">
        <v>37</v>
      </c>
      <c r="C574" s="42">
        <v>746</v>
      </c>
    </row>
    <row r="575" spans="1:3" x14ac:dyDescent="0.25">
      <c r="A575" s="52">
        <v>43435</v>
      </c>
      <c r="B575" s="42" t="s">
        <v>31</v>
      </c>
      <c r="C575" s="42">
        <v>1189</v>
      </c>
    </row>
    <row r="576" spans="1:3" x14ac:dyDescent="0.25">
      <c r="A576" s="52">
        <v>43435</v>
      </c>
      <c r="B576" s="42" t="s">
        <v>26</v>
      </c>
      <c r="C576" s="42">
        <v>2741</v>
      </c>
    </row>
    <row r="577" spans="1:3" x14ac:dyDescent="0.25">
      <c r="A577" s="52">
        <v>43435</v>
      </c>
      <c r="B577" s="42" t="s">
        <v>33</v>
      </c>
      <c r="C577" s="42">
        <v>1248</v>
      </c>
    </row>
    <row r="578" spans="1:3" x14ac:dyDescent="0.25">
      <c r="A578" s="52">
        <v>43466</v>
      </c>
      <c r="B578" s="42" t="s">
        <v>29</v>
      </c>
      <c r="C578" s="42">
        <v>1153</v>
      </c>
    </row>
    <row r="579" spans="1:3" x14ac:dyDescent="0.25">
      <c r="A579" s="52">
        <v>43466</v>
      </c>
      <c r="B579" s="42" t="s">
        <v>35</v>
      </c>
      <c r="C579" s="42">
        <v>1522</v>
      </c>
    </row>
    <row r="580" spans="1:3" x14ac:dyDescent="0.25">
      <c r="A580" s="52">
        <v>43466</v>
      </c>
      <c r="B580" s="42" t="s">
        <v>37</v>
      </c>
      <c r="C580" s="42">
        <v>749</v>
      </c>
    </row>
    <row r="581" spans="1:3" x14ac:dyDescent="0.25">
      <c r="A581" s="52">
        <v>43466</v>
      </c>
      <c r="B581" s="42" t="s">
        <v>31</v>
      </c>
      <c r="C581" s="42">
        <v>1192</v>
      </c>
    </row>
    <row r="582" spans="1:3" x14ac:dyDescent="0.25">
      <c r="A582" s="52">
        <v>43466</v>
      </c>
      <c r="B582" s="42" t="s">
        <v>26</v>
      </c>
      <c r="C582" s="42">
        <v>2721</v>
      </c>
    </row>
    <row r="583" spans="1:3" x14ac:dyDescent="0.25">
      <c r="A583" s="52">
        <v>43466</v>
      </c>
      <c r="B583" s="42" t="s">
        <v>33</v>
      </c>
      <c r="C583" s="42">
        <v>1251</v>
      </c>
    </row>
    <row r="584" spans="1:3" x14ac:dyDescent="0.25">
      <c r="A584" s="52">
        <v>43497</v>
      </c>
      <c r="B584" s="42" t="s">
        <v>29</v>
      </c>
      <c r="C584" s="42">
        <v>1131</v>
      </c>
    </row>
    <row r="585" spans="1:3" x14ac:dyDescent="0.25">
      <c r="A585" s="52">
        <v>43497</v>
      </c>
      <c r="B585" s="42" t="s">
        <v>35</v>
      </c>
      <c r="C585" s="42">
        <v>1543</v>
      </c>
    </row>
    <row r="586" spans="1:3" x14ac:dyDescent="0.25">
      <c r="A586" s="52">
        <v>43497</v>
      </c>
      <c r="B586" s="42" t="s">
        <v>37</v>
      </c>
      <c r="C586" s="42">
        <v>751</v>
      </c>
    </row>
    <row r="587" spans="1:3" x14ac:dyDescent="0.25">
      <c r="A587" s="52">
        <v>43497</v>
      </c>
      <c r="B587" s="42" t="s">
        <v>31</v>
      </c>
      <c r="C587" s="42">
        <v>1196</v>
      </c>
    </row>
    <row r="588" spans="1:3" x14ac:dyDescent="0.25">
      <c r="A588" s="52">
        <v>43497</v>
      </c>
      <c r="B588" s="42" t="s">
        <v>26</v>
      </c>
      <c r="C588" s="42">
        <v>2730</v>
      </c>
    </row>
    <row r="589" spans="1:3" x14ac:dyDescent="0.25">
      <c r="A589" s="52">
        <v>43497</v>
      </c>
      <c r="B589" s="42" t="s">
        <v>33</v>
      </c>
      <c r="C589" s="42">
        <v>1263</v>
      </c>
    </row>
    <row r="590" spans="1:3" x14ac:dyDescent="0.25">
      <c r="A590" s="52">
        <v>43525</v>
      </c>
      <c r="B590" s="42" t="s">
        <v>29</v>
      </c>
      <c r="C590" s="42">
        <v>1195</v>
      </c>
    </row>
    <row r="591" spans="1:3" x14ac:dyDescent="0.25">
      <c r="A591" s="52">
        <v>43525</v>
      </c>
      <c r="B591" s="42" t="s">
        <v>35</v>
      </c>
      <c r="C591" s="42">
        <v>1561</v>
      </c>
    </row>
    <row r="592" spans="1:3" x14ac:dyDescent="0.25">
      <c r="A592" s="52">
        <v>43525</v>
      </c>
      <c r="B592" s="42" t="s">
        <v>37</v>
      </c>
      <c r="C592" s="42">
        <v>855</v>
      </c>
    </row>
    <row r="593" spans="1:3" x14ac:dyDescent="0.25">
      <c r="A593" s="52">
        <v>43525</v>
      </c>
      <c r="B593" s="42" t="s">
        <v>31</v>
      </c>
      <c r="C593" s="42">
        <v>1244</v>
      </c>
    </row>
    <row r="594" spans="1:3" x14ac:dyDescent="0.25">
      <c r="A594" s="52">
        <v>43525</v>
      </c>
      <c r="B594" s="42" t="s">
        <v>26</v>
      </c>
      <c r="C594" s="42">
        <v>2735</v>
      </c>
    </row>
    <row r="595" spans="1:3" x14ac:dyDescent="0.25">
      <c r="A595" s="52">
        <v>43525</v>
      </c>
      <c r="B595" s="42" t="s">
        <v>33</v>
      </c>
      <c r="C595" s="42">
        <v>1274</v>
      </c>
    </row>
    <row r="596" spans="1:3" x14ac:dyDescent="0.25">
      <c r="A596" s="52">
        <v>43556</v>
      </c>
      <c r="B596" s="42" t="s">
        <v>29</v>
      </c>
      <c r="C596" s="42">
        <v>1193</v>
      </c>
    </row>
    <row r="597" spans="1:3" x14ac:dyDescent="0.25">
      <c r="A597" s="52">
        <v>43556</v>
      </c>
      <c r="B597" s="42" t="s">
        <v>35</v>
      </c>
      <c r="C597" s="42">
        <v>1562</v>
      </c>
    </row>
    <row r="598" spans="1:3" x14ac:dyDescent="0.25">
      <c r="A598" s="52">
        <v>43556</v>
      </c>
      <c r="B598" s="42" t="s">
        <v>37</v>
      </c>
      <c r="C598" s="42">
        <v>860</v>
      </c>
    </row>
    <row r="599" spans="1:3" x14ac:dyDescent="0.25">
      <c r="A599" s="52">
        <v>43556</v>
      </c>
      <c r="B599" s="42" t="s">
        <v>31</v>
      </c>
      <c r="C599" s="42">
        <v>1294</v>
      </c>
    </row>
    <row r="600" spans="1:3" x14ac:dyDescent="0.25">
      <c r="A600" s="52">
        <v>43556</v>
      </c>
      <c r="B600" s="42" t="s">
        <v>26</v>
      </c>
      <c r="C600" s="42">
        <v>2744</v>
      </c>
    </row>
    <row r="601" spans="1:3" x14ac:dyDescent="0.25">
      <c r="A601" s="52">
        <v>43556</v>
      </c>
      <c r="B601" s="42" t="s">
        <v>33</v>
      </c>
      <c r="C601" s="42">
        <v>1285</v>
      </c>
    </row>
    <row r="602" spans="1:3" x14ac:dyDescent="0.25">
      <c r="A602" s="52">
        <v>43586</v>
      </c>
      <c r="B602" s="42" t="s">
        <v>29</v>
      </c>
      <c r="C602" s="42">
        <v>889</v>
      </c>
    </row>
    <row r="603" spans="1:3" x14ac:dyDescent="0.25">
      <c r="A603" s="52">
        <v>43586</v>
      </c>
      <c r="B603" s="42" t="s">
        <v>35</v>
      </c>
      <c r="C603" s="42">
        <v>567</v>
      </c>
    </row>
    <row r="604" spans="1:3" x14ac:dyDescent="0.25">
      <c r="A604" s="52">
        <v>43586</v>
      </c>
      <c r="B604" s="42" t="s">
        <v>37</v>
      </c>
      <c r="C604" s="42">
        <v>864</v>
      </c>
    </row>
    <row r="605" spans="1:3" x14ac:dyDescent="0.25">
      <c r="A605" s="52">
        <v>43586</v>
      </c>
      <c r="B605" s="42" t="s">
        <v>31</v>
      </c>
      <c r="C605" s="42">
        <v>1345</v>
      </c>
    </row>
    <row r="606" spans="1:3" x14ac:dyDescent="0.25">
      <c r="A606" s="52">
        <v>43586</v>
      </c>
      <c r="B606" s="42" t="s">
        <v>26</v>
      </c>
      <c r="C606" s="42">
        <v>2748</v>
      </c>
    </row>
    <row r="607" spans="1:3" x14ac:dyDescent="0.25">
      <c r="A607" s="52">
        <v>43586</v>
      </c>
      <c r="B607" s="42" t="s">
        <v>33</v>
      </c>
      <c r="C607" s="42">
        <v>1283</v>
      </c>
    </row>
    <row r="608" spans="1:3" x14ac:dyDescent="0.25">
      <c r="A608" s="52">
        <v>43617</v>
      </c>
      <c r="B608" s="42" t="s">
        <v>29</v>
      </c>
      <c r="C608" s="42">
        <v>893</v>
      </c>
    </row>
    <row r="609" spans="1:3" x14ac:dyDescent="0.25">
      <c r="A609" s="52">
        <v>43617</v>
      </c>
      <c r="B609" s="42" t="s">
        <v>35</v>
      </c>
      <c r="C609" s="42">
        <v>1571</v>
      </c>
    </row>
    <row r="610" spans="1:3" x14ac:dyDescent="0.25">
      <c r="A610" s="52">
        <v>43617</v>
      </c>
      <c r="B610" s="42" t="s">
        <v>37</v>
      </c>
      <c r="C610" s="42">
        <v>853</v>
      </c>
    </row>
    <row r="611" spans="1:3" x14ac:dyDescent="0.25">
      <c r="A611" s="52">
        <v>43617</v>
      </c>
      <c r="B611" s="42" t="s">
        <v>31</v>
      </c>
      <c r="C611" s="42">
        <v>1325</v>
      </c>
    </row>
    <row r="612" spans="1:3" x14ac:dyDescent="0.25">
      <c r="A612" s="52">
        <v>43617</v>
      </c>
      <c r="B612" s="42" t="s">
        <v>26</v>
      </c>
      <c r="C612" s="42">
        <v>2749</v>
      </c>
    </row>
    <row r="613" spans="1:3" x14ac:dyDescent="0.25">
      <c r="A613" s="52">
        <v>43617</v>
      </c>
      <c r="B613" s="42" t="s">
        <v>33</v>
      </c>
      <c r="C613" s="42">
        <v>1280</v>
      </c>
    </row>
    <row r="614" spans="1:3" x14ac:dyDescent="0.25">
      <c r="A614" s="52">
        <v>43647</v>
      </c>
      <c r="B614" s="42" t="s">
        <v>29</v>
      </c>
      <c r="C614" s="42">
        <v>902</v>
      </c>
    </row>
    <row r="615" spans="1:3" x14ac:dyDescent="0.25">
      <c r="A615" s="52">
        <v>43647</v>
      </c>
      <c r="B615" s="42" t="s">
        <v>35</v>
      </c>
      <c r="C615" s="42">
        <v>1572</v>
      </c>
    </row>
    <row r="616" spans="1:3" x14ac:dyDescent="0.25">
      <c r="A616" s="52">
        <v>43647</v>
      </c>
      <c r="B616" s="42" t="s">
        <v>37</v>
      </c>
      <c r="C616" s="42">
        <v>842</v>
      </c>
    </row>
    <row r="617" spans="1:3" x14ac:dyDescent="0.25">
      <c r="A617" s="52">
        <v>43647</v>
      </c>
      <c r="B617" s="42" t="s">
        <v>31</v>
      </c>
      <c r="C617" s="42">
        <v>1272</v>
      </c>
    </row>
    <row r="618" spans="1:3" x14ac:dyDescent="0.25">
      <c r="A618" s="52">
        <v>43647</v>
      </c>
      <c r="B618" s="42" t="s">
        <v>26</v>
      </c>
      <c r="C618" s="42">
        <v>2753</v>
      </c>
    </row>
    <row r="619" spans="1:3" x14ac:dyDescent="0.25">
      <c r="A619" s="52">
        <v>43647</v>
      </c>
      <c r="B619" s="42" t="s">
        <v>33</v>
      </c>
      <c r="C619" s="42">
        <v>1278</v>
      </c>
    </row>
    <row r="620" spans="1:3" x14ac:dyDescent="0.25">
      <c r="A620" s="52">
        <v>43678</v>
      </c>
      <c r="B620" s="42" t="s">
        <v>29</v>
      </c>
      <c r="C620" s="42">
        <v>1377</v>
      </c>
    </row>
    <row r="621" spans="1:3" x14ac:dyDescent="0.25">
      <c r="A621" s="52">
        <v>43678</v>
      </c>
      <c r="B621" s="42" t="s">
        <v>35</v>
      </c>
      <c r="C621" s="42">
        <v>1576</v>
      </c>
    </row>
    <row r="622" spans="1:3" x14ac:dyDescent="0.25">
      <c r="A622" s="52">
        <v>43678</v>
      </c>
      <c r="B622" s="42" t="s">
        <v>37</v>
      </c>
      <c r="C622" s="42">
        <v>831</v>
      </c>
    </row>
    <row r="623" spans="1:3" x14ac:dyDescent="0.25">
      <c r="A623" s="52">
        <v>43678</v>
      </c>
      <c r="B623" s="42" t="s">
        <v>31</v>
      </c>
      <c r="C623" s="42">
        <v>1221</v>
      </c>
    </row>
    <row r="624" spans="1:3" x14ac:dyDescent="0.25">
      <c r="A624" s="52">
        <v>43678</v>
      </c>
      <c r="B624" s="42" t="s">
        <v>26</v>
      </c>
      <c r="C624" s="42">
        <v>2754</v>
      </c>
    </row>
    <row r="625" spans="1:3" x14ac:dyDescent="0.25">
      <c r="A625" s="52">
        <v>43678</v>
      </c>
      <c r="B625" s="42" t="s">
        <v>33</v>
      </c>
      <c r="C625" s="42">
        <v>1275</v>
      </c>
    </row>
    <row r="626" spans="1:3" x14ac:dyDescent="0.25">
      <c r="A626" s="52">
        <v>43709</v>
      </c>
      <c r="B626" s="42" t="s">
        <v>29</v>
      </c>
      <c r="C626" s="42">
        <v>1284</v>
      </c>
    </row>
    <row r="627" spans="1:3" x14ac:dyDescent="0.25">
      <c r="A627" s="52">
        <v>43709</v>
      </c>
      <c r="B627" s="42" t="s">
        <v>35</v>
      </c>
      <c r="C627" s="42">
        <v>1579</v>
      </c>
    </row>
    <row r="628" spans="1:3" x14ac:dyDescent="0.25">
      <c r="A628" s="52">
        <v>43709</v>
      </c>
      <c r="B628" s="42" t="s">
        <v>37</v>
      </c>
      <c r="C628" s="42">
        <v>820</v>
      </c>
    </row>
    <row r="629" spans="1:3" x14ac:dyDescent="0.25">
      <c r="A629" s="52">
        <v>43709</v>
      </c>
      <c r="B629" s="42" t="s">
        <v>31</v>
      </c>
      <c r="C629" s="42">
        <v>1172</v>
      </c>
    </row>
    <row r="630" spans="1:3" x14ac:dyDescent="0.25">
      <c r="A630" s="52">
        <v>43709</v>
      </c>
      <c r="B630" s="42" t="s">
        <v>26</v>
      </c>
      <c r="C630" s="42">
        <v>2798</v>
      </c>
    </row>
    <row r="631" spans="1:3" x14ac:dyDescent="0.25">
      <c r="A631" s="52">
        <v>43709</v>
      </c>
      <c r="B631" s="42" t="s">
        <v>33</v>
      </c>
      <c r="C631" s="42">
        <v>1278</v>
      </c>
    </row>
    <row r="632" spans="1:3" x14ac:dyDescent="0.25">
      <c r="A632" s="52">
        <v>43739</v>
      </c>
      <c r="B632" s="42" t="s">
        <v>29</v>
      </c>
      <c r="C632" s="42">
        <v>1110</v>
      </c>
    </row>
    <row r="633" spans="1:3" x14ac:dyDescent="0.25">
      <c r="A633" s="52">
        <v>43739</v>
      </c>
      <c r="B633" s="42" t="s">
        <v>35</v>
      </c>
      <c r="C633" s="42">
        <v>1592</v>
      </c>
    </row>
    <row r="634" spans="1:3" x14ac:dyDescent="0.25">
      <c r="A634" s="52">
        <v>43739</v>
      </c>
      <c r="B634" s="42" t="s">
        <v>37</v>
      </c>
      <c r="C634" s="42">
        <v>841</v>
      </c>
    </row>
    <row r="635" spans="1:3" x14ac:dyDescent="0.25">
      <c r="A635" s="52">
        <v>43739</v>
      </c>
      <c r="B635" s="42" t="s">
        <v>31</v>
      </c>
      <c r="C635" s="42">
        <v>1219</v>
      </c>
    </row>
    <row r="636" spans="1:3" x14ac:dyDescent="0.25">
      <c r="A636" s="52">
        <v>43739</v>
      </c>
      <c r="B636" s="42" t="s">
        <v>26</v>
      </c>
      <c r="C636" s="42">
        <v>28</v>
      </c>
    </row>
    <row r="637" spans="1:3" x14ac:dyDescent="0.25">
      <c r="A637" s="52">
        <v>43739</v>
      </c>
      <c r="B637" s="42" t="s">
        <v>33</v>
      </c>
      <c r="C637" s="42">
        <v>1284</v>
      </c>
    </row>
    <row r="638" spans="1:3" x14ac:dyDescent="0.25">
      <c r="A638" s="52">
        <v>43770</v>
      </c>
      <c r="B638" s="42" t="s">
        <v>29</v>
      </c>
      <c r="C638" s="42">
        <v>1265</v>
      </c>
    </row>
    <row r="639" spans="1:3" x14ac:dyDescent="0.25">
      <c r="A639" s="52">
        <v>43770</v>
      </c>
      <c r="B639" s="42" t="s">
        <v>35</v>
      </c>
      <c r="C639" s="42">
        <v>1605</v>
      </c>
    </row>
    <row r="640" spans="1:3" x14ac:dyDescent="0.25">
      <c r="A640" s="52">
        <v>43770</v>
      </c>
      <c r="B640" s="42" t="s">
        <v>37</v>
      </c>
      <c r="C640" s="42">
        <v>863</v>
      </c>
    </row>
    <row r="641" spans="1:3" x14ac:dyDescent="0.25">
      <c r="A641" s="52">
        <v>43770</v>
      </c>
      <c r="B641" s="42" t="s">
        <v>31</v>
      </c>
      <c r="C641" s="42">
        <v>1268</v>
      </c>
    </row>
    <row r="642" spans="1:3" x14ac:dyDescent="0.25">
      <c r="A642" s="52">
        <v>43770</v>
      </c>
      <c r="B642" s="42" t="s">
        <v>26</v>
      </c>
      <c r="C642" s="42">
        <v>2821</v>
      </c>
    </row>
    <row r="643" spans="1:3" x14ac:dyDescent="0.25">
      <c r="A643" s="52">
        <v>43770</v>
      </c>
      <c r="B643" s="42" t="s">
        <v>33</v>
      </c>
      <c r="C643" s="42">
        <v>1292</v>
      </c>
    </row>
    <row r="644" spans="1:3" x14ac:dyDescent="0.25">
      <c r="A644" s="52">
        <v>43800</v>
      </c>
      <c r="B644" s="42" t="s">
        <v>29</v>
      </c>
      <c r="C644" s="42">
        <v>906</v>
      </c>
    </row>
    <row r="645" spans="1:3" x14ac:dyDescent="0.25">
      <c r="A645" s="52">
        <v>43800</v>
      </c>
      <c r="B645" s="42" t="s">
        <v>35</v>
      </c>
      <c r="C645" s="42">
        <v>1606</v>
      </c>
    </row>
    <row r="646" spans="1:3" x14ac:dyDescent="0.25">
      <c r="A646" s="52">
        <v>43800</v>
      </c>
      <c r="B646" s="42" t="s">
        <v>37</v>
      </c>
      <c r="C646" s="42">
        <v>886</v>
      </c>
    </row>
    <row r="647" spans="1:3" x14ac:dyDescent="0.25">
      <c r="A647" s="52">
        <v>43800</v>
      </c>
      <c r="B647" s="42" t="s">
        <v>31</v>
      </c>
      <c r="C647" s="42">
        <v>1319</v>
      </c>
    </row>
    <row r="648" spans="1:3" x14ac:dyDescent="0.25">
      <c r="A648" s="52">
        <v>43800</v>
      </c>
      <c r="B648" s="42" t="s">
        <v>26</v>
      </c>
      <c r="C648" s="42">
        <v>2827</v>
      </c>
    </row>
    <row r="649" spans="1:3" x14ac:dyDescent="0.25">
      <c r="A649" s="52">
        <v>43800</v>
      </c>
      <c r="B649" s="42" t="s">
        <v>33</v>
      </c>
      <c r="C649" s="42">
        <v>1300</v>
      </c>
    </row>
    <row r="650" spans="1:3" x14ac:dyDescent="0.25">
      <c r="A650" s="52">
        <v>43831</v>
      </c>
      <c r="B650" s="42" t="s">
        <v>29</v>
      </c>
      <c r="C650" s="42">
        <v>1132</v>
      </c>
    </row>
    <row r="651" spans="1:3" x14ac:dyDescent="0.25">
      <c r="A651" s="52">
        <v>43831</v>
      </c>
      <c r="B651" s="42" t="s">
        <v>35</v>
      </c>
      <c r="C651" s="42">
        <v>1620</v>
      </c>
    </row>
    <row r="652" spans="1:3" x14ac:dyDescent="0.25">
      <c r="A652" s="52">
        <v>43831</v>
      </c>
      <c r="B652" s="42" t="s">
        <v>37</v>
      </c>
      <c r="C652" s="42">
        <v>889</v>
      </c>
    </row>
    <row r="653" spans="1:3" x14ac:dyDescent="0.25">
      <c r="A653" s="52">
        <v>43831</v>
      </c>
      <c r="B653" s="42" t="s">
        <v>31</v>
      </c>
      <c r="C653" s="42">
        <v>1323</v>
      </c>
    </row>
    <row r="654" spans="1:3" x14ac:dyDescent="0.25">
      <c r="A654" s="52">
        <v>43831</v>
      </c>
      <c r="B654" s="42" t="s">
        <v>26</v>
      </c>
      <c r="C654" s="42">
        <v>2817</v>
      </c>
    </row>
    <row r="655" spans="1:3" x14ac:dyDescent="0.25">
      <c r="A655" s="52">
        <v>43831</v>
      </c>
      <c r="B655" s="42" t="s">
        <v>33</v>
      </c>
      <c r="C655" s="42">
        <v>1303</v>
      </c>
    </row>
    <row r="656" spans="1:3" x14ac:dyDescent="0.25">
      <c r="A656" s="52">
        <v>43862</v>
      </c>
      <c r="B656" s="42" t="s">
        <v>29</v>
      </c>
      <c r="C656" s="42">
        <v>902</v>
      </c>
    </row>
    <row r="657" spans="1:3" x14ac:dyDescent="0.25">
      <c r="A657" s="52">
        <v>43862</v>
      </c>
      <c r="B657" s="42" t="s">
        <v>35</v>
      </c>
      <c r="C657" s="42">
        <v>1629</v>
      </c>
    </row>
    <row r="658" spans="1:3" x14ac:dyDescent="0.25">
      <c r="A658" s="52">
        <v>43862</v>
      </c>
      <c r="B658" s="42" t="s">
        <v>37</v>
      </c>
      <c r="C658" s="42">
        <v>891</v>
      </c>
    </row>
    <row r="659" spans="1:3" x14ac:dyDescent="0.25">
      <c r="A659" s="52">
        <v>43862</v>
      </c>
      <c r="B659" s="42" t="s">
        <v>31</v>
      </c>
      <c r="C659" s="42">
        <v>1327</v>
      </c>
    </row>
    <row r="660" spans="1:3" x14ac:dyDescent="0.25">
      <c r="A660" s="52">
        <v>43862</v>
      </c>
      <c r="B660" s="42" t="s">
        <v>26</v>
      </c>
      <c r="C660" s="42">
        <v>2818</v>
      </c>
    </row>
    <row r="661" spans="1:3" x14ac:dyDescent="0.25">
      <c r="A661" s="52">
        <v>43862</v>
      </c>
      <c r="B661" s="42" t="s">
        <v>33</v>
      </c>
      <c r="C661" s="42">
        <v>1315</v>
      </c>
    </row>
    <row r="662" spans="1:3" x14ac:dyDescent="0.25">
      <c r="A662" s="52">
        <v>43891</v>
      </c>
      <c r="B662" s="42" t="s">
        <v>29</v>
      </c>
      <c r="C662" s="42">
        <v>1522</v>
      </c>
    </row>
    <row r="663" spans="1:3" x14ac:dyDescent="0.25">
      <c r="A663" s="52">
        <v>43891</v>
      </c>
      <c r="B663" s="42" t="s">
        <v>35</v>
      </c>
      <c r="C663" s="42">
        <v>1659</v>
      </c>
    </row>
    <row r="664" spans="1:3" x14ac:dyDescent="0.25">
      <c r="A664" s="52">
        <v>43891</v>
      </c>
      <c r="B664" s="42" t="s">
        <v>37</v>
      </c>
      <c r="C664" s="42">
        <v>896</v>
      </c>
    </row>
    <row r="665" spans="1:3" x14ac:dyDescent="0.25">
      <c r="A665" s="52">
        <v>43891</v>
      </c>
      <c r="B665" s="42" t="s">
        <v>31</v>
      </c>
      <c r="C665" s="42">
        <v>1380</v>
      </c>
    </row>
    <row r="666" spans="1:3" x14ac:dyDescent="0.25">
      <c r="A666" s="52">
        <v>43891</v>
      </c>
      <c r="B666" s="42" t="s">
        <v>26</v>
      </c>
      <c r="C666" s="42">
        <v>2843</v>
      </c>
    </row>
    <row r="667" spans="1:3" x14ac:dyDescent="0.25">
      <c r="A667" s="52">
        <v>43891</v>
      </c>
      <c r="B667" s="42" t="s">
        <v>33</v>
      </c>
      <c r="C667" s="42">
        <v>1327</v>
      </c>
    </row>
    <row r="668" spans="1:3" x14ac:dyDescent="0.25">
      <c r="A668" s="52">
        <v>43922</v>
      </c>
      <c r="B668" s="42" t="s">
        <v>29</v>
      </c>
      <c r="C668" s="42">
        <v>1550</v>
      </c>
    </row>
    <row r="669" spans="1:3" x14ac:dyDescent="0.25">
      <c r="A669" s="52">
        <v>43922</v>
      </c>
      <c r="B669" s="42" t="s">
        <v>35</v>
      </c>
      <c r="C669" s="42">
        <v>1677</v>
      </c>
    </row>
    <row r="670" spans="1:3" x14ac:dyDescent="0.25">
      <c r="A670" s="52">
        <v>43922</v>
      </c>
      <c r="B670" s="42" t="s">
        <v>37</v>
      </c>
      <c r="C670" s="42">
        <v>891</v>
      </c>
    </row>
    <row r="671" spans="1:3" x14ac:dyDescent="0.25">
      <c r="A671" s="52">
        <v>43922</v>
      </c>
      <c r="B671" s="42" t="s">
        <v>31</v>
      </c>
      <c r="C671" s="42">
        <v>1435</v>
      </c>
    </row>
    <row r="672" spans="1:3" x14ac:dyDescent="0.25">
      <c r="A672" s="52">
        <v>43922</v>
      </c>
      <c r="B672" s="42" t="s">
        <v>26</v>
      </c>
      <c r="C672" s="42">
        <v>2849</v>
      </c>
    </row>
    <row r="673" spans="1:3" x14ac:dyDescent="0.25">
      <c r="A673" s="52">
        <v>43922</v>
      </c>
      <c r="B673" s="42" t="s">
        <v>33</v>
      </c>
      <c r="C673" s="42">
        <v>1339</v>
      </c>
    </row>
    <row r="674" spans="1:3" x14ac:dyDescent="0.25">
      <c r="A674" s="52">
        <v>43952</v>
      </c>
      <c r="B674" s="42" t="s">
        <v>29</v>
      </c>
      <c r="C674" s="42">
        <v>1408</v>
      </c>
    </row>
    <row r="675" spans="1:3" x14ac:dyDescent="0.25">
      <c r="A675" s="52">
        <v>43952</v>
      </c>
      <c r="B675" s="42" t="s">
        <v>35</v>
      </c>
      <c r="C675" s="42">
        <v>1678</v>
      </c>
    </row>
    <row r="676" spans="1:3" x14ac:dyDescent="0.25">
      <c r="A676" s="52">
        <v>43952</v>
      </c>
      <c r="B676" s="42" t="s">
        <v>37</v>
      </c>
      <c r="C676" s="42">
        <v>880</v>
      </c>
    </row>
    <row r="677" spans="1:3" x14ac:dyDescent="0.25">
      <c r="A677" s="52">
        <v>43952</v>
      </c>
      <c r="B677" s="42" t="s">
        <v>31</v>
      </c>
      <c r="C677" s="42">
        <v>1492</v>
      </c>
    </row>
    <row r="678" spans="1:3" x14ac:dyDescent="0.25">
      <c r="A678" s="52">
        <v>43952</v>
      </c>
      <c r="B678" s="42" t="s">
        <v>26</v>
      </c>
      <c r="C678" s="42">
        <v>2852</v>
      </c>
    </row>
    <row r="679" spans="1:3" x14ac:dyDescent="0.25">
      <c r="A679" s="52">
        <v>43952</v>
      </c>
      <c r="B679" s="42" t="s">
        <v>33</v>
      </c>
      <c r="C679" s="42">
        <v>1336</v>
      </c>
    </row>
    <row r="680" spans="1:3" x14ac:dyDescent="0.25">
      <c r="A680" s="52">
        <v>43983</v>
      </c>
      <c r="B680" s="42" t="s">
        <v>29</v>
      </c>
      <c r="C680" s="42">
        <v>1425</v>
      </c>
    </row>
    <row r="681" spans="1:3" x14ac:dyDescent="0.25">
      <c r="A681" s="52">
        <v>43983</v>
      </c>
      <c r="B681" s="42" t="s">
        <v>35</v>
      </c>
      <c r="C681" s="42">
        <v>1682</v>
      </c>
    </row>
    <row r="682" spans="1:3" x14ac:dyDescent="0.25">
      <c r="A682" s="52">
        <v>43983</v>
      </c>
      <c r="B682" s="42" t="s">
        <v>37</v>
      </c>
      <c r="C682" s="42">
        <v>893</v>
      </c>
    </row>
    <row r="683" spans="1:3" x14ac:dyDescent="0.25">
      <c r="A683" s="52">
        <v>43983</v>
      </c>
      <c r="B683" s="42" t="s">
        <v>31</v>
      </c>
      <c r="C683" s="42">
        <v>1470</v>
      </c>
    </row>
    <row r="684" spans="1:3" x14ac:dyDescent="0.25">
      <c r="A684" s="52">
        <v>43983</v>
      </c>
      <c r="B684" s="42" t="s">
        <v>26</v>
      </c>
      <c r="C684" s="42">
        <v>2860</v>
      </c>
    </row>
    <row r="685" spans="1:3" x14ac:dyDescent="0.25">
      <c r="A685" s="52">
        <v>43983</v>
      </c>
      <c r="B685" s="42" t="s">
        <v>33</v>
      </c>
      <c r="C685" s="42">
        <v>1334</v>
      </c>
    </row>
    <row r="686" spans="1:3" x14ac:dyDescent="0.25">
      <c r="A686" s="52">
        <v>44013</v>
      </c>
      <c r="B686" s="42" t="s">
        <v>29</v>
      </c>
      <c r="C686" s="42">
        <v>1404</v>
      </c>
    </row>
    <row r="687" spans="1:3" x14ac:dyDescent="0.25">
      <c r="A687" s="52">
        <v>44013</v>
      </c>
      <c r="B687" s="42" t="s">
        <v>35</v>
      </c>
      <c r="C687" s="42">
        <v>1693</v>
      </c>
    </row>
    <row r="688" spans="1:3" x14ac:dyDescent="0.25">
      <c r="A688" s="52">
        <v>44013</v>
      </c>
      <c r="B688" s="42" t="s">
        <v>37</v>
      </c>
      <c r="C688" s="42">
        <v>881</v>
      </c>
    </row>
    <row r="689" spans="1:3" x14ac:dyDescent="0.25">
      <c r="A689" s="52">
        <v>44013</v>
      </c>
      <c r="B689" s="42" t="s">
        <v>31</v>
      </c>
      <c r="C689" s="42">
        <v>1411</v>
      </c>
    </row>
    <row r="690" spans="1:3" x14ac:dyDescent="0.25">
      <c r="A690" s="52">
        <v>44013</v>
      </c>
      <c r="B690" s="42" t="s">
        <v>26</v>
      </c>
      <c r="C690" s="42">
        <v>2866</v>
      </c>
    </row>
    <row r="691" spans="1:3" x14ac:dyDescent="0.25">
      <c r="A691" s="52">
        <v>44013</v>
      </c>
      <c r="B691" s="42" t="s">
        <v>33</v>
      </c>
      <c r="C691" s="42">
        <v>1331</v>
      </c>
    </row>
    <row r="692" spans="1:3" x14ac:dyDescent="0.25">
      <c r="A692" s="52">
        <v>44044</v>
      </c>
      <c r="B692" s="42" t="s">
        <v>29</v>
      </c>
      <c r="C692" s="42">
        <v>1203</v>
      </c>
    </row>
    <row r="693" spans="1:3" x14ac:dyDescent="0.25">
      <c r="A693" s="52">
        <v>44044</v>
      </c>
      <c r="B693" s="42" t="s">
        <v>35</v>
      </c>
      <c r="C693" s="42">
        <v>1704</v>
      </c>
    </row>
    <row r="694" spans="1:3" x14ac:dyDescent="0.25">
      <c r="A694" s="52">
        <v>44044</v>
      </c>
      <c r="B694" s="42" t="s">
        <v>37</v>
      </c>
      <c r="C694" s="42">
        <v>880</v>
      </c>
    </row>
    <row r="695" spans="1:3" x14ac:dyDescent="0.25">
      <c r="A695" s="52">
        <v>44044</v>
      </c>
      <c r="B695" s="42" t="s">
        <v>31</v>
      </c>
      <c r="C695" s="42">
        <v>1355</v>
      </c>
    </row>
    <row r="696" spans="1:3" x14ac:dyDescent="0.25">
      <c r="A696" s="52">
        <v>44044</v>
      </c>
      <c r="B696" s="42" t="s">
        <v>26</v>
      </c>
      <c r="C696" s="42">
        <v>2885</v>
      </c>
    </row>
    <row r="697" spans="1:3" x14ac:dyDescent="0.25">
      <c r="A697" s="52">
        <v>44044</v>
      </c>
      <c r="B697" s="42" t="s">
        <v>33</v>
      </c>
      <c r="C697" s="42">
        <v>1328</v>
      </c>
    </row>
    <row r="698" spans="1:3" x14ac:dyDescent="0.25">
      <c r="A698" s="52">
        <v>44075</v>
      </c>
      <c r="B698" s="42" t="s">
        <v>29</v>
      </c>
      <c r="C698" s="42">
        <v>1324</v>
      </c>
    </row>
    <row r="699" spans="1:3" x14ac:dyDescent="0.25">
      <c r="A699" s="52">
        <v>44075</v>
      </c>
      <c r="B699" s="42" t="s">
        <v>35</v>
      </c>
      <c r="C699" s="42">
        <v>1721</v>
      </c>
    </row>
    <row r="700" spans="1:3" x14ac:dyDescent="0.25">
      <c r="A700" s="52">
        <v>44075</v>
      </c>
      <c r="B700" s="42" t="s">
        <v>37</v>
      </c>
      <c r="C700" s="42">
        <v>858</v>
      </c>
    </row>
    <row r="701" spans="1:3" x14ac:dyDescent="0.25">
      <c r="A701" s="52">
        <v>44075</v>
      </c>
      <c r="B701" s="42" t="s">
        <v>31</v>
      </c>
      <c r="C701" s="42">
        <v>1301</v>
      </c>
    </row>
    <row r="702" spans="1:3" x14ac:dyDescent="0.25">
      <c r="A702" s="52">
        <v>44075</v>
      </c>
      <c r="B702" s="42" t="s">
        <v>26</v>
      </c>
      <c r="C702" s="42">
        <v>2895</v>
      </c>
    </row>
    <row r="703" spans="1:3" x14ac:dyDescent="0.25">
      <c r="A703" s="52">
        <v>44075</v>
      </c>
      <c r="B703" s="42" t="s">
        <v>33</v>
      </c>
      <c r="C703" s="42">
        <v>1331</v>
      </c>
    </row>
    <row r="704" spans="1:3" x14ac:dyDescent="0.25">
      <c r="A704" s="52">
        <v>44105</v>
      </c>
      <c r="B704" s="42" t="s">
        <v>29</v>
      </c>
      <c r="C704" s="42">
        <v>1219</v>
      </c>
    </row>
    <row r="705" spans="1:3" x14ac:dyDescent="0.25">
      <c r="A705" s="52">
        <v>44105</v>
      </c>
      <c r="B705" s="42" t="s">
        <v>35</v>
      </c>
      <c r="C705" s="42">
        <v>1732</v>
      </c>
    </row>
    <row r="706" spans="1:3" x14ac:dyDescent="0.25">
      <c r="A706" s="52">
        <v>44105</v>
      </c>
      <c r="B706" s="42" t="s">
        <v>37</v>
      </c>
      <c r="C706" s="42">
        <v>881</v>
      </c>
    </row>
    <row r="707" spans="1:3" x14ac:dyDescent="0.25">
      <c r="A707" s="52">
        <v>44105</v>
      </c>
      <c r="B707" s="42" t="s">
        <v>31</v>
      </c>
      <c r="C707" s="42">
        <v>1353</v>
      </c>
    </row>
    <row r="708" spans="1:3" x14ac:dyDescent="0.25">
      <c r="A708" s="52">
        <v>44105</v>
      </c>
      <c r="B708" s="42" t="s">
        <v>26</v>
      </c>
      <c r="C708" s="42">
        <v>2924</v>
      </c>
    </row>
    <row r="709" spans="1:3" x14ac:dyDescent="0.25">
      <c r="A709" s="52">
        <v>44105</v>
      </c>
      <c r="B709" s="42" t="s">
        <v>33</v>
      </c>
      <c r="C709" s="42">
        <v>1338</v>
      </c>
    </row>
    <row r="710" spans="1:3" x14ac:dyDescent="0.25">
      <c r="A710" s="52">
        <v>44136</v>
      </c>
      <c r="B710" s="42" t="s">
        <v>29</v>
      </c>
      <c r="C710" s="42">
        <v>1220</v>
      </c>
    </row>
    <row r="711" spans="1:3" x14ac:dyDescent="0.25">
      <c r="A711" s="52">
        <v>44136</v>
      </c>
      <c r="B711" s="42" t="s">
        <v>35</v>
      </c>
      <c r="C711" s="42">
        <v>1742</v>
      </c>
    </row>
    <row r="712" spans="1:3" x14ac:dyDescent="0.25">
      <c r="A712" s="52">
        <v>44136</v>
      </c>
      <c r="B712" s="42" t="s">
        <v>37</v>
      </c>
      <c r="C712" s="42">
        <v>884</v>
      </c>
    </row>
    <row r="713" spans="1:3" x14ac:dyDescent="0.25">
      <c r="A713" s="52">
        <v>44136</v>
      </c>
      <c r="B713" s="42" t="s">
        <v>31</v>
      </c>
      <c r="C713" s="42">
        <v>1407</v>
      </c>
    </row>
    <row r="714" spans="1:3" x14ac:dyDescent="0.25">
      <c r="A714" s="52">
        <v>44136</v>
      </c>
      <c r="B714" s="42" t="s">
        <v>26</v>
      </c>
      <c r="C714" s="42">
        <v>2937</v>
      </c>
    </row>
    <row r="715" spans="1:3" x14ac:dyDescent="0.25">
      <c r="A715" s="52">
        <v>44136</v>
      </c>
      <c r="B715" s="42" t="s">
        <v>33</v>
      </c>
      <c r="C715" s="42">
        <v>1346</v>
      </c>
    </row>
    <row r="716" spans="1:3" x14ac:dyDescent="0.25">
      <c r="A716" s="52">
        <v>44166</v>
      </c>
      <c r="B716" s="42" t="s">
        <v>29</v>
      </c>
      <c r="C716" s="42">
        <v>1250</v>
      </c>
    </row>
    <row r="717" spans="1:3" x14ac:dyDescent="0.25">
      <c r="A717" s="52">
        <v>44166</v>
      </c>
      <c r="B717" s="42" t="s">
        <v>35</v>
      </c>
      <c r="C717" s="42">
        <v>1745</v>
      </c>
    </row>
    <row r="718" spans="1:3" x14ac:dyDescent="0.25">
      <c r="A718" s="52">
        <v>44166</v>
      </c>
      <c r="B718" s="42" t="s">
        <v>37</v>
      </c>
      <c r="C718" s="42">
        <v>828</v>
      </c>
    </row>
    <row r="719" spans="1:3" x14ac:dyDescent="0.25">
      <c r="A719" s="52">
        <v>44166</v>
      </c>
      <c r="B719" s="42" t="s">
        <v>31</v>
      </c>
      <c r="C719" s="42">
        <v>1463</v>
      </c>
    </row>
    <row r="720" spans="1:3" x14ac:dyDescent="0.25">
      <c r="A720" s="52">
        <v>44166</v>
      </c>
      <c r="B720" s="42" t="s">
        <v>26</v>
      </c>
      <c r="C720" s="42">
        <v>29481</v>
      </c>
    </row>
    <row r="721" spans="1:3" x14ac:dyDescent="0.25">
      <c r="A721" s="52">
        <v>44166</v>
      </c>
      <c r="B721" s="42" t="s">
        <v>33</v>
      </c>
      <c r="C721" s="42">
        <v>1354</v>
      </c>
    </row>
    <row r="722" spans="1:3" x14ac:dyDescent="0.25">
      <c r="A722" s="56">
        <v>44197</v>
      </c>
      <c r="B722" s="42" t="s">
        <v>29</v>
      </c>
      <c r="C722" s="42">
        <v>1179</v>
      </c>
    </row>
    <row r="723" spans="1:3" x14ac:dyDescent="0.25">
      <c r="A723" s="56">
        <v>44197</v>
      </c>
      <c r="B723" s="42" t="s">
        <v>35</v>
      </c>
      <c r="C723" s="42">
        <v>1750</v>
      </c>
    </row>
    <row r="724" spans="1:3" x14ac:dyDescent="0.25">
      <c r="A724" s="56">
        <v>44197</v>
      </c>
      <c r="B724" s="42" t="s">
        <v>37</v>
      </c>
      <c r="C724" s="42">
        <v>831</v>
      </c>
    </row>
    <row r="725" spans="1:3" x14ac:dyDescent="0.25">
      <c r="A725" s="56">
        <v>44197</v>
      </c>
      <c r="B725" s="42" t="s">
        <v>31</v>
      </c>
      <c r="C725" s="42">
        <v>1467</v>
      </c>
    </row>
    <row r="726" spans="1:3" x14ac:dyDescent="0.25">
      <c r="A726" s="56">
        <v>44197</v>
      </c>
      <c r="B726" s="42" t="s">
        <v>26</v>
      </c>
      <c r="C726" s="42">
        <v>2900</v>
      </c>
    </row>
    <row r="727" spans="1:3" x14ac:dyDescent="0.25">
      <c r="A727" s="56">
        <v>44197</v>
      </c>
      <c r="B727" s="42" t="s">
        <v>33</v>
      </c>
      <c r="C727" s="42">
        <v>1358</v>
      </c>
    </row>
    <row r="728" spans="1:3" x14ac:dyDescent="0.25">
      <c r="A728" s="56">
        <v>44228</v>
      </c>
      <c r="B728" s="42" t="s">
        <v>29</v>
      </c>
      <c r="C728" s="42">
        <v>1213</v>
      </c>
    </row>
    <row r="729" spans="1:3" x14ac:dyDescent="0.25">
      <c r="A729" s="56">
        <v>44228</v>
      </c>
      <c r="B729" s="42" t="s">
        <v>35</v>
      </c>
      <c r="C729" s="42">
        <v>1759</v>
      </c>
    </row>
    <row r="730" spans="1:3" x14ac:dyDescent="0.25">
      <c r="A730" s="56">
        <v>44228</v>
      </c>
      <c r="B730" s="42" t="s">
        <v>37</v>
      </c>
      <c r="C730" s="42">
        <v>833</v>
      </c>
    </row>
    <row r="731" spans="1:3" x14ac:dyDescent="0.25">
      <c r="A731" s="56">
        <v>44228</v>
      </c>
      <c r="B731" s="42" t="s">
        <v>31</v>
      </c>
      <c r="C731" s="42">
        <v>1472</v>
      </c>
    </row>
    <row r="732" spans="1:3" x14ac:dyDescent="0.25">
      <c r="A732" s="56">
        <v>44228</v>
      </c>
      <c r="B732" s="42" t="s">
        <v>26</v>
      </c>
      <c r="C732" s="42">
        <v>2911</v>
      </c>
    </row>
    <row r="733" spans="1:3" x14ac:dyDescent="0.25">
      <c r="A733" s="56">
        <v>44228</v>
      </c>
      <c r="B733" s="42" t="s">
        <v>33</v>
      </c>
      <c r="C733" s="42">
        <v>1370</v>
      </c>
    </row>
    <row r="734" spans="1:3" x14ac:dyDescent="0.25">
      <c r="A734" s="56">
        <v>44256</v>
      </c>
      <c r="B734" s="42" t="s">
        <v>29</v>
      </c>
      <c r="C734" s="42">
        <v>1315</v>
      </c>
    </row>
    <row r="735" spans="1:3" x14ac:dyDescent="0.25">
      <c r="A735" s="56">
        <v>44256</v>
      </c>
      <c r="B735" s="42" t="s">
        <v>35</v>
      </c>
      <c r="C735" s="42">
        <v>1767</v>
      </c>
    </row>
    <row r="736" spans="1:3" x14ac:dyDescent="0.25">
      <c r="A736" s="56">
        <v>44256</v>
      </c>
      <c r="B736" s="42" t="s">
        <v>37</v>
      </c>
      <c r="C736" s="42">
        <v>850</v>
      </c>
    </row>
    <row r="737" spans="1:3" x14ac:dyDescent="0.25">
      <c r="A737" s="56">
        <v>44256</v>
      </c>
      <c r="B737" s="42" t="s">
        <v>31</v>
      </c>
      <c r="C737" s="42">
        <v>1531</v>
      </c>
    </row>
    <row r="738" spans="1:3" x14ac:dyDescent="0.25">
      <c r="A738" s="56">
        <v>44256</v>
      </c>
      <c r="B738" s="42" t="s">
        <v>26</v>
      </c>
      <c r="C738" s="42">
        <v>2912</v>
      </c>
    </row>
    <row r="739" spans="1:3" x14ac:dyDescent="0.25">
      <c r="A739" s="56">
        <v>44256</v>
      </c>
      <c r="B739" s="42" t="s">
        <v>33</v>
      </c>
      <c r="C739" s="42">
        <v>1382</v>
      </c>
    </row>
    <row r="740" spans="1:3" x14ac:dyDescent="0.25">
      <c r="A740" s="56">
        <v>44287</v>
      </c>
      <c r="B740" s="42" t="s">
        <v>29</v>
      </c>
      <c r="C740" s="42">
        <v>1206</v>
      </c>
    </row>
    <row r="741" spans="1:3" x14ac:dyDescent="0.25">
      <c r="A741" s="56">
        <v>44287</v>
      </c>
      <c r="B741" s="42" t="s">
        <v>35</v>
      </c>
      <c r="C741" s="42">
        <v>1767</v>
      </c>
    </row>
    <row r="742" spans="1:3" x14ac:dyDescent="0.25">
      <c r="A742" s="56">
        <v>44287</v>
      </c>
      <c r="B742" s="42" t="s">
        <v>37</v>
      </c>
      <c r="C742" s="42">
        <v>867</v>
      </c>
    </row>
    <row r="743" spans="1:3" x14ac:dyDescent="0.25">
      <c r="A743" s="56">
        <v>44287</v>
      </c>
      <c r="B743" s="42" t="s">
        <v>31</v>
      </c>
      <c r="C743" s="42">
        <v>1592</v>
      </c>
    </row>
    <row r="744" spans="1:3" x14ac:dyDescent="0.25">
      <c r="A744" s="56">
        <v>44287</v>
      </c>
      <c r="B744" s="42" t="s">
        <v>26</v>
      </c>
      <c r="C744" s="42">
        <v>3949</v>
      </c>
    </row>
    <row r="745" spans="1:3" x14ac:dyDescent="0.25">
      <c r="A745" s="56">
        <v>44287</v>
      </c>
      <c r="B745" s="42" t="s">
        <v>33</v>
      </c>
      <c r="C745" s="42">
        <v>1395</v>
      </c>
    </row>
    <row r="746" spans="1:3" x14ac:dyDescent="0.25">
      <c r="A746" s="56">
        <v>44317</v>
      </c>
      <c r="B746" s="42" t="s">
        <v>29</v>
      </c>
      <c r="C746" s="42">
        <v>1402</v>
      </c>
    </row>
    <row r="747" spans="1:3" x14ac:dyDescent="0.25">
      <c r="A747" s="56">
        <v>44317</v>
      </c>
      <c r="B747" s="42" t="s">
        <v>35</v>
      </c>
      <c r="C747" s="42">
        <v>1770</v>
      </c>
    </row>
    <row r="748" spans="1:3" x14ac:dyDescent="0.25">
      <c r="A748" s="56">
        <v>44317</v>
      </c>
      <c r="B748" s="42" t="s">
        <v>37</v>
      </c>
      <c r="C748" s="42">
        <v>884</v>
      </c>
    </row>
    <row r="749" spans="1:3" x14ac:dyDescent="0.25">
      <c r="A749" s="56">
        <v>44317</v>
      </c>
      <c r="B749" s="42" t="s">
        <v>31</v>
      </c>
      <c r="C749" s="42">
        <v>1655</v>
      </c>
    </row>
    <row r="750" spans="1:3" x14ac:dyDescent="0.25">
      <c r="A750" s="56">
        <v>44317</v>
      </c>
      <c r="B750" s="42" t="s">
        <v>26</v>
      </c>
      <c r="C750" s="42">
        <v>2950</v>
      </c>
    </row>
    <row r="751" spans="1:3" x14ac:dyDescent="0.25">
      <c r="A751" s="56">
        <v>44317</v>
      </c>
      <c r="B751" s="42" t="s">
        <v>33</v>
      </c>
      <c r="C751" s="42">
        <v>1392</v>
      </c>
    </row>
    <row r="752" spans="1:3" x14ac:dyDescent="0.25">
      <c r="A752" s="56">
        <v>44348</v>
      </c>
      <c r="B752" s="42" t="s">
        <v>29</v>
      </c>
      <c r="C752" s="42">
        <v>1345</v>
      </c>
    </row>
    <row r="753" spans="1:3" x14ac:dyDescent="0.25">
      <c r="A753" s="56">
        <v>44348</v>
      </c>
      <c r="B753" s="42" t="s">
        <v>35</v>
      </c>
      <c r="C753" s="42">
        <v>1770</v>
      </c>
    </row>
    <row r="754" spans="1:3" x14ac:dyDescent="0.25">
      <c r="A754" s="56">
        <v>44348</v>
      </c>
      <c r="B754" s="42" t="s">
        <v>37</v>
      </c>
      <c r="C754" s="42">
        <v>902</v>
      </c>
    </row>
    <row r="755" spans="1:3" x14ac:dyDescent="0.25">
      <c r="A755" s="56">
        <v>44348</v>
      </c>
      <c r="B755" s="42" t="s">
        <v>31</v>
      </c>
      <c r="C755" s="42">
        <v>1631</v>
      </c>
    </row>
    <row r="756" spans="1:3" x14ac:dyDescent="0.25">
      <c r="A756" s="56">
        <v>44348</v>
      </c>
      <c r="B756" s="42" t="s">
        <v>26</v>
      </c>
      <c r="C756" s="42">
        <v>2955</v>
      </c>
    </row>
    <row r="757" spans="1:3" x14ac:dyDescent="0.25">
      <c r="A757" s="56">
        <v>44348</v>
      </c>
      <c r="B757" s="42" t="s">
        <v>33</v>
      </c>
      <c r="C757" s="42">
        <v>1389</v>
      </c>
    </row>
    <row r="758" spans="1:3" x14ac:dyDescent="0.25">
      <c r="A758" s="56">
        <v>44378</v>
      </c>
      <c r="B758" s="42" t="s">
        <v>29</v>
      </c>
      <c r="C758" s="42">
        <v>1278</v>
      </c>
    </row>
    <row r="759" spans="1:3" x14ac:dyDescent="0.25">
      <c r="A759" s="56">
        <v>44378</v>
      </c>
      <c r="B759" s="42" t="s">
        <v>35</v>
      </c>
      <c r="C759" s="42">
        <v>1773</v>
      </c>
    </row>
    <row r="760" spans="1:3" x14ac:dyDescent="0.25">
      <c r="A760" s="56">
        <v>44378</v>
      </c>
      <c r="B760" s="42" t="s">
        <v>37</v>
      </c>
      <c r="C760" s="42">
        <v>920</v>
      </c>
    </row>
    <row r="761" spans="1:3" x14ac:dyDescent="0.25">
      <c r="A761" s="56">
        <v>44378</v>
      </c>
      <c r="B761" s="42" t="s">
        <v>31</v>
      </c>
      <c r="C761" s="42">
        <v>1565</v>
      </c>
    </row>
    <row r="762" spans="1:3" x14ac:dyDescent="0.25">
      <c r="A762" s="56">
        <v>44378</v>
      </c>
      <c r="B762" s="42" t="s">
        <v>26</v>
      </c>
      <c r="C762" s="42">
        <v>2957</v>
      </c>
    </row>
    <row r="763" spans="1:3" x14ac:dyDescent="0.25">
      <c r="A763" s="56">
        <v>44378</v>
      </c>
      <c r="B763" s="42" t="s">
        <v>33</v>
      </c>
      <c r="C763" s="42">
        <v>1386</v>
      </c>
    </row>
    <row r="764" spans="1:3" x14ac:dyDescent="0.25">
      <c r="A764" s="56">
        <v>44409</v>
      </c>
      <c r="B764" s="42" t="s">
        <v>29</v>
      </c>
      <c r="C764" s="42">
        <v>1365</v>
      </c>
    </row>
    <row r="765" spans="1:3" x14ac:dyDescent="0.25">
      <c r="A765" s="56">
        <v>44409</v>
      </c>
      <c r="B765" s="42" t="s">
        <v>35</v>
      </c>
      <c r="C765" s="42">
        <v>1775</v>
      </c>
    </row>
    <row r="766" spans="1:3" x14ac:dyDescent="0.25">
      <c r="A766" s="56">
        <v>44409</v>
      </c>
      <c r="B766" s="42" t="s">
        <v>37</v>
      </c>
      <c r="C766" s="42">
        <v>939</v>
      </c>
    </row>
    <row r="767" spans="1:3" x14ac:dyDescent="0.25">
      <c r="A767" s="56">
        <v>44409</v>
      </c>
      <c r="B767" s="42" t="s">
        <v>31</v>
      </c>
      <c r="C767" s="42">
        <v>1503</v>
      </c>
    </row>
    <row r="768" spans="1:3" x14ac:dyDescent="0.25">
      <c r="A768" s="56">
        <v>44409</v>
      </c>
      <c r="B768" s="42" t="s">
        <v>26</v>
      </c>
      <c r="C768" s="42">
        <v>2971</v>
      </c>
    </row>
    <row r="769" spans="1:3" x14ac:dyDescent="0.25">
      <c r="A769" s="56">
        <v>44409</v>
      </c>
      <c r="B769" s="42" t="s">
        <v>33</v>
      </c>
      <c r="C769" s="42">
        <v>1384</v>
      </c>
    </row>
    <row r="770" spans="1:3" x14ac:dyDescent="0.25">
      <c r="A770" s="56">
        <v>44440</v>
      </c>
      <c r="B770" s="42" t="s">
        <v>29</v>
      </c>
      <c r="C770" s="42">
        <v>1272</v>
      </c>
    </row>
    <row r="771" spans="1:3" x14ac:dyDescent="0.25">
      <c r="A771" s="56">
        <v>44440</v>
      </c>
      <c r="B771" s="42" t="s">
        <v>35</v>
      </c>
      <c r="C771" s="42">
        <v>1789</v>
      </c>
    </row>
    <row r="772" spans="1:3" x14ac:dyDescent="0.25">
      <c r="A772" s="56">
        <v>44440</v>
      </c>
      <c r="B772" s="42" t="s">
        <v>37</v>
      </c>
      <c r="C772" s="42">
        <v>957</v>
      </c>
    </row>
    <row r="773" spans="1:3" x14ac:dyDescent="0.25">
      <c r="A773" s="56">
        <v>44440</v>
      </c>
      <c r="B773" s="42" t="s">
        <v>31</v>
      </c>
      <c r="C773" s="42">
        <v>1443</v>
      </c>
    </row>
    <row r="774" spans="1:3" x14ac:dyDescent="0.25">
      <c r="A774" s="56">
        <v>44440</v>
      </c>
      <c r="B774" s="42" t="s">
        <v>26</v>
      </c>
      <c r="C774" s="42">
        <v>2975</v>
      </c>
    </row>
    <row r="775" spans="1:3" x14ac:dyDescent="0.25">
      <c r="A775" s="56">
        <v>44440</v>
      </c>
      <c r="B775" s="42" t="s">
        <v>33</v>
      </c>
      <c r="C775" s="42">
        <v>1386</v>
      </c>
    </row>
    <row r="776" spans="1:3" x14ac:dyDescent="0.25">
      <c r="A776" s="56">
        <v>44470</v>
      </c>
      <c r="B776" s="42" t="s">
        <v>29</v>
      </c>
      <c r="C776" s="42">
        <v>1415</v>
      </c>
    </row>
    <row r="777" spans="1:3" x14ac:dyDescent="0.25">
      <c r="A777" s="56">
        <v>44470</v>
      </c>
      <c r="B777" s="42" t="s">
        <v>35</v>
      </c>
      <c r="C777" s="42">
        <v>1803</v>
      </c>
    </row>
    <row r="778" spans="1:3" x14ac:dyDescent="0.25">
      <c r="A778" s="56">
        <v>44470</v>
      </c>
      <c r="B778" s="42" t="s">
        <v>37</v>
      </c>
      <c r="C778" s="42">
        <v>986</v>
      </c>
    </row>
    <row r="779" spans="1:3" x14ac:dyDescent="0.25">
      <c r="A779" s="56">
        <v>44470</v>
      </c>
      <c r="B779" s="42" t="s">
        <v>31</v>
      </c>
      <c r="C779" s="42">
        <v>1500</v>
      </c>
    </row>
    <row r="780" spans="1:3" x14ac:dyDescent="0.25">
      <c r="A780" s="56">
        <v>44470</v>
      </c>
      <c r="B780" s="42" t="s">
        <v>26</v>
      </c>
      <c r="C780" s="42">
        <v>3012</v>
      </c>
    </row>
    <row r="781" spans="1:3" x14ac:dyDescent="0.25">
      <c r="A781" s="56">
        <v>44470</v>
      </c>
      <c r="B781" s="42" t="s">
        <v>33</v>
      </c>
      <c r="C781" s="42">
        <v>1393</v>
      </c>
    </row>
    <row r="782" spans="1:3" x14ac:dyDescent="0.25">
      <c r="A782" s="56">
        <v>44501</v>
      </c>
      <c r="B782" s="42" t="s">
        <v>29</v>
      </c>
      <c r="C782" s="42">
        <v>1377</v>
      </c>
    </row>
    <row r="783" spans="1:3" x14ac:dyDescent="0.25">
      <c r="A783" s="56">
        <v>44501</v>
      </c>
      <c r="B783" s="42" t="s">
        <v>35</v>
      </c>
      <c r="C783" s="42">
        <v>1808</v>
      </c>
    </row>
    <row r="784" spans="1:3" x14ac:dyDescent="0.25">
      <c r="A784" s="56">
        <v>44501</v>
      </c>
      <c r="B784" s="42" t="s">
        <v>37</v>
      </c>
      <c r="C784" s="42">
        <v>1016</v>
      </c>
    </row>
    <row r="785" spans="1:3" x14ac:dyDescent="0.25">
      <c r="A785" s="56">
        <v>44501</v>
      </c>
      <c r="B785" s="42" t="s">
        <v>31</v>
      </c>
      <c r="C785" s="42">
        <v>1560</v>
      </c>
    </row>
    <row r="786" spans="1:3" x14ac:dyDescent="0.25">
      <c r="A786" s="56">
        <v>44501</v>
      </c>
      <c r="B786" s="42" t="s">
        <v>26</v>
      </c>
      <c r="C786" s="42">
        <v>3018</v>
      </c>
    </row>
    <row r="787" spans="1:3" x14ac:dyDescent="0.25">
      <c r="A787" s="56">
        <v>44501</v>
      </c>
      <c r="B787" s="42" t="s">
        <v>33</v>
      </c>
      <c r="C787" s="42">
        <v>1402</v>
      </c>
    </row>
    <row r="788" spans="1:3" x14ac:dyDescent="0.25">
      <c r="A788" s="56">
        <v>44531</v>
      </c>
      <c r="B788" s="42" t="s">
        <v>29</v>
      </c>
      <c r="C788" s="42">
        <v>1520</v>
      </c>
    </row>
    <row r="789" spans="1:3" x14ac:dyDescent="0.25">
      <c r="A789" s="56">
        <v>44531</v>
      </c>
      <c r="B789" s="42" t="s">
        <v>35</v>
      </c>
      <c r="C789" s="42">
        <v>1811</v>
      </c>
    </row>
    <row r="790" spans="1:3" x14ac:dyDescent="0.25">
      <c r="A790" s="56">
        <v>44531</v>
      </c>
      <c r="B790" s="42" t="s">
        <v>37</v>
      </c>
      <c r="C790" s="42">
        <v>1046</v>
      </c>
    </row>
    <row r="791" spans="1:3" x14ac:dyDescent="0.25">
      <c r="A791" s="56">
        <v>44531</v>
      </c>
      <c r="B791" s="42" t="s">
        <v>31</v>
      </c>
      <c r="C791" s="42">
        <v>1623</v>
      </c>
    </row>
    <row r="792" spans="1:3" x14ac:dyDescent="0.25">
      <c r="A792" s="56">
        <v>44531</v>
      </c>
      <c r="B792" s="42" t="s">
        <v>26</v>
      </c>
      <c r="C792" s="42">
        <v>3019</v>
      </c>
    </row>
    <row r="793" spans="1:3" x14ac:dyDescent="0.25">
      <c r="A793" s="56">
        <v>44531</v>
      </c>
      <c r="B793" s="42" t="s">
        <v>33</v>
      </c>
      <c r="C793" s="42">
        <v>1410</v>
      </c>
    </row>
    <row r="794" spans="1:3" x14ac:dyDescent="0.25">
      <c r="A794" s="52">
        <v>44562</v>
      </c>
      <c r="B794" s="42" t="s">
        <v>29</v>
      </c>
      <c r="C794" s="42">
        <v>1426</v>
      </c>
    </row>
    <row r="795" spans="1:3" x14ac:dyDescent="0.25">
      <c r="A795" s="52">
        <v>44562</v>
      </c>
      <c r="B795" s="42" t="s">
        <v>35</v>
      </c>
      <c r="C795" s="42">
        <v>1818</v>
      </c>
    </row>
    <row r="796" spans="1:3" x14ac:dyDescent="0.25">
      <c r="A796" s="52">
        <v>44562</v>
      </c>
      <c r="B796" s="42" t="s">
        <v>37</v>
      </c>
      <c r="C796" s="42">
        <v>1049</v>
      </c>
    </row>
    <row r="797" spans="1:3" x14ac:dyDescent="0.25">
      <c r="A797" s="52">
        <v>44562</v>
      </c>
      <c r="B797" s="42" t="s">
        <v>31</v>
      </c>
      <c r="C797" s="42">
        <v>1628</v>
      </c>
    </row>
    <row r="798" spans="1:3" x14ac:dyDescent="0.25">
      <c r="A798" s="52">
        <v>44562</v>
      </c>
      <c r="B798" s="42" t="s">
        <v>26</v>
      </c>
      <c r="C798" s="42">
        <v>2977</v>
      </c>
    </row>
    <row r="799" spans="1:3" x14ac:dyDescent="0.25">
      <c r="A799" s="52">
        <v>44562</v>
      </c>
      <c r="B799" s="42" t="s">
        <v>33</v>
      </c>
      <c r="C799" s="42">
        <v>1414</v>
      </c>
    </row>
    <row r="800" spans="1:3" x14ac:dyDescent="0.25">
      <c r="A800" s="52">
        <v>44593</v>
      </c>
      <c r="B800" s="42" t="s">
        <v>29</v>
      </c>
      <c r="C800" s="42">
        <v>1434</v>
      </c>
    </row>
    <row r="801" spans="1:3" x14ac:dyDescent="0.25">
      <c r="A801" s="52">
        <v>44593</v>
      </c>
      <c r="B801" s="42" t="s">
        <v>35</v>
      </c>
      <c r="C801" s="42">
        <v>1820</v>
      </c>
    </row>
    <row r="802" spans="1:3" x14ac:dyDescent="0.25">
      <c r="A802" s="52">
        <v>44593</v>
      </c>
      <c r="B802" s="42" t="s">
        <v>37</v>
      </c>
      <c r="C802" s="42">
        <v>1052</v>
      </c>
    </row>
    <row r="803" spans="1:3" x14ac:dyDescent="0.25">
      <c r="A803" s="52">
        <v>44593</v>
      </c>
      <c r="B803" s="42" t="s">
        <v>31</v>
      </c>
      <c r="C803" s="42">
        <v>1633</v>
      </c>
    </row>
    <row r="804" spans="1:3" x14ac:dyDescent="0.25">
      <c r="A804" s="52">
        <v>44593</v>
      </c>
      <c r="B804" s="42" t="s">
        <v>26</v>
      </c>
      <c r="C804" s="42">
        <v>3001</v>
      </c>
    </row>
    <row r="805" spans="1:3" x14ac:dyDescent="0.25">
      <c r="A805" s="52">
        <v>44593</v>
      </c>
      <c r="B805" s="42" t="s">
        <v>33</v>
      </c>
      <c r="C805" s="42">
        <v>1427</v>
      </c>
    </row>
    <row r="806" spans="1:3" x14ac:dyDescent="0.25">
      <c r="A806" s="52">
        <v>44621</v>
      </c>
      <c r="B806" s="42" t="s">
        <v>29</v>
      </c>
      <c r="C806" s="42">
        <v>1568</v>
      </c>
    </row>
    <row r="807" spans="1:3" x14ac:dyDescent="0.25">
      <c r="A807" s="52">
        <v>44621</v>
      </c>
      <c r="B807" s="42" t="s">
        <v>35</v>
      </c>
      <c r="C807" s="42"/>
    </row>
    <row r="808" spans="1:3" x14ac:dyDescent="0.25">
      <c r="A808" s="52">
        <v>44621</v>
      </c>
      <c r="B808" s="42" t="s">
        <v>37</v>
      </c>
      <c r="C808" s="42">
        <v>1059</v>
      </c>
    </row>
    <row r="809" spans="1:3" x14ac:dyDescent="0.25">
      <c r="A809" s="52">
        <v>44621</v>
      </c>
      <c r="B809" s="42" t="s">
        <v>31</v>
      </c>
      <c r="C809" s="42">
        <v>1698</v>
      </c>
    </row>
    <row r="810" spans="1:3" x14ac:dyDescent="0.25">
      <c r="A810" s="52">
        <v>44621</v>
      </c>
      <c r="B810" s="42" t="s">
        <v>26</v>
      </c>
      <c r="C810" s="42">
        <v>3010</v>
      </c>
    </row>
    <row r="811" spans="1:3" x14ac:dyDescent="0.25">
      <c r="A811" s="52">
        <v>44621</v>
      </c>
      <c r="B811" s="42" t="s">
        <v>33</v>
      </c>
      <c r="C811" s="42"/>
    </row>
    <row r="812" spans="1:3" x14ac:dyDescent="0.25">
      <c r="A812" s="52">
        <v>44652</v>
      </c>
      <c r="B812" s="42" t="s">
        <v>29</v>
      </c>
      <c r="C812" s="42">
        <v>1553</v>
      </c>
    </row>
    <row r="813" spans="1:3" x14ac:dyDescent="0.25">
      <c r="A813" s="52">
        <v>44652</v>
      </c>
      <c r="B813" s="42" t="s">
        <v>35</v>
      </c>
      <c r="C813" s="42">
        <v>1834</v>
      </c>
    </row>
    <row r="814" spans="1:3" x14ac:dyDescent="0.25">
      <c r="A814" s="52">
        <v>44652</v>
      </c>
      <c r="B814" s="42" t="s">
        <v>37</v>
      </c>
      <c r="C814" s="42">
        <v>1065</v>
      </c>
    </row>
    <row r="815" spans="1:3" x14ac:dyDescent="0.25">
      <c r="A815" s="52">
        <v>44652</v>
      </c>
      <c r="B815" s="42" t="s">
        <v>31</v>
      </c>
      <c r="C815" s="42">
        <v>1766</v>
      </c>
    </row>
    <row r="816" spans="1:3" x14ac:dyDescent="0.25">
      <c r="A816" s="52">
        <v>44652</v>
      </c>
      <c r="B816" s="42" t="s">
        <v>26</v>
      </c>
      <c r="C816" s="42">
        <v>3027</v>
      </c>
    </row>
    <row r="817" spans="1:3" x14ac:dyDescent="0.25">
      <c r="A817" s="52">
        <v>44652</v>
      </c>
      <c r="B817" s="42" t="s">
        <v>33</v>
      </c>
      <c r="C817" s="42">
        <v>1453</v>
      </c>
    </row>
    <row r="818" spans="1:3" x14ac:dyDescent="0.25">
      <c r="A818" s="52">
        <v>44682</v>
      </c>
      <c r="B818" s="42" t="s">
        <v>29</v>
      </c>
      <c r="C818" s="42">
        <v>1591</v>
      </c>
    </row>
    <row r="819" spans="1:3" x14ac:dyDescent="0.25">
      <c r="A819" s="52">
        <v>44682</v>
      </c>
      <c r="B819" s="42" t="s">
        <v>35</v>
      </c>
      <c r="C819" s="42">
        <v>1838</v>
      </c>
    </row>
    <row r="820" spans="1:3" x14ac:dyDescent="0.25">
      <c r="A820" s="52">
        <v>44682</v>
      </c>
      <c r="B820" s="42" t="s">
        <v>37</v>
      </c>
      <c r="C820" s="42">
        <v>1072</v>
      </c>
    </row>
    <row r="821" spans="1:3" x14ac:dyDescent="0.25">
      <c r="A821" s="52">
        <v>44682</v>
      </c>
      <c r="B821" s="42" t="s">
        <v>31</v>
      </c>
      <c r="C821" s="42">
        <v>1836</v>
      </c>
    </row>
    <row r="822" spans="1:3" x14ac:dyDescent="0.25">
      <c r="A822" s="52">
        <v>44682</v>
      </c>
      <c r="B822" s="42" t="s">
        <v>26</v>
      </c>
      <c r="C822" s="42">
        <v>3039</v>
      </c>
    </row>
    <row r="823" spans="1:3" x14ac:dyDescent="0.25">
      <c r="A823" s="52">
        <v>44682</v>
      </c>
      <c r="B823" s="42" t="s">
        <v>33</v>
      </c>
      <c r="C823" s="42">
        <v>1450</v>
      </c>
    </row>
    <row r="824" spans="1:3" x14ac:dyDescent="0.25">
      <c r="A824" s="52">
        <v>44713</v>
      </c>
      <c r="B824" s="42" t="s">
        <v>29</v>
      </c>
      <c r="C824" s="42">
        <v>1410</v>
      </c>
    </row>
    <row r="825" spans="1:3" x14ac:dyDescent="0.25">
      <c r="A825" s="52">
        <v>44713</v>
      </c>
      <c r="B825" s="42" t="s">
        <v>35</v>
      </c>
      <c r="C825" s="42">
        <v>1844</v>
      </c>
    </row>
    <row r="826" spans="1:3" x14ac:dyDescent="0.25">
      <c r="A826" s="52">
        <v>44713</v>
      </c>
      <c r="B826" s="42" t="s">
        <v>37</v>
      </c>
      <c r="C826" s="42">
        <v>1055</v>
      </c>
    </row>
    <row r="827" spans="1:3" x14ac:dyDescent="0.25">
      <c r="A827" s="52">
        <v>44713</v>
      </c>
      <c r="B827" s="42" t="s">
        <v>31</v>
      </c>
      <c r="C827" s="42">
        <v>1809</v>
      </c>
    </row>
    <row r="828" spans="1:3" x14ac:dyDescent="0.25">
      <c r="A828" s="52">
        <v>44713</v>
      </c>
      <c r="B828" s="42" t="s">
        <v>26</v>
      </c>
      <c r="C828" s="42">
        <v>3042</v>
      </c>
    </row>
    <row r="829" spans="1:3" x14ac:dyDescent="0.25">
      <c r="A829" s="52">
        <v>44713</v>
      </c>
      <c r="B829" s="42" t="s">
        <v>33</v>
      </c>
      <c r="C829" s="42">
        <v>1447</v>
      </c>
    </row>
    <row r="830" spans="1:3" x14ac:dyDescent="0.25">
      <c r="A830" s="52">
        <v>44743</v>
      </c>
      <c r="B830" s="42" t="s">
        <v>29</v>
      </c>
      <c r="C830" s="42">
        <v>1456</v>
      </c>
    </row>
    <row r="831" spans="1:3" x14ac:dyDescent="0.25">
      <c r="A831" s="52">
        <v>44743</v>
      </c>
      <c r="B831" s="42" t="s">
        <v>35</v>
      </c>
      <c r="C831" s="42">
        <v>1874</v>
      </c>
    </row>
    <row r="832" spans="1:3" x14ac:dyDescent="0.25">
      <c r="A832" s="52">
        <v>44743</v>
      </c>
      <c r="B832" s="42" t="s">
        <v>37</v>
      </c>
      <c r="C832" s="42">
        <v>1050</v>
      </c>
    </row>
    <row r="833" spans="1:3" x14ac:dyDescent="0.25">
      <c r="A833" s="52">
        <v>44743</v>
      </c>
      <c r="B833" s="42" t="s">
        <v>31</v>
      </c>
      <c r="C833" s="42">
        <v>1737</v>
      </c>
    </row>
    <row r="834" spans="1:3" x14ac:dyDescent="0.25">
      <c r="A834" s="52">
        <v>44743</v>
      </c>
      <c r="B834" s="42" t="s">
        <v>26</v>
      </c>
      <c r="C834" s="42">
        <v>4043</v>
      </c>
    </row>
    <row r="835" spans="1:3" x14ac:dyDescent="0.25">
      <c r="A835" s="52">
        <v>44743</v>
      </c>
      <c r="B835" s="42" t="s">
        <v>33</v>
      </c>
      <c r="C835" s="42">
        <v>1444</v>
      </c>
    </row>
    <row r="836" spans="1:3" x14ac:dyDescent="0.25">
      <c r="A836" s="52">
        <v>44774</v>
      </c>
      <c r="B836" s="42" t="s">
        <v>29</v>
      </c>
      <c r="C836" s="42">
        <v>1356</v>
      </c>
    </row>
    <row r="837" spans="1:3" x14ac:dyDescent="0.25">
      <c r="A837" s="52">
        <v>44774</v>
      </c>
      <c r="B837" s="42" t="s">
        <v>35</v>
      </c>
      <c r="C837" s="42">
        <v>1881</v>
      </c>
    </row>
    <row r="838" spans="1:3" x14ac:dyDescent="0.25">
      <c r="A838" s="52">
        <v>44774</v>
      </c>
      <c r="B838" s="42" t="s">
        <v>37</v>
      </c>
      <c r="C838" s="42">
        <v>1045</v>
      </c>
    </row>
    <row r="839" spans="1:3" x14ac:dyDescent="0.25">
      <c r="A839" s="52">
        <v>44774</v>
      </c>
      <c r="B839" s="42" t="s">
        <v>31</v>
      </c>
      <c r="C839" s="42">
        <v>1667</v>
      </c>
    </row>
    <row r="840" spans="1:3" x14ac:dyDescent="0.25">
      <c r="A840" s="52">
        <v>44774</v>
      </c>
      <c r="B840" s="42" t="s">
        <v>26</v>
      </c>
      <c r="C840" s="42">
        <v>3066</v>
      </c>
    </row>
    <row r="841" spans="1:3" x14ac:dyDescent="0.25">
      <c r="A841" s="52">
        <v>44774</v>
      </c>
      <c r="B841" s="42" t="s">
        <v>33</v>
      </c>
      <c r="C841" s="42">
        <v>1441</v>
      </c>
    </row>
    <row r="842" spans="1:3" x14ac:dyDescent="0.25">
      <c r="A842" s="52">
        <v>44805</v>
      </c>
      <c r="B842" s="42" t="s">
        <v>29</v>
      </c>
      <c r="C842" s="42">
        <v>1415</v>
      </c>
    </row>
    <row r="843" spans="1:3" x14ac:dyDescent="0.25">
      <c r="A843" s="52">
        <v>44805</v>
      </c>
      <c r="B843" s="42" t="s">
        <v>35</v>
      </c>
      <c r="C843" s="42">
        <v>1885</v>
      </c>
    </row>
    <row r="844" spans="1:3" x14ac:dyDescent="0.25">
      <c r="A844" s="52">
        <v>44805</v>
      </c>
      <c r="B844" s="42" t="s">
        <v>37</v>
      </c>
      <c r="C844" s="42">
        <v>1040</v>
      </c>
    </row>
    <row r="845" spans="1:3" x14ac:dyDescent="0.25">
      <c r="A845" s="52">
        <v>44805</v>
      </c>
      <c r="B845" s="42" t="s">
        <v>31</v>
      </c>
      <c r="C845" s="42">
        <v>1600</v>
      </c>
    </row>
    <row r="846" spans="1:3" x14ac:dyDescent="0.25">
      <c r="A846" s="52">
        <v>44805</v>
      </c>
      <c r="B846" s="42" t="s">
        <v>26</v>
      </c>
      <c r="C846" s="42">
        <v>3116</v>
      </c>
    </row>
    <row r="847" spans="1:3" x14ac:dyDescent="0.25">
      <c r="A847" s="52">
        <v>44805</v>
      </c>
      <c r="B847" s="42" t="s">
        <v>33</v>
      </c>
      <c r="C847" s="42">
        <v>1444</v>
      </c>
    </row>
    <row r="848" spans="1:3" x14ac:dyDescent="0.25">
      <c r="A848" s="52">
        <v>44835</v>
      </c>
      <c r="B848" s="42" t="s">
        <v>29</v>
      </c>
      <c r="C848" s="42">
        <v>1485</v>
      </c>
    </row>
    <row r="849" spans="1:3" x14ac:dyDescent="0.25">
      <c r="A849" s="52">
        <v>44835</v>
      </c>
      <c r="B849" s="42" t="s">
        <v>35</v>
      </c>
      <c r="C849" s="42">
        <v>1894</v>
      </c>
    </row>
    <row r="850" spans="1:3" x14ac:dyDescent="0.25">
      <c r="A850" s="52">
        <v>44835</v>
      </c>
      <c r="B850" s="42" t="s">
        <v>37</v>
      </c>
      <c r="C850" s="42">
        <v>1071</v>
      </c>
    </row>
    <row r="851" spans="1:3" x14ac:dyDescent="0.25">
      <c r="A851" s="52">
        <v>44835</v>
      </c>
      <c r="B851" s="42" t="s">
        <v>31</v>
      </c>
      <c r="C851" s="42">
        <v>1664</v>
      </c>
    </row>
    <row r="852" spans="1:3" x14ac:dyDescent="0.25">
      <c r="A852" s="52">
        <v>44835</v>
      </c>
      <c r="B852" s="42" t="s">
        <v>26</v>
      </c>
      <c r="C852" s="42">
        <v>3129</v>
      </c>
    </row>
    <row r="853" spans="1:3" x14ac:dyDescent="0.25">
      <c r="A853" s="52">
        <v>44835</v>
      </c>
      <c r="B853" s="42" t="s">
        <v>33</v>
      </c>
      <c r="C853" s="42">
        <v>1451</v>
      </c>
    </row>
    <row r="854" spans="1:3" x14ac:dyDescent="0.25">
      <c r="A854" s="52">
        <v>44866</v>
      </c>
      <c r="B854" s="42" t="s">
        <v>29</v>
      </c>
      <c r="C854" s="42">
        <v>1357</v>
      </c>
    </row>
    <row r="855" spans="1:3" x14ac:dyDescent="0.25">
      <c r="A855" s="52">
        <v>44866</v>
      </c>
      <c r="B855" s="42" t="s">
        <v>35</v>
      </c>
      <c r="C855" s="42">
        <v>1902</v>
      </c>
    </row>
    <row r="856" spans="1:3" x14ac:dyDescent="0.25">
      <c r="A856" s="52">
        <v>44866</v>
      </c>
      <c r="B856" s="42" t="s">
        <v>37</v>
      </c>
      <c r="C856" s="42">
        <v>1003</v>
      </c>
    </row>
    <row r="857" spans="1:3" x14ac:dyDescent="0.25">
      <c r="A857" s="52">
        <v>44866</v>
      </c>
      <c r="B857" s="42" t="s">
        <v>31</v>
      </c>
      <c r="C857" s="42">
        <v>1731</v>
      </c>
    </row>
    <row r="858" spans="1:3" x14ac:dyDescent="0.25">
      <c r="A858" s="52">
        <v>44866</v>
      </c>
      <c r="B858" s="42" t="s">
        <v>26</v>
      </c>
      <c r="C858" s="42">
        <v>3158</v>
      </c>
    </row>
    <row r="859" spans="1:3" x14ac:dyDescent="0.25">
      <c r="A859" s="52">
        <v>44866</v>
      </c>
      <c r="B859" s="42" t="s">
        <v>33</v>
      </c>
      <c r="C859" s="42">
        <v>1460</v>
      </c>
    </row>
    <row r="860" spans="1:3" x14ac:dyDescent="0.25">
      <c r="A860" s="52">
        <v>44896</v>
      </c>
      <c r="B860" s="42" t="s">
        <v>29</v>
      </c>
      <c r="C860" s="42">
        <v>1430</v>
      </c>
    </row>
    <row r="861" spans="1:3" x14ac:dyDescent="0.25">
      <c r="A861" s="52">
        <v>44896</v>
      </c>
      <c r="B861" s="42" t="s">
        <v>35</v>
      </c>
      <c r="C861" s="42">
        <v>1928</v>
      </c>
    </row>
    <row r="862" spans="1:3" x14ac:dyDescent="0.25">
      <c r="A862" s="52">
        <v>44896</v>
      </c>
      <c r="B862" s="42" t="s">
        <v>37</v>
      </c>
      <c r="C862" s="42">
        <v>1036</v>
      </c>
    </row>
    <row r="863" spans="1:3" x14ac:dyDescent="0.25">
      <c r="A863" s="52">
        <v>44896</v>
      </c>
      <c r="B863" s="42" t="s">
        <v>31</v>
      </c>
      <c r="C863" s="42">
        <v>1800</v>
      </c>
    </row>
    <row r="864" spans="1:3" x14ac:dyDescent="0.25">
      <c r="A864" s="52">
        <v>44896</v>
      </c>
      <c r="B864" s="42" t="s">
        <v>26</v>
      </c>
      <c r="C864" s="42">
        <v>3184</v>
      </c>
    </row>
    <row r="865" spans="1:3" x14ac:dyDescent="0.25">
      <c r="A865" s="52">
        <v>44896</v>
      </c>
      <c r="B865" s="42" t="s">
        <v>33</v>
      </c>
      <c r="C865" s="42">
        <v>1469</v>
      </c>
    </row>
    <row r="866" spans="1:3" x14ac:dyDescent="0.25">
      <c r="A866" s="52">
        <v>44927</v>
      </c>
      <c r="B866" s="42" t="s">
        <v>29</v>
      </c>
      <c r="C866" s="42">
        <v>1587</v>
      </c>
    </row>
    <row r="867" spans="1:3" x14ac:dyDescent="0.25">
      <c r="A867" s="52">
        <v>44927</v>
      </c>
      <c r="B867" s="42" t="s">
        <v>35</v>
      </c>
      <c r="C867" s="42">
        <v>1935</v>
      </c>
    </row>
    <row r="868" spans="1:3" x14ac:dyDescent="0.25">
      <c r="A868" s="52">
        <v>44927</v>
      </c>
      <c r="B868" s="42" t="s">
        <v>37</v>
      </c>
      <c r="C868" s="42">
        <v>1039</v>
      </c>
    </row>
    <row r="869" spans="1:3" x14ac:dyDescent="0.25">
      <c r="A869" s="52">
        <v>44927</v>
      </c>
      <c r="B869" s="42" t="s">
        <v>31</v>
      </c>
      <c r="C869" s="42">
        <v>1806</v>
      </c>
    </row>
    <row r="870" spans="1:3" x14ac:dyDescent="0.25">
      <c r="A870" s="52">
        <v>44927</v>
      </c>
      <c r="B870" s="42" t="s">
        <v>26</v>
      </c>
      <c r="C870" s="42">
        <v>3084</v>
      </c>
    </row>
    <row r="871" spans="1:3" x14ac:dyDescent="0.25">
      <c r="A871" s="52">
        <v>44927</v>
      </c>
      <c r="B871" s="42" t="s">
        <v>33</v>
      </c>
      <c r="C871" s="42">
        <v>1473</v>
      </c>
    </row>
    <row r="872" spans="1:3" x14ac:dyDescent="0.25">
      <c r="A872" s="52">
        <v>44958</v>
      </c>
      <c r="B872" s="42" t="s">
        <v>29</v>
      </c>
      <c r="C872" s="42">
        <v>1565</v>
      </c>
    </row>
    <row r="873" spans="1:3" x14ac:dyDescent="0.25">
      <c r="A873" s="52">
        <v>44958</v>
      </c>
      <c r="B873" s="42" t="s">
        <v>35</v>
      </c>
      <c r="C873" s="42">
        <v>1944</v>
      </c>
    </row>
    <row r="874" spans="1:3" x14ac:dyDescent="0.25">
      <c r="A874" s="52">
        <v>44958</v>
      </c>
      <c r="B874" s="42" t="s">
        <v>37</v>
      </c>
      <c r="C874" s="42">
        <v>1043</v>
      </c>
    </row>
    <row r="875" spans="1:3" x14ac:dyDescent="0.25">
      <c r="A875" s="52">
        <v>44958</v>
      </c>
      <c r="B875" s="42" t="s">
        <v>31</v>
      </c>
      <c r="C875" s="42">
        <v>1811</v>
      </c>
    </row>
    <row r="876" spans="1:3" x14ac:dyDescent="0.25">
      <c r="A876" s="52">
        <v>44958</v>
      </c>
      <c r="B876" s="42" t="s">
        <v>26</v>
      </c>
      <c r="C876" s="42">
        <v>3085</v>
      </c>
    </row>
    <row r="877" spans="1:3" x14ac:dyDescent="0.25">
      <c r="A877" s="52">
        <v>44958</v>
      </c>
      <c r="B877" s="42" t="s">
        <v>33</v>
      </c>
      <c r="C877" s="42">
        <v>1486</v>
      </c>
    </row>
    <row r="878" spans="1:3" x14ac:dyDescent="0.25">
      <c r="A878" s="52">
        <v>44986</v>
      </c>
      <c r="B878" s="42" t="s">
        <v>29</v>
      </c>
      <c r="C878" s="42">
        <v>1663</v>
      </c>
    </row>
    <row r="879" spans="1:3" x14ac:dyDescent="0.25">
      <c r="A879" s="52">
        <v>44986</v>
      </c>
      <c r="B879" s="42" t="s">
        <v>35</v>
      </c>
      <c r="C879" s="42">
        <v>1952</v>
      </c>
    </row>
    <row r="880" spans="1:3" x14ac:dyDescent="0.25">
      <c r="A880" s="52">
        <v>44986</v>
      </c>
      <c r="B880" s="42" t="s">
        <v>37</v>
      </c>
      <c r="C880" s="42">
        <v>1050</v>
      </c>
    </row>
    <row r="881" spans="1:3" x14ac:dyDescent="0.25">
      <c r="A881" s="52">
        <v>44986</v>
      </c>
      <c r="B881" s="42" t="s">
        <v>31</v>
      </c>
      <c r="C881" s="42">
        <v>1883</v>
      </c>
    </row>
    <row r="882" spans="1:3" x14ac:dyDescent="0.25">
      <c r="A882" s="52">
        <v>44986</v>
      </c>
      <c r="B882" s="42" t="s">
        <v>26</v>
      </c>
      <c r="C882" s="42">
        <v>3103</v>
      </c>
    </row>
    <row r="883" spans="1:3" x14ac:dyDescent="0.25">
      <c r="A883" s="52">
        <v>44986</v>
      </c>
      <c r="B883" s="42" t="s">
        <v>33</v>
      </c>
      <c r="C883" s="42">
        <v>1500</v>
      </c>
    </row>
    <row r="884" spans="1:3" x14ac:dyDescent="0.25">
      <c r="A884" s="52">
        <v>45017</v>
      </c>
      <c r="B884" s="42" t="s">
        <v>29</v>
      </c>
      <c r="C884" s="42">
        <v>1728</v>
      </c>
    </row>
    <row r="885" spans="1:3" x14ac:dyDescent="0.25">
      <c r="A885" s="52">
        <v>45017</v>
      </c>
      <c r="B885" s="42" t="s">
        <v>35</v>
      </c>
      <c r="C885" s="42">
        <v>1956</v>
      </c>
    </row>
    <row r="886" spans="1:3" x14ac:dyDescent="0.25">
      <c r="A886" s="52">
        <v>45017</v>
      </c>
      <c r="B886" s="42" t="s">
        <v>37</v>
      </c>
      <c r="C886" s="42">
        <v>1057</v>
      </c>
    </row>
    <row r="887" spans="1:3" x14ac:dyDescent="0.25">
      <c r="A887" s="52">
        <v>45017</v>
      </c>
      <c r="B887" s="42" t="s">
        <v>31</v>
      </c>
      <c r="C887" s="42">
        <v>1959</v>
      </c>
    </row>
    <row r="888" spans="1:3" x14ac:dyDescent="0.25">
      <c r="A888" s="52">
        <v>45017</v>
      </c>
      <c r="B888" s="42" t="s">
        <v>26</v>
      </c>
      <c r="C888" s="42">
        <v>3114</v>
      </c>
    </row>
    <row r="889" spans="1:3" x14ac:dyDescent="0.25">
      <c r="A889" s="52">
        <v>45017</v>
      </c>
      <c r="B889" s="42" t="s">
        <v>33</v>
      </c>
      <c r="C889" s="42">
        <v>1513</v>
      </c>
    </row>
    <row r="890" spans="1:3" x14ac:dyDescent="0.25">
      <c r="A890" s="52">
        <v>45047</v>
      </c>
      <c r="B890" s="42" t="s">
        <v>29</v>
      </c>
      <c r="C890" s="42">
        <v>1567</v>
      </c>
    </row>
    <row r="891" spans="1:3" x14ac:dyDescent="0.25">
      <c r="A891" s="52">
        <v>45047</v>
      </c>
      <c r="B891" s="42" t="s">
        <v>35</v>
      </c>
      <c r="C891" s="42">
        <v>1959</v>
      </c>
    </row>
    <row r="892" spans="1:3" x14ac:dyDescent="0.25">
      <c r="A892" s="52">
        <v>45047</v>
      </c>
      <c r="B892" s="42" t="s">
        <v>37</v>
      </c>
      <c r="C892" s="42">
        <v>1064</v>
      </c>
    </row>
    <row r="893" spans="1:3" x14ac:dyDescent="0.25">
      <c r="A893" s="52">
        <v>45047</v>
      </c>
      <c r="B893" s="42" t="s">
        <v>31</v>
      </c>
      <c r="C893" s="42">
        <v>1800</v>
      </c>
    </row>
    <row r="894" spans="1:3" x14ac:dyDescent="0.25">
      <c r="A894" s="52">
        <v>45047</v>
      </c>
      <c r="B894" s="42" t="s">
        <v>26</v>
      </c>
      <c r="C894" s="42">
        <v>3189</v>
      </c>
    </row>
    <row r="895" spans="1:3" x14ac:dyDescent="0.25">
      <c r="A895" s="52">
        <v>45047</v>
      </c>
      <c r="B895" s="42" t="s">
        <v>33</v>
      </c>
      <c r="C895" s="42">
        <v>1510</v>
      </c>
    </row>
    <row r="896" spans="1:3" x14ac:dyDescent="0.25">
      <c r="A896" s="52">
        <v>45078</v>
      </c>
      <c r="B896" s="42" t="s">
        <v>29</v>
      </c>
      <c r="C896" s="42">
        <v>1699</v>
      </c>
    </row>
    <row r="897" spans="1:3" x14ac:dyDescent="0.25">
      <c r="A897" s="52">
        <v>45078</v>
      </c>
      <c r="B897" s="42" t="s">
        <v>35</v>
      </c>
      <c r="C897" s="42">
        <v>1964</v>
      </c>
    </row>
    <row r="898" spans="1:3" x14ac:dyDescent="0.25">
      <c r="A898" s="52">
        <v>45078</v>
      </c>
      <c r="B898" s="42" t="s">
        <v>37</v>
      </c>
      <c r="C898" s="42">
        <v>1046</v>
      </c>
    </row>
    <row r="899" spans="1:3" x14ac:dyDescent="0.25">
      <c r="A899" s="52">
        <v>45078</v>
      </c>
      <c r="B899" s="42" t="s">
        <v>31</v>
      </c>
      <c r="C899" s="42">
        <v>1807</v>
      </c>
    </row>
    <row r="900" spans="1:3" x14ac:dyDescent="0.25">
      <c r="A900" s="52">
        <v>45078</v>
      </c>
      <c r="B900" s="42" t="s">
        <v>26</v>
      </c>
      <c r="C900" s="42">
        <v>3215</v>
      </c>
    </row>
    <row r="901" spans="1:3" x14ac:dyDescent="0.25">
      <c r="A901" s="52">
        <v>45078</v>
      </c>
      <c r="B901" s="42" t="s">
        <v>33</v>
      </c>
      <c r="C901" s="42">
        <v>1507</v>
      </c>
    </row>
    <row r="902" spans="1:3" x14ac:dyDescent="0.25">
      <c r="A902" s="52">
        <v>45108</v>
      </c>
      <c r="B902" s="42" t="s">
        <v>29</v>
      </c>
      <c r="C902" s="42">
        <v>1716</v>
      </c>
    </row>
    <row r="903" spans="1:3" x14ac:dyDescent="0.25">
      <c r="A903" s="52">
        <v>45108</v>
      </c>
      <c r="B903" s="42" t="s">
        <v>35</v>
      </c>
      <c r="C903" s="42">
        <v>2024</v>
      </c>
    </row>
    <row r="904" spans="1:3" x14ac:dyDescent="0.25">
      <c r="A904" s="52">
        <v>45108</v>
      </c>
      <c r="B904" s="42" t="s">
        <v>37</v>
      </c>
      <c r="C904" s="42">
        <v>1029</v>
      </c>
    </row>
    <row r="905" spans="1:3" x14ac:dyDescent="0.25">
      <c r="A905" s="52">
        <v>45108</v>
      </c>
      <c r="B905" s="42" t="s">
        <v>31</v>
      </c>
      <c r="C905" s="42">
        <v>1840</v>
      </c>
    </row>
    <row r="906" spans="1:3" x14ac:dyDescent="0.25">
      <c r="A906" s="52">
        <v>45108</v>
      </c>
      <c r="B906" s="42" t="s">
        <v>26</v>
      </c>
      <c r="C906" s="42">
        <v>3240</v>
      </c>
    </row>
    <row r="907" spans="1:3" x14ac:dyDescent="0.25">
      <c r="A907" s="52">
        <v>45108</v>
      </c>
      <c r="B907" s="42" t="s">
        <v>33</v>
      </c>
      <c r="C907" s="42">
        <v>1504</v>
      </c>
    </row>
    <row r="908" spans="1:3" x14ac:dyDescent="0.25">
      <c r="A908" s="52">
        <v>45139</v>
      </c>
      <c r="B908" s="42" t="s">
        <v>29</v>
      </c>
      <c r="C908" s="42">
        <v>1709</v>
      </c>
    </row>
    <row r="909" spans="1:3" x14ac:dyDescent="0.25">
      <c r="A909" s="52">
        <v>45139</v>
      </c>
      <c r="B909" s="42" t="s">
        <v>35</v>
      </c>
      <c r="C909" s="42">
        <v>2026</v>
      </c>
    </row>
    <row r="910" spans="1:3" x14ac:dyDescent="0.25">
      <c r="A910" s="52">
        <v>45139</v>
      </c>
      <c r="B910" s="42" t="s">
        <v>37</v>
      </c>
      <c r="C910" s="42">
        <v>1012</v>
      </c>
    </row>
    <row r="911" spans="1:3" x14ac:dyDescent="0.25">
      <c r="A911" s="52">
        <v>45139</v>
      </c>
      <c r="B911" s="42" t="s">
        <v>31</v>
      </c>
      <c r="C911" s="42">
        <v>1849</v>
      </c>
    </row>
    <row r="912" spans="1:3" x14ac:dyDescent="0.25">
      <c r="A912" s="52">
        <v>45139</v>
      </c>
      <c r="B912" s="42" t="s">
        <v>26</v>
      </c>
      <c r="C912" s="42">
        <v>3242</v>
      </c>
    </row>
    <row r="913" spans="1:3" x14ac:dyDescent="0.25">
      <c r="A913" s="52">
        <v>45139</v>
      </c>
      <c r="B913" s="42" t="s">
        <v>33</v>
      </c>
      <c r="C913" s="42">
        <v>1501</v>
      </c>
    </row>
    <row r="914" spans="1:3" x14ac:dyDescent="0.25">
      <c r="A914" s="52">
        <v>45170</v>
      </c>
      <c r="B914" s="42" t="s">
        <v>29</v>
      </c>
      <c r="C914" s="42">
        <v>1784</v>
      </c>
    </row>
    <row r="915" spans="1:3" x14ac:dyDescent="0.25">
      <c r="A915" s="52">
        <v>45170</v>
      </c>
      <c r="B915" s="42" t="s">
        <v>35</v>
      </c>
      <c r="C915" s="42">
        <v>2069</v>
      </c>
    </row>
    <row r="916" spans="1:3" x14ac:dyDescent="0.25">
      <c r="A916" s="52">
        <v>45170</v>
      </c>
      <c r="B916" s="42" t="s">
        <v>37</v>
      </c>
      <c r="C916" s="42">
        <v>1002</v>
      </c>
    </row>
    <row r="917" spans="1:3" x14ac:dyDescent="0.25">
      <c r="A917" s="52">
        <v>45170</v>
      </c>
      <c r="B917" s="42" t="s">
        <v>31</v>
      </c>
      <c r="C917" s="42">
        <v>1775</v>
      </c>
    </row>
    <row r="918" spans="1:3" x14ac:dyDescent="0.25">
      <c r="A918" s="52">
        <v>45170</v>
      </c>
      <c r="B918" s="42" t="s">
        <v>26</v>
      </c>
      <c r="C918" s="42">
        <v>3246</v>
      </c>
    </row>
    <row r="919" spans="1:3" x14ac:dyDescent="0.25">
      <c r="A919" s="52">
        <v>45170</v>
      </c>
      <c r="B919" s="42" t="s">
        <v>33</v>
      </c>
      <c r="C919" s="42">
        <v>1504</v>
      </c>
    </row>
    <row r="920" spans="1:3" x14ac:dyDescent="0.25">
      <c r="A920" s="52">
        <v>45200</v>
      </c>
      <c r="B920" s="42" t="s">
        <v>29</v>
      </c>
      <c r="C920" s="42">
        <v>1858</v>
      </c>
    </row>
    <row r="921" spans="1:3" x14ac:dyDescent="0.25">
      <c r="A921" s="52">
        <v>45200</v>
      </c>
      <c r="B921" s="42" t="s">
        <v>35</v>
      </c>
      <c r="C921" s="42">
        <v>2083</v>
      </c>
    </row>
    <row r="922" spans="1:3" x14ac:dyDescent="0.25">
      <c r="A922" s="52">
        <v>45200</v>
      </c>
      <c r="B922" s="42" t="s">
        <v>37</v>
      </c>
      <c r="C922" s="42">
        <v>1028</v>
      </c>
    </row>
    <row r="923" spans="1:3" x14ac:dyDescent="0.25">
      <c r="A923" s="52">
        <v>45200</v>
      </c>
      <c r="B923" s="42" t="s">
        <v>31</v>
      </c>
      <c r="C923" s="42">
        <v>1846</v>
      </c>
    </row>
    <row r="924" spans="1:3" x14ac:dyDescent="0.25">
      <c r="A924" s="52">
        <v>45200</v>
      </c>
      <c r="B924" s="42" t="s">
        <v>26</v>
      </c>
      <c r="C924" s="42">
        <v>3247</v>
      </c>
    </row>
    <row r="925" spans="1:3" x14ac:dyDescent="0.25">
      <c r="A925" s="52">
        <v>45200</v>
      </c>
      <c r="B925" s="42" t="s">
        <v>33</v>
      </c>
      <c r="C925" s="42">
        <v>1512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EB45-0C34-4ACB-B7FF-95E5FADB55B1}">
  <dimension ref="A3:J159"/>
  <sheetViews>
    <sheetView workbookViewId="0"/>
  </sheetViews>
  <sheetFormatPr defaultRowHeight="15" x14ac:dyDescent="0.25"/>
  <cols>
    <col min="1" max="1" width="15.140625" style="5" bestFit="1" customWidth="1"/>
    <col min="2" max="2" width="16.28515625" style="5" bestFit="1" customWidth="1"/>
    <col min="3" max="7" width="7" style="5" bestFit="1" customWidth="1"/>
    <col min="8" max="8" width="11.28515625" style="5" bestFit="1" customWidth="1"/>
    <col min="9" max="9" width="9.140625" style="5"/>
    <col min="10" max="10" width="11.7109375" style="5" bestFit="1" customWidth="1"/>
    <col min="11" max="16384" width="9.140625" style="5"/>
  </cols>
  <sheetData>
    <row r="3" spans="1:8" x14ac:dyDescent="0.25">
      <c r="A3" s="5" t="s">
        <v>396</v>
      </c>
      <c r="B3" s="5" t="s">
        <v>397</v>
      </c>
    </row>
    <row r="4" spans="1:8" x14ac:dyDescent="0.25">
      <c r="A4" s="5" t="s">
        <v>398</v>
      </c>
      <c r="B4" s="5" t="s">
        <v>29</v>
      </c>
      <c r="C4" s="5" t="s">
        <v>35</v>
      </c>
      <c r="D4" s="5" t="s">
        <v>37</v>
      </c>
      <c r="E4" s="5" t="s">
        <v>31</v>
      </c>
      <c r="F4" s="5" t="s">
        <v>26</v>
      </c>
      <c r="G4" s="5" t="s">
        <v>33</v>
      </c>
      <c r="H4" s="5" t="s">
        <v>399</v>
      </c>
    </row>
    <row r="5" spans="1:8" x14ac:dyDescent="0.25">
      <c r="A5" s="60">
        <v>40544</v>
      </c>
      <c r="B5" s="5">
        <v>820</v>
      </c>
      <c r="C5" s="5">
        <v>702</v>
      </c>
      <c r="D5" s="5">
        <v>412</v>
      </c>
      <c r="E5" s="5">
        <v>520</v>
      </c>
      <c r="F5" s="5">
        <v>2000</v>
      </c>
      <c r="G5" s="5">
        <v>903</v>
      </c>
      <c r="H5" s="5">
        <v>5357</v>
      </c>
    </row>
    <row r="6" spans="1:8" x14ac:dyDescent="0.25">
      <c r="A6" s="60">
        <v>40575</v>
      </c>
      <c r="B6" s="5">
        <v>828</v>
      </c>
      <c r="C6" s="5">
        <v>719</v>
      </c>
      <c r="D6" s="5">
        <v>413</v>
      </c>
      <c r="E6" s="5">
        <v>522</v>
      </c>
      <c r="F6" s="5">
        <v>2023</v>
      </c>
      <c r="G6" s="5">
        <v>911</v>
      </c>
      <c r="H6" s="5">
        <v>5416</v>
      </c>
    </row>
    <row r="7" spans="1:8" x14ac:dyDescent="0.25">
      <c r="A7" s="60">
        <v>40603</v>
      </c>
      <c r="B7" s="5">
        <v>911</v>
      </c>
      <c r="C7" s="5">
        <v>723</v>
      </c>
      <c r="D7" s="5">
        <v>414</v>
      </c>
      <c r="E7" s="5">
        <v>542</v>
      </c>
      <c r="F7" s="5">
        <v>2033</v>
      </c>
      <c r="G7" s="5">
        <v>919</v>
      </c>
      <c r="H7" s="5">
        <v>5542</v>
      </c>
    </row>
    <row r="8" spans="1:8" x14ac:dyDescent="0.25">
      <c r="A8" s="60">
        <v>40634</v>
      </c>
      <c r="B8" s="5">
        <v>877</v>
      </c>
      <c r="C8" s="5">
        <v>723</v>
      </c>
      <c r="D8" s="5">
        <v>416</v>
      </c>
      <c r="E8" s="5">
        <v>564</v>
      </c>
      <c r="F8" s="5">
        <v>2046</v>
      </c>
      <c r="G8" s="5">
        <v>927</v>
      </c>
      <c r="H8" s="5">
        <v>5553</v>
      </c>
    </row>
    <row r="9" spans="1:8" x14ac:dyDescent="0.25">
      <c r="A9" s="60">
        <v>40664</v>
      </c>
      <c r="B9" s="5">
        <v>758</v>
      </c>
      <c r="C9" s="5">
        <v>726</v>
      </c>
      <c r="D9" s="5">
        <v>418</v>
      </c>
      <c r="E9" s="5">
        <v>587</v>
      </c>
      <c r="F9" s="5">
        <v>2054</v>
      </c>
      <c r="G9" s="5">
        <v>925</v>
      </c>
      <c r="H9" s="5">
        <v>5468</v>
      </c>
    </row>
    <row r="10" spans="1:8" x14ac:dyDescent="0.25">
      <c r="A10" s="60">
        <v>40695</v>
      </c>
      <c r="B10" s="5">
        <v>760</v>
      </c>
      <c r="C10" s="5">
        <v>750</v>
      </c>
      <c r="D10" s="5">
        <v>410</v>
      </c>
      <c r="E10" s="5">
        <v>578</v>
      </c>
      <c r="F10" s="5">
        <v>2065</v>
      </c>
      <c r="G10" s="5">
        <v>924</v>
      </c>
      <c r="H10" s="5">
        <v>5487</v>
      </c>
    </row>
    <row r="11" spans="1:8" x14ac:dyDescent="0.25">
      <c r="A11" s="60">
        <v>40725</v>
      </c>
      <c r="B11" s="5">
        <v>695</v>
      </c>
      <c r="C11" s="5">
        <v>755</v>
      </c>
      <c r="D11" s="5">
        <v>402</v>
      </c>
      <c r="E11" s="5">
        <v>555</v>
      </c>
      <c r="F11" s="5">
        <v>2066</v>
      </c>
      <c r="G11" s="5">
        <v>922</v>
      </c>
      <c r="H11" s="5">
        <v>5395</v>
      </c>
    </row>
    <row r="12" spans="1:8" x14ac:dyDescent="0.25">
      <c r="A12" s="60">
        <v>40756</v>
      </c>
      <c r="B12" s="5">
        <v>631</v>
      </c>
      <c r="C12" s="5">
        <v>787</v>
      </c>
      <c r="D12" s="5">
        <v>495</v>
      </c>
      <c r="E12" s="5">
        <v>533</v>
      </c>
      <c r="F12" s="5">
        <v>2074</v>
      </c>
      <c r="G12" s="5">
        <v>920</v>
      </c>
      <c r="H12" s="5">
        <v>5440</v>
      </c>
    </row>
    <row r="13" spans="1:8" x14ac:dyDescent="0.25">
      <c r="A13" s="60">
        <v>40787</v>
      </c>
      <c r="B13" s="5">
        <v>686</v>
      </c>
      <c r="C13" s="5">
        <v>793</v>
      </c>
      <c r="D13" s="5">
        <v>487</v>
      </c>
      <c r="E13" s="5">
        <v>511</v>
      </c>
      <c r="F13" s="5">
        <v>2105</v>
      </c>
      <c r="G13" s="5">
        <v>922</v>
      </c>
      <c r="H13" s="5">
        <v>5504</v>
      </c>
    </row>
    <row r="14" spans="1:8" x14ac:dyDescent="0.25">
      <c r="A14" s="60">
        <v>40817</v>
      </c>
      <c r="B14" s="5">
        <v>774</v>
      </c>
      <c r="C14" s="5">
        <v>797</v>
      </c>
      <c r="D14" s="5">
        <v>507</v>
      </c>
      <c r="E14" s="5">
        <v>532</v>
      </c>
      <c r="F14" s="5">
        <v>2111</v>
      </c>
      <c r="G14" s="5">
        <v>926</v>
      </c>
      <c r="H14" s="5">
        <v>5647</v>
      </c>
    </row>
    <row r="15" spans="1:8" x14ac:dyDescent="0.25">
      <c r="A15" s="60">
        <v>40848</v>
      </c>
      <c r="B15" s="5">
        <v>946</v>
      </c>
      <c r="C15" s="5">
        <v>803</v>
      </c>
      <c r="D15" s="5">
        <v>427</v>
      </c>
      <c r="E15" s="5">
        <v>553</v>
      </c>
      <c r="F15" s="5">
        <v>2122</v>
      </c>
      <c r="G15" s="5">
        <v>932</v>
      </c>
      <c r="H15" s="5">
        <v>5783</v>
      </c>
    </row>
    <row r="16" spans="1:8" x14ac:dyDescent="0.25">
      <c r="A16" s="60">
        <v>40878</v>
      </c>
      <c r="B16" s="5">
        <v>997</v>
      </c>
      <c r="C16" s="5">
        <v>820</v>
      </c>
      <c r="D16" s="5">
        <v>448</v>
      </c>
      <c r="E16" s="5">
        <v>575</v>
      </c>
      <c r="F16" s="5">
        <v>2076</v>
      </c>
      <c r="G16" s="5">
        <v>937</v>
      </c>
      <c r="H16" s="5">
        <v>5853</v>
      </c>
    </row>
    <row r="17" spans="1:8" x14ac:dyDescent="0.25">
      <c r="A17" s="60">
        <v>40909</v>
      </c>
      <c r="B17" s="5">
        <v>682</v>
      </c>
      <c r="C17" s="5">
        <v>826</v>
      </c>
      <c r="D17" s="5">
        <v>440</v>
      </c>
      <c r="E17" s="5">
        <v>577</v>
      </c>
      <c r="F17" s="5">
        <v>2079</v>
      </c>
      <c r="G17" s="5">
        <v>940</v>
      </c>
      <c r="H17" s="5">
        <v>5544</v>
      </c>
    </row>
    <row r="18" spans="1:8" x14ac:dyDescent="0.25">
      <c r="A18" s="60">
        <v>40940</v>
      </c>
      <c r="B18" s="5">
        <v>717</v>
      </c>
      <c r="C18" s="5">
        <v>827</v>
      </c>
      <c r="D18" s="5">
        <v>441</v>
      </c>
      <c r="E18" s="5">
        <v>579</v>
      </c>
      <c r="F18" s="5">
        <v>2140</v>
      </c>
      <c r="G18" s="5">
        <v>949</v>
      </c>
      <c r="H18" s="5">
        <v>5653</v>
      </c>
    </row>
    <row r="19" spans="1:8" x14ac:dyDescent="0.25">
      <c r="A19" s="60">
        <v>40969</v>
      </c>
      <c r="B19" s="5">
        <v>828</v>
      </c>
      <c r="C19" s="5">
        <v>829</v>
      </c>
      <c r="D19" s="5">
        <v>443</v>
      </c>
      <c r="E19" s="5">
        <v>602</v>
      </c>
      <c r="F19" s="5">
        <v>1080</v>
      </c>
      <c r="G19" s="5">
        <v>957</v>
      </c>
      <c r="H19" s="5">
        <v>4739</v>
      </c>
    </row>
    <row r="20" spans="1:8" x14ac:dyDescent="0.25">
      <c r="A20" s="60">
        <v>41000</v>
      </c>
      <c r="B20" s="5">
        <v>910</v>
      </c>
      <c r="C20" s="5">
        <v>846</v>
      </c>
      <c r="D20" s="5">
        <v>444</v>
      </c>
      <c r="E20" s="5">
        <v>626</v>
      </c>
      <c r="F20" s="5">
        <v>2095</v>
      </c>
      <c r="G20" s="5">
        <v>966</v>
      </c>
      <c r="H20" s="5">
        <v>5887</v>
      </c>
    </row>
    <row r="21" spans="1:8" x14ac:dyDescent="0.25">
      <c r="A21" s="60">
        <v>41030</v>
      </c>
      <c r="B21" s="5">
        <v>918</v>
      </c>
      <c r="C21" s="5">
        <v>854</v>
      </c>
      <c r="D21" s="5">
        <v>446</v>
      </c>
      <c r="E21" s="5">
        <v>651</v>
      </c>
      <c r="F21" s="5">
        <v>2153</v>
      </c>
      <c r="G21" s="5">
        <v>964</v>
      </c>
      <c r="H21" s="5">
        <v>5986</v>
      </c>
    </row>
    <row r="22" spans="1:8" x14ac:dyDescent="0.25">
      <c r="A22" s="60">
        <v>41061</v>
      </c>
      <c r="B22" s="5">
        <v>819</v>
      </c>
      <c r="C22" s="5">
        <v>870</v>
      </c>
      <c r="D22" s="5">
        <v>448</v>
      </c>
      <c r="E22" s="5">
        <v>641</v>
      </c>
      <c r="F22" s="5">
        <v>2157</v>
      </c>
      <c r="G22" s="5">
        <v>962</v>
      </c>
      <c r="H22" s="5">
        <v>5897</v>
      </c>
    </row>
    <row r="23" spans="1:8" x14ac:dyDescent="0.25">
      <c r="A23" s="60">
        <v>41091</v>
      </c>
      <c r="B23" s="5">
        <v>883</v>
      </c>
      <c r="C23" s="5">
        <v>873</v>
      </c>
      <c r="D23" s="5">
        <v>440</v>
      </c>
      <c r="E23" s="5">
        <v>615</v>
      </c>
      <c r="F23" s="5">
        <v>2157</v>
      </c>
      <c r="G23" s="5">
        <v>960</v>
      </c>
      <c r="H23" s="5">
        <v>5928</v>
      </c>
    </row>
    <row r="24" spans="1:8" x14ac:dyDescent="0.25">
      <c r="A24" s="60">
        <v>41122</v>
      </c>
      <c r="B24" s="5">
        <v>801</v>
      </c>
      <c r="C24" s="5">
        <v>877</v>
      </c>
      <c r="D24" s="5">
        <v>432</v>
      </c>
      <c r="E24" s="5">
        <v>591</v>
      </c>
      <c r="F24" s="5">
        <v>2157</v>
      </c>
      <c r="G24" s="5">
        <v>958</v>
      </c>
      <c r="H24" s="5">
        <v>5816</v>
      </c>
    </row>
    <row r="25" spans="1:8" x14ac:dyDescent="0.25">
      <c r="A25" s="60">
        <v>41153</v>
      </c>
      <c r="B25" s="5">
        <v>813</v>
      </c>
      <c r="C25" s="5">
        <v>877</v>
      </c>
      <c r="D25" s="5">
        <v>424</v>
      </c>
      <c r="E25" s="5">
        <v>567</v>
      </c>
      <c r="F25" s="5">
        <v>2165</v>
      </c>
      <c r="G25" s="5">
        <v>960</v>
      </c>
      <c r="H25" s="5">
        <v>5806</v>
      </c>
    </row>
    <row r="26" spans="1:8" x14ac:dyDescent="0.25">
      <c r="A26" s="60">
        <v>41183</v>
      </c>
      <c r="B26" s="5">
        <v>757</v>
      </c>
      <c r="C26" s="5">
        <v>885</v>
      </c>
      <c r="D26" s="5">
        <v>444</v>
      </c>
      <c r="E26" s="5">
        <v>590</v>
      </c>
      <c r="F26" s="5">
        <v>2165</v>
      </c>
      <c r="G26" s="5">
        <v>965</v>
      </c>
      <c r="H26" s="5">
        <v>5806</v>
      </c>
    </row>
    <row r="27" spans="1:8" x14ac:dyDescent="0.25">
      <c r="A27" s="60">
        <v>41214</v>
      </c>
      <c r="B27" s="5">
        <v>820</v>
      </c>
      <c r="C27" s="5">
        <v>885</v>
      </c>
      <c r="D27" s="5">
        <v>467</v>
      </c>
      <c r="E27" s="5">
        <v>613</v>
      </c>
      <c r="F27" s="5">
        <v>2189</v>
      </c>
      <c r="G27" s="5">
        <v>971</v>
      </c>
      <c r="H27" s="5">
        <v>5945</v>
      </c>
    </row>
    <row r="28" spans="1:8" x14ac:dyDescent="0.25">
      <c r="A28" s="60">
        <v>41244</v>
      </c>
      <c r="B28" s="5">
        <v>900</v>
      </c>
      <c r="C28" s="5">
        <v>892</v>
      </c>
      <c r="D28" s="5">
        <v>489</v>
      </c>
      <c r="E28" s="5">
        <v>638</v>
      </c>
      <c r="F28" s="5">
        <v>2193</v>
      </c>
      <c r="G28" s="5">
        <v>977</v>
      </c>
      <c r="H28" s="5">
        <v>6089</v>
      </c>
    </row>
    <row r="29" spans="1:8" x14ac:dyDescent="0.25">
      <c r="A29" s="60">
        <v>41275</v>
      </c>
      <c r="B29" s="5">
        <v>784</v>
      </c>
      <c r="C29" s="5">
        <v>896</v>
      </c>
      <c r="D29" s="5">
        <v>491</v>
      </c>
      <c r="E29" s="5">
        <v>640</v>
      </c>
      <c r="F29" s="5">
        <v>2167</v>
      </c>
      <c r="G29" s="5">
        <v>979</v>
      </c>
      <c r="H29" s="5">
        <v>5957</v>
      </c>
    </row>
    <row r="30" spans="1:8" x14ac:dyDescent="0.25">
      <c r="A30" s="60">
        <v>41306</v>
      </c>
      <c r="B30" s="5">
        <v>745</v>
      </c>
      <c r="C30" s="5">
        <v>941</v>
      </c>
      <c r="D30" s="5">
        <v>493</v>
      </c>
      <c r="E30" s="5">
        <v>642</v>
      </c>
      <c r="F30" s="5">
        <v>2186</v>
      </c>
      <c r="G30" s="5">
        <v>988</v>
      </c>
      <c r="H30" s="5">
        <v>5995</v>
      </c>
    </row>
    <row r="31" spans="1:8" x14ac:dyDescent="0.25">
      <c r="A31" s="60">
        <v>41334</v>
      </c>
      <c r="B31" s="5">
        <v>609</v>
      </c>
      <c r="C31" s="5">
        <v>949</v>
      </c>
      <c r="D31" s="5">
        <v>494</v>
      </c>
      <c r="E31" s="5">
        <v>667</v>
      </c>
      <c r="F31" s="5">
        <v>2194</v>
      </c>
      <c r="G31" s="5">
        <v>997</v>
      </c>
      <c r="H31" s="5">
        <v>5910</v>
      </c>
    </row>
    <row r="32" spans="1:8" x14ac:dyDescent="0.25">
      <c r="A32" s="60">
        <v>41365</v>
      </c>
      <c r="B32" s="5">
        <v>636</v>
      </c>
      <c r="C32" s="5">
        <v>967</v>
      </c>
      <c r="D32" s="5">
        <v>496</v>
      </c>
      <c r="E32" s="5">
        <v>694</v>
      </c>
      <c r="F32" s="5">
        <v>2194</v>
      </c>
      <c r="G32" s="5">
        <v>1006</v>
      </c>
      <c r="H32" s="5">
        <v>5993</v>
      </c>
    </row>
    <row r="33" spans="1:8" x14ac:dyDescent="0.25">
      <c r="A33" s="60">
        <v>41395</v>
      </c>
      <c r="B33" s="5">
        <v>900</v>
      </c>
      <c r="C33" s="5">
        <v>969</v>
      </c>
      <c r="D33" s="5">
        <v>498</v>
      </c>
      <c r="E33" s="5">
        <v>722</v>
      </c>
      <c r="F33" s="5">
        <v>2201</v>
      </c>
      <c r="G33" s="5">
        <v>1004</v>
      </c>
      <c r="H33" s="5">
        <v>6294</v>
      </c>
    </row>
    <row r="34" spans="1:8" x14ac:dyDescent="0.25">
      <c r="A34" s="60">
        <v>41426</v>
      </c>
      <c r="B34" s="5">
        <v>938</v>
      </c>
      <c r="C34" s="5">
        <v>974</v>
      </c>
      <c r="D34" s="5">
        <v>489</v>
      </c>
      <c r="E34" s="5">
        <v>711</v>
      </c>
      <c r="F34" s="5">
        <v>2202</v>
      </c>
      <c r="G34" s="5">
        <v>1002</v>
      </c>
      <c r="H34" s="5">
        <v>6316</v>
      </c>
    </row>
    <row r="35" spans="1:8" x14ac:dyDescent="0.25">
      <c r="A35" s="60">
        <v>41456</v>
      </c>
      <c r="B35" s="5">
        <v>801</v>
      </c>
      <c r="C35" s="5">
        <v>989</v>
      </c>
      <c r="D35" s="5">
        <v>480</v>
      </c>
      <c r="E35" s="5">
        <v>683</v>
      </c>
      <c r="F35" s="5">
        <v>2215</v>
      </c>
      <c r="G35" s="5">
        <v>1000</v>
      </c>
      <c r="H35" s="5">
        <v>6168</v>
      </c>
    </row>
    <row r="36" spans="1:8" x14ac:dyDescent="0.25">
      <c r="A36" s="60">
        <v>41487</v>
      </c>
      <c r="B36" s="5">
        <v>842</v>
      </c>
      <c r="C36" s="5">
        <v>1001</v>
      </c>
      <c r="D36" s="5">
        <v>472</v>
      </c>
      <c r="E36" s="5">
        <v>655</v>
      </c>
      <c r="F36" s="5">
        <v>2224</v>
      </c>
      <c r="G36" s="5">
        <v>998</v>
      </c>
      <c r="H36" s="5">
        <v>6192</v>
      </c>
    </row>
    <row r="37" spans="1:8" x14ac:dyDescent="0.25">
      <c r="A37" s="60">
        <v>41518</v>
      </c>
      <c r="B37" s="5">
        <v>957</v>
      </c>
      <c r="C37" s="5">
        <v>1013</v>
      </c>
      <c r="D37" s="5">
        <v>463</v>
      </c>
      <c r="E37" s="5">
        <v>629</v>
      </c>
      <c r="F37" s="5">
        <v>2251</v>
      </c>
      <c r="G37" s="5">
        <v>1000</v>
      </c>
      <c r="H37" s="5">
        <v>6313</v>
      </c>
    </row>
    <row r="38" spans="1:8" x14ac:dyDescent="0.25">
      <c r="A38" s="60">
        <v>41548</v>
      </c>
      <c r="B38" s="5">
        <v>999</v>
      </c>
      <c r="C38" s="5">
        <v>1026</v>
      </c>
      <c r="D38" s="5">
        <v>574</v>
      </c>
      <c r="E38" s="5">
        <v>654</v>
      </c>
      <c r="F38" s="5">
        <v>2271</v>
      </c>
      <c r="G38" s="5">
        <v>1005</v>
      </c>
      <c r="H38" s="5">
        <v>6529</v>
      </c>
    </row>
    <row r="39" spans="1:8" x14ac:dyDescent="0.25">
      <c r="A39" s="60">
        <v>41579</v>
      </c>
      <c r="B39" s="5">
        <v>1002</v>
      </c>
      <c r="C39" s="5">
        <v>1036</v>
      </c>
      <c r="D39" s="5">
        <v>586</v>
      </c>
      <c r="E39" s="5">
        <v>680</v>
      </c>
      <c r="F39" s="5">
        <v>2272</v>
      </c>
      <c r="G39" s="5">
        <v>1011</v>
      </c>
      <c r="H39" s="5">
        <v>6587</v>
      </c>
    </row>
    <row r="40" spans="1:8" x14ac:dyDescent="0.25">
      <c r="A40" s="60">
        <v>41609</v>
      </c>
      <c r="B40" s="5">
        <v>1030</v>
      </c>
      <c r="C40" s="5">
        <v>1064</v>
      </c>
      <c r="D40" s="5">
        <v>597</v>
      </c>
      <c r="E40" s="5">
        <v>708</v>
      </c>
      <c r="F40" s="5">
        <v>2280</v>
      </c>
      <c r="G40" s="5">
        <v>1017</v>
      </c>
      <c r="H40" s="5">
        <v>6696</v>
      </c>
    </row>
    <row r="41" spans="1:8" x14ac:dyDescent="0.25">
      <c r="A41" s="60">
        <v>41640</v>
      </c>
      <c r="B41" s="5">
        <v>819</v>
      </c>
      <c r="C41" s="5">
        <v>1065</v>
      </c>
      <c r="D41" s="5">
        <v>599</v>
      </c>
      <c r="E41" s="5">
        <v>710</v>
      </c>
      <c r="F41" s="5">
        <v>2251</v>
      </c>
      <c r="G41" s="5">
        <v>1020</v>
      </c>
      <c r="H41" s="5">
        <v>6464</v>
      </c>
    </row>
    <row r="42" spans="1:8" x14ac:dyDescent="0.25">
      <c r="A42" s="60">
        <v>41671</v>
      </c>
      <c r="B42" s="5">
        <v>817</v>
      </c>
      <c r="C42" s="5">
        <v>1066</v>
      </c>
      <c r="D42" s="5">
        <v>601</v>
      </c>
      <c r="E42" s="5">
        <v>712</v>
      </c>
      <c r="F42" s="5">
        <v>2259</v>
      </c>
      <c r="G42" s="5">
        <v>1029</v>
      </c>
      <c r="H42" s="5">
        <v>6484</v>
      </c>
    </row>
    <row r="43" spans="1:8" x14ac:dyDescent="0.25">
      <c r="A43" s="60">
        <v>41699</v>
      </c>
      <c r="B43" s="5">
        <v>976</v>
      </c>
      <c r="C43" s="5">
        <v>168</v>
      </c>
      <c r="D43" s="5">
        <v>603</v>
      </c>
      <c r="E43" s="5">
        <v>740</v>
      </c>
      <c r="F43" s="5">
        <v>2262</v>
      </c>
      <c r="G43" s="5">
        <v>1039</v>
      </c>
      <c r="H43" s="5">
        <v>5788</v>
      </c>
    </row>
    <row r="44" spans="1:8" x14ac:dyDescent="0.25">
      <c r="A44" s="60">
        <v>41730</v>
      </c>
      <c r="B44" s="5">
        <v>908</v>
      </c>
      <c r="C44" s="5">
        <v>1087</v>
      </c>
      <c r="D44" s="5">
        <v>605</v>
      </c>
      <c r="E44" s="5">
        <v>770</v>
      </c>
      <c r="F44" s="5">
        <v>2286</v>
      </c>
      <c r="G44" s="5">
        <v>1048</v>
      </c>
      <c r="H44" s="5">
        <v>6704</v>
      </c>
    </row>
    <row r="45" spans="1:8" x14ac:dyDescent="0.25">
      <c r="A45" s="60">
        <v>41760</v>
      </c>
      <c r="B45" s="5">
        <v>942</v>
      </c>
      <c r="C45" s="5">
        <v>1088</v>
      </c>
      <c r="D45" s="5">
        <v>606</v>
      </c>
      <c r="E45" s="5">
        <v>801</v>
      </c>
      <c r="F45" s="5">
        <v>2287</v>
      </c>
      <c r="G45" s="5">
        <v>1046</v>
      </c>
      <c r="H45" s="5">
        <v>6770</v>
      </c>
    </row>
    <row r="46" spans="1:8" x14ac:dyDescent="0.25">
      <c r="A46" s="60">
        <v>41791</v>
      </c>
      <c r="B46" s="5">
        <v>900</v>
      </c>
      <c r="C46" s="5">
        <v>1091</v>
      </c>
      <c r="D46" s="5">
        <v>597</v>
      </c>
      <c r="E46" s="5">
        <v>789</v>
      </c>
      <c r="F46" s="5">
        <v>2301</v>
      </c>
      <c r="G46" s="5">
        <v>1044</v>
      </c>
      <c r="H46" s="5">
        <v>6722</v>
      </c>
    </row>
    <row r="47" spans="1:8" x14ac:dyDescent="0.25">
      <c r="A47" s="60">
        <v>41821</v>
      </c>
      <c r="B47" s="5">
        <v>999</v>
      </c>
      <c r="C47" s="5">
        <v>1091</v>
      </c>
      <c r="D47" s="5">
        <v>588</v>
      </c>
      <c r="E47" s="5">
        <v>757</v>
      </c>
      <c r="F47" s="5">
        <v>2307</v>
      </c>
      <c r="G47" s="5">
        <v>1042</v>
      </c>
      <c r="H47" s="5">
        <v>6784</v>
      </c>
    </row>
    <row r="48" spans="1:8" x14ac:dyDescent="0.25">
      <c r="A48" s="60">
        <v>41852</v>
      </c>
      <c r="B48" s="5">
        <v>1008</v>
      </c>
      <c r="C48" s="5">
        <v>1123</v>
      </c>
      <c r="D48" s="5">
        <v>580</v>
      </c>
      <c r="E48" s="5">
        <v>727</v>
      </c>
      <c r="F48" s="5">
        <v>2317</v>
      </c>
      <c r="G48" s="5">
        <v>1040</v>
      </c>
      <c r="H48" s="5">
        <v>6795</v>
      </c>
    </row>
    <row r="49" spans="1:10" x14ac:dyDescent="0.25">
      <c r="A49" s="60">
        <v>41883</v>
      </c>
      <c r="B49" s="5">
        <v>1017</v>
      </c>
      <c r="C49" s="5">
        <v>1132</v>
      </c>
      <c r="D49" s="5">
        <v>571</v>
      </c>
      <c r="E49" s="5">
        <v>698</v>
      </c>
      <c r="F49" s="5">
        <v>2320</v>
      </c>
      <c r="G49" s="5">
        <v>1042</v>
      </c>
      <c r="H49" s="5">
        <v>6780</v>
      </c>
    </row>
    <row r="50" spans="1:10" x14ac:dyDescent="0.25">
      <c r="A50" s="60">
        <v>41913</v>
      </c>
      <c r="B50" s="5">
        <v>1026</v>
      </c>
      <c r="C50" s="5">
        <v>1135</v>
      </c>
      <c r="D50" s="5">
        <v>582</v>
      </c>
      <c r="E50" s="5">
        <v>726</v>
      </c>
      <c r="F50" s="5">
        <v>2328</v>
      </c>
      <c r="G50" s="5">
        <v>1047</v>
      </c>
      <c r="H50" s="5">
        <v>6844</v>
      </c>
    </row>
    <row r="51" spans="1:10" x14ac:dyDescent="0.25">
      <c r="A51" s="60">
        <v>41944</v>
      </c>
      <c r="B51" s="5">
        <v>1058</v>
      </c>
      <c r="C51" s="5">
        <v>1137</v>
      </c>
      <c r="D51" s="5">
        <v>594</v>
      </c>
      <c r="E51" s="5">
        <v>755</v>
      </c>
      <c r="F51" s="5">
        <v>2334</v>
      </c>
      <c r="G51" s="5">
        <v>1053</v>
      </c>
      <c r="H51" s="5">
        <v>6931</v>
      </c>
    </row>
    <row r="52" spans="1:10" x14ac:dyDescent="0.25">
      <c r="A52" s="60">
        <v>41974</v>
      </c>
      <c r="B52" s="5">
        <v>951</v>
      </c>
      <c r="C52" s="5">
        <v>1148</v>
      </c>
      <c r="D52" s="5">
        <v>606</v>
      </c>
      <c r="E52" s="5">
        <v>785</v>
      </c>
      <c r="F52" s="5">
        <v>2353</v>
      </c>
      <c r="G52" s="5">
        <v>1060</v>
      </c>
      <c r="H52" s="5">
        <v>6903</v>
      </c>
    </row>
    <row r="53" spans="1:10" x14ac:dyDescent="0.25">
      <c r="A53" s="60">
        <v>42005</v>
      </c>
      <c r="B53" s="5">
        <v>816</v>
      </c>
      <c r="C53" s="5">
        <v>1148</v>
      </c>
      <c r="D53" s="5">
        <v>608</v>
      </c>
      <c r="E53" s="5">
        <v>787</v>
      </c>
      <c r="F53" s="5">
        <v>2340</v>
      </c>
      <c r="G53" s="5">
        <v>1063</v>
      </c>
      <c r="H53" s="5">
        <v>6762</v>
      </c>
    </row>
    <row r="54" spans="1:10" x14ac:dyDescent="0.25">
      <c r="A54" s="60">
        <v>42036</v>
      </c>
      <c r="B54" s="5">
        <v>998</v>
      </c>
      <c r="C54" s="5">
        <v>1156</v>
      </c>
      <c r="D54" s="5">
        <v>609</v>
      </c>
      <c r="E54" s="5">
        <v>790</v>
      </c>
      <c r="F54" s="5">
        <v>2341</v>
      </c>
      <c r="G54" s="5">
        <v>1072</v>
      </c>
      <c r="H54" s="5">
        <v>6966</v>
      </c>
    </row>
    <row r="55" spans="1:10" x14ac:dyDescent="0.25">
      <c r="A55" s="60">
        <v>42064</v>
      </c>
      <c r="B55" s="5">
        <v>990</v>
      </c>
      <c r="C55" s="5">
        <v>1159</v>
      </c>
      <c r="D55" s="5">
        <v>613</v>
      </c>
      <c r="E55" s="5">
        <v>821</v>
      </c>
      <c r="F55" s="5">
        <v>2343</v>
      </c>
      <c r="G55" s="5">
        <v>1082</v>
      </c>
      <c r="H55" s="5">
        <v>7008</v>
      </c>
    </row>
    <row r="56" spans="1:10" x14ac:dyDescent="0.25">
      <c r="A56" s="60">
        <v>42095</v>
      </c>
      <c r="B56" s="5">
        <v>1026</v>
      </c>
      <c r="C56" s="5">
        <v>1167</v>
      </c>
      <c r="D56" s="5">
        <v>617</v>
      </c>
      <c r="E56" s="5">
        <v>854</v>
      </c>
      <c r="F56" s="5">
        <v>2361</v>
      </c>
      <c r="G56" s="5">
        <v>1092</v>
      </c>
      <c r="H56" s="5">
        <v>7117</v>
      </c>
    </row>
    <row r="57" spans="1:10" x14ac:dyDescent="0.25">
      <c r="A57" s="60">
        <v>42125</v>
      </c>
      <c r="B57" s="5">
        <v>1053</v>
      </c>
      <c r="C57" s="5">
        <v>1174</v>
      </c>
      <c r="D57" s="5">
        <v>621</v>
      </c>
      <c r="E57" s="5">
        <v>888</v>
      </c>
      <c r="F57" s="5">
        <v>2370</v>
      </c>
      <c r="G57" s="5">
        <v>1090</v>
      </c>
      <c r="H57" s="5">
        <v>7196</v>
      </c>
    </row>
    <row r="58" spans="1:10" x14ac:dyDescent="0.25">
      <c r="A58" s="60">
        <v>42156</v>
      </c>
      <c r="B58" s="5">
        <v>883</v>
      </c>
      <c r="C58" s="5">
        <v>1184</v>
      </c>
      <c r="D58" s="5">
        <v>611</v>
      </c>
      <c r="E58" s="5">
        <v>875</v>
      </c>
      <c r="F58" s="5">
        <v>2373</v>
      </c>
      <c r="G58" s="61">
        <v>187</v>
      </c>
      <c r="H58" s="5">
        <v>6113</v>
      </c>
      <c r="J58" s="5" t="s">
        <v>400</v>
      </c>
    </row>
    <row r="59" spans="1:10" x14ac:dyDescent="0.25">
      <c r="A59" s="60">
        <v>42186</v>
      </c>
      <c r="B59" s="5">
        <v>1024</v>
      </c>
      <c r="C59" s="5">
        <v>1186</v>
      </c>
      <c r="D59" s="5">
        <v>602</v>
      </c>
      <c r="E59" s="5">
        <v>840</v>
      </c>
      <c r="F59" s="5">
        <v>2373</v>
      </c>
      <c r="G59" s="5">
        <v>1085</v>
      </c>
      <c r="H59" s="5">
        <v>7110</v>
      </c>
    </row>
    <row r="60" spans="1:10" x14ac:dyDescent="0.25">
      <c r="A60" s="60">
        <v>42217</v>
      </c>
      <c r="B60" s="5">
        <v>882</v>
      </c>
      <c r="C60" s="5">
        <v>1192</v>
      </c>
      <c r="D60" s="5">
        <v>593</v>
      </c>
      <c r="E60" s="5">
        <v>806</v>
      </c>
      <c r="F60" s="5">
        <v>2378</v>
      </c>
      <c r="G60" s="5">
        <v>1083</v>
      </c>
      <c r="H60" s="5">
        <v>6934</v>
      </c>
    </row>
    <row r="61" spans="1:10" x14ac:dyDescent="0.25">
      <c r="A61" s="60">
        <v>42248</v>
      </c>
      <c r="B61" s="5">
        <v>831</v>
      </c>
      <c r="C61" s="5">
        <v>1202</v>
      </c>
      <c r="D61" s="5">
        <v>584</v>
      </c>
      <c r="E61" s="5">
        <v>774</v>
      </c>
      <c r="F61" s="5">
        <v>2439</v>
      </c>
      <c r="G61" s="5">
        <v>1085</v>
      </c>
      <c r="H61" s="5">
        <v>6915</v>
      </c>
    </row>
    <row r="62" spans="1:10" x14ac:dyDescent="0.25">
      <c r="A62" s="60">
        <v>42278</v>
      </c>
      <c r="B62" s="5">
        <v>1167</v>
      </c>
      <c r="C62" s="5">
        <v>1216</v>
      </c>
      <c r="D62" s="5">
        <v>602</v>
      </c>
      <c r="E62" s="5">
        <v>805</v>
      </c>
      <c r="F62" s="5">
        <v>2447</v>
      </c>
      <c r="G62" s="5">
        <v>1091</v>
      </c>
      <c r="H62" s="5">
        <v>7328</v>
      </c>
    </row>
    <row r="63" spans="1:10" x14ac:dyDescent="0.25">
      <c r="A63" s="60">
        <v>42309</v>
      </c>
      <c r="B63" s="5">
        <v>1202</v>
      </c>
      <c r="C63" s="5">
        <v>1222</v>
      </c>
      <c r="D63" s="5">
        <v>620</v>
      </c>
      <c r="E63" s="5">
        <v>837</v>
      </c>
      <c r="F63" s="5">
        <v>2481</v>
      </c>
      <c r="G63" s="5">
        <v>1097</v>
      </c>
      <c r="H63" s="5">
        <v>7459</v>
      </c>
    </row>
    <row r="64" spans="1:10" x14ac:dyDescent="0.25">
      <c r="A64" s="60">
        <v>42339</v>
      </c>
      <c r="B64" s="5">
        <v>816</v>
      </c>
      <c r="C64" s="5">
        <v>1234</v>
      </c>
      <c r="D64" s="5">
        <v>638</v>
      </c>
      <c r="E64" s="5">
        <v>871</v>
      </c>
      <c r="F64" s="5">
        <v>2486</v>
      </c>
      <c r="G64" s="5">
        <v>1104</v>
      </c>
      <c r="H64" s="5">
        <v>7149</v>
      </c>
    </row>
    <row r="65" spans="1:10" x14ac:dyDescent="0.25">
      <c r="A65" s="60">
        <v>42370</v>
      </c>
      <c r="B65" s="5">
        <v>825</v>
      </c>
      <c r="C65" s="5">
        <v>1247</v>
      </c>
      <c r="D65" s="5">
        <v>640</v>
      </c>
      <c r="E65" s="5">
        <v>873</v>
      </c>
      <c r="F65" s="5">
        <v>2380</v>
      </c>
      <c r="G65" s="5">
        <v>1107</v>
      </c>
      <c r="H65" s="5">
        <v>7072</v>
      </c>
    </row>
    <row r="66" spans="1:10" x14ac:dyDescent="0.25">
      <c r="A66" s="60">
        <v>42401</v>
      </c>
      <c r="B66" s="5">
        <v>877</v>
      </c>
      <c r="C66" s="5">
        <v>1256</v>
      </c>
      <c r="D66" s="5">
        <v>642</v>
      </c>
      <c r="E66" s="5">
        <v>876</v>
      </c>
      <c r="F66" s="5">
        <v>2405</v>
      </c>
      <c r="G66" s="5">
        <v>1117</v>
      </c>
      <c r="H66" s="5">
        <v>7173</v>
      </c>
    </row>
    <row r="67" spans="1:10" x14ac:dyDescent="0.25">
      <c r="A67" s="60">
        <v>42430</v>
      </c>
      <c r="B67" s="5">
        <v>886</v>
      </c>
      <c r="C67" s="5">
        <v>1271</v>
      </c>
      <c r="D67" s="5">
        <v>646</v>
      </c>
      <c r="E67" s="5">
        <v>911</v>
      </c>
      <c r="F67" s="5">
        <v>2412</v>
      </c>
      <c r="G67" s="5">
        <v>1127</v>
      </c>
      <c r="H67" s="5">
        <v>7253</v>
      </c>
    </row>
    <row r="68" spans="1:10" x14ac:dyDescent="0.25">
      <c r="A68" s="60">
        <v>42461</v>
      </c>
      <c r="B68" s="5">
        <v>1114</v>
      </c>
      <c r="C68" s="5">
        <v>1277</v>
      </c>
      <c r="D68" s="5">
        <v>650</v>
      </c>
      <c r="E68" s="5">
        <v>948</v>
      </c>
      <c r="F68" s="5">
        <v>2438</v>
      </c>
      <c r="G68" s="5">
        <v>1137</v>
      </c>
      <c r="H68" s="5">
        <v>7564</v>
      </c>
    </row>
    <row r="69" spans="1:10" x14ac:dyDescent="0.25">
      <c r="A69" s="60">
        <v>42491</v>
      </c>
      <c r="B69" s="5">
        <v>894</v>
      </c>
      <c r="C69" s="5">
        <v>1288</v>
      </c>
      <c r="D69" s="5">
        <v>654</v>
      </c>
      <c r="E69" s="5">
        <v>986</v>
      </c>
      <c r="F69" s="5">
        <v>2499</v>
      </c>
      <c r="G69" s="5">
        <v>1135</v>
      </c>
      <c r="H69" s="5">
        <v>7456</v>
      </c>
    </row>
    <row r="70" spans="1:10" x14ac:dyDescent="0.25">
      <c r="A70" s="60">
        <v>42522</v>
      </c>
      <c r="B70" s="5">
        <v>1273</v>
      </c>
      <c r="C70" s="5">
        <v>1291</v>
      </c>
      <c r="D70" s="5">
        <v>644</v>
      </c>
      <c r="E70" s="5">
        <v>971</v>
      </c>
      <c r="F70" s="5">
        <v>2501</v>
      </c>
      <c r="G70" s="5">
        <v>1133</v>
      </c>
      <c r="H70" s="5">
        <v>7813</v>
      </c>
    </row>
    <row r="71" spans="1:10" x14ac:dyDescent="0.25">
      <c r="A71" s="60">
        <v>42552</v>
      </c>
      <c r="B71" s="5">
        <v>1045</v>
      </c>
      <c r="C71" s="5">
        <v>1317</v>
      </c>
      <c r="D71" s="5">
        <v>634</v>
      </c>
      <c r="E71" s="5">
        <v>932</v>
      </c>
      <c r="F71" s="5">
        <v>2508</v>
      </c>
      <c r="G71" s="5">
        <v>1130</v>
      </c>
      <c r="H71" s="5">
        <v>7566</v>
      </c>
    </row>
    <row r="72" spans="1:10" x14ac:dyDescent="0.25">
      <c r="A72" s="60">
        <v>42583</v>
      </c>
      <c r="B72" s="5">
        <v>826</v>
      </c>
      <c r="C72" s="5">
        <v>1320</v>
      </c>
      <c r="D72" s="5">
        <v>625</v>
      </c>
      <c r="E72" s="5">
        <v>895</v>
      </c>
      <c r="F72" s="5">
        <v>2510</v>
      </c>
      <c r="G72" s="5">
        <v>1128</v>
      </c>
      <c r="H72" s="5">
        <v>7304</v>
      </c>
    </row>
    <row r="73" spans="1:10" x14ac:dyDescent="0.25">
      <c r="A73" s="60">
        <v>42614</v>
      </c>
      <c r="B73" s="5">
        <v>844</v>
      </c>
      <c r="C73" s="5">
        <v>1325</v>
      </c>
      <c r="D73" s="5">
        <v>615</v>
      </c>
      <c r="E73" s="5">
        <v>859</v>
      </c>
      <c r="F73" s="5">
        <v>2515</v>
      </c>
      <c r="G73" s="5">
        <v>1130</v>
      </c>
      <c r="H73" s="5">
        <v>7288</v>
      </c>
    </row>
    <row r="74" spans="1:10" x14ac:dyDescent="0.25">
      <c r="A74" s="60">
        <v>42644</v>
      </c>
      <c r="B74" s="5">
        <v>850</v>
      </c>
      <c r="C74" s="5">
        <v>1330</v>
      </c>
      <c r="D74" s="5">
        <v>634</v>
      </c>
      <c r="E74" s="5">
        <v>893</v>
      </c>
      <c r="F74" s="5">
        <v>2596</v>
      </c>
      <c r="G74" s="5">
        <v>1136</v>
      </c>
      <c r="H74" s="5">
        <v>7439</v>
      </c>
    </row>
    <row r="75" spans="1:10" x14ac:dyDescent="0.25">
      <c r="A75" s="60">
        <v>42675</v>
      </c>
      <c r="B75" s="5">
        <v>900</v>
      </c>
      <c r="C75" s="5">
        <v>1339</v>
      </c>
      <c r="D75" s="5">
        <v>653</v>
      </c>
      <c r="E75" s="5">
        <v>929</v>
      </c>
      <c r="F75" s="5">
        <v>2601</v>
      </c>
      <c r="G75" s="5">
        <v>1143</v>
      </c>
      <c r="H75" s="5">
        <v>7565</v>
      </c>
    </row>
    <row r="76" spans="1:10" x14ac:dyDescent="0.25">
      <c r="A76" s="60">
        <v>42705</v>
      </c>
      <c r="B76" s="5">
        <v>894</v>
      </c>
      <c r="C76" s="5">
        <v>1341</v>
      </c>
      <c r="D76" s="5">
        <v>672</v>
      </c>
      <c r="E76" s="5">
        <v>966</v>
      </c>
      <c r="F76" s="5">
        <v>2611</v>
      </c>
      <c r="G76" s="5">
        <v>1150</v>
      </c>
      <c r="H76" s="5">
        <v>7634</v>
      </c>
    </row>
    <row r="77" spans="1:10" x14ac:dyDescent="0.25">
      <c r="A77" s="60">
        <v>42736</v>
      </c>
      <c r="B77" s="5">
        <v>866</v>
      </c>
      <c r="C77" s="5">
        <v>1370</v>
      </c>
      <c r="D77" s="5">
        <v>674</v>
      </c>
      <c r="E77" s="5">
        <v>969</v>
      </c>
      <c r="F77" s="5">
        <v>2518</v>
      </c>
      <c r="G77" s="5">
        <v>1153</v>
      </c>
      <c r="H77" s="5">
        <v>7550</v>
      </c>
    </row>
    <row r="78" spans="1:10" x14ac:dyDescent="0.25">
      <c r="A78" s="60">
        <v>42767</v>
      </c>
      <c r="B78" s="5">
        <v>901</v>
      </c>
      <c r="C78" s="5">
        <v>1380</v>
      </c>
      <c r="D78" s="5">
        <v>677</v>
      </c>
      <c r="E78" s="5">
        <v>972</v>
      </c>
      <c r="F78" s="5">
        <v>2549</v>
      </c>
      <c r="G78" s="61">
        <v>5164</v>
      </c>
      <c r="H78" s="5">
        <v>11643</v>
      </c>
      <c r="J78" s="5" t="s">
        <v>401</v>
      </c>
    </row>
    <row r="79" spans="1:10" x14ac:dyDescent="0.25">
      <c r="A79" s="60">
        <v>42795</v>
      </c>
      <c r="B79" s="5">
        <v>954</v>
      </c>
      <c r="C79" s="5">
        <v>1388</v>
      </c>
      <c r="D79" s="5">
        <v>681</v>
      </c>
      <c r="E79" s="5">
        <v>1011</v>
      </c>
      <c r="F79" s="5">
        <v>2586</v>
      </c>
      <c r="G79" s="5">
        <v>1174</v>
      </c>
      <c r="H79" s="5">
        <v>7794</v>
      </c>
    </row>
    <row r="80" spans="1:10" x14ac:dyDescent="0.25">
      <c r="A80" s="60">
        <v>42826</v>
      </c>
      <c r="B80" s="5">
        <v>825</v>
      </c>
      <c r="C80" s="5">
        <v>1406</v>
      </c>
      <c r="D80" s="5">
        <v>685</v>
      </c>
      <c r="E80" s="5">
        <v>1051</v>
      </c>
      <c r="F80" s="5">
        <v>2613</v>
      </c>
      <c r="G80" s="5">
        <v>1185</v>
      </c>
      <c r="H80" s="5">
        <v>7765</v>
      </c>
    </row>
    <row r="81" spans="1:8" x14ac:dyDescent="0.25">
      <c r="A81" s="60">
        <v>42856</v>
      </c>
      <c r="B81" s="5">
        <v>837</v>
      </c>
      <c r="C81" s="5">
        <v>1408</v>
      </c>
      <c r="D81" s="5">
        <v>689</v>
      </c>
      <c r="E81" s="5">
        <v>1093</v>
      </c>
      <c r="F81" s="5">
        <v>2615</v>
      </c>
      <c r="G81" s="5">
        <v>1182</v>
      </c>
      <c r="H81" s="5">
        <v>7824</v>
      </c>
    </row>
    <row r="82" spans="1:8" x14ac:dyDescent="0.25">
      <c r="A82" s="60">
        <v>42887</v>
      </c>
      <c r="B82" s="5">
        <v>853</v>
      </c>
      <c r="C82" s="5">
        <v>1414</v>
      </c>
      <c r="D82" s="5">
        <v>678</v>
      </c>
      <c r="E82" s="5">
        <v>1077</v>
      </c>
      <c r="F82" s="5">
        <v>2626</v>
      </c>
      <c r="G82" s="5">
        <v>1180</v>
      </c>
      <c r="H82" s="5">
        <v>7828</v>
      </c>
    </row>
    <row r="83" spans="1:8" x14ac:dyDescent="0.25">
      <c r="A83" s="60">
        <v>42917</v>
      </c>
      <c r="B83" s="5">
        <v>810</v>
      </c>
      <c r="C83" s="5">
        <v>1428</v>
      </c>
      <c r="D83" s="5">
        <v>668</v>
      </c>
      <c r="E83" s="5">
        <v>1034</v>
      </c>
      <c r="F83" s="5">
        <v>2641</v>
      </c>
      <c r="G83" s="5">
        <v>1178</v>
      </c>
      <c r="H83" s="5">
        <v>7759</v>
      </c>
    </row>
    <row r="84" spans="1:8" x14ac:dyDescent="0.25">
      <c r="A84" s="60">
        <v>42948</v>
      </c>
      <c r="B84" s="5">
        <v>894</v>
      </c>
      <c r="C84" s="5">
        <v>1436</v>
      </c>
      <c r="D84" s="5">
        <v>658</v>
      </c>
      <c r="E84" s="5">
        <v>992</v>
      </c>
      <c r="F84" s="5">
        <v>2647</v>
      </c>
      <c r="G84" s="5">
        <v>1175</v>
      </c>
      <c r="H84" s="5">
        <v>7802</v>
      </c>
    </row>
    <row r="85" spans="1:8" x14ac:dyDescent="0.25">
      <c r="A85" s="60">
        <v>42979</v>
      </c>
      <c r="B85" s="5">
        <v>980</v>
      </c>
      <c r="C85" s="5">
        <v>1439</v>
      </c>
      <c r="D85" s="5">
        <v>648</v>
      </c>
      <c r="E85" s="5">
        <v>953</v>
      </c>
      <c r="F85" s="5">
        <v>2648</v>
      </c>
      <c r="G85" s="5">
        <v>1178</v>
      </c>
      <c r="H85" s="5">
        <v>7846</v>
      </c>
    </row>
    <row r="86" spans="1:8" x14ac:dyDescent="0.25">
      <c r="A86" s="60">
        <v>43009</v>
      </c>
      <c r="B86" s="5">
        <v>822</v>
      </c>
      <c r="C86" s="5">
        <v>1440</v>
      </c>
      <c r="D86" s="5">
        <v>668</v>
      </c>
      <c r="E86" s="5">
        <v>991</v>
      </c>
      <c r="F86" s="5">
        <v>2665</v>
      </c>
      <c r="G86" s="5">
        <v>1183</v>
      </c>
      <c r="H86" s="5">
        <v>7769</v>
      </c>
    </row>
    <row r="87" spans="1:8" x14ac:dyDescent="0.25">
      <c r="A87" s="60">
        <v>43040</v>
      </c>
      <c r="B87" s="5">
        <v>911</v>
      </c>
      <c r="C87" s="5">
        <v>1440</v>
      </c>
      <c r="D87" s="5">
        <v>688</v>
      </c>
      <c r="E87" s="5">
        <v>1030</v>
      </c>
      <c r="F87" s="5">
        <v>2692</v>
      </c>
      <c r="G87" s="5">
        <v>1190</v>
      </c>
      <c r="H87" s="5">
        <v>7951</v>
      </c>
    </row>
    <row r="88" spans="1:8" x14ac:dyDescent="0.25">
      <c r="A88" s="60">
        <v>43070</v>
      </c>
      <c r="B88" s="5">
        <v>805</v>
      </c>
      <c r="C88" s="5">
        <v>1455</v>
      </c>
      <c r="D88" s="5">
        <v>708</v>
      </c>
      <c r="E88" s="5">
        <v>1072</v>
      </c>
      <c r="F88" s="5">
        <v>2695</v>
      </c>
      <c r="G88" s="5">
        <v>1198</v>
      </c>
      <c r="H88" s="5">
        <v>7933</v>
      </c>
    </row>
    <row r="89" spans="1:8" x14ac:dyDescent="0.25">
      <c r="A89" s="60">
        <v>43101</v>
      </c>
      <c r="B89" s="5">
        <v>986</v>
      </c>
      <c r="C89" s="5">
        <v>1457</v>
      </c>
      <c r="D89" s="5">
        <v>711</v>
      </c>
      <c r="E89" s="5">
        <v>1075</v>
      </c>
      <c r="F89" s="5">
        <v>2653</v>
      </c>
      <c r="G89" s="5">
        <v>1201</v>
      </c>
      <c r="H89" s="5">
        <v>8083</v>
      </c>
    </row>
    <row r="90" spans="1:8" x14ac:dyDescent="0.25">
      <c r="A90" s="60">
        <v>43132</v>
      </c>
      <c r="B90" s="5">
        <v>1012</v>
      </c>
      <c r="C90" s="5">
        <v>1468</v>
      </c>
      <c r="D90" s="5">
        <v>713</v>
      </c>
      <c r="E90" s="5">
        <v>1078</v>
      </c>
      <c r="F90" s="5">
        <v>2663</v>
      </c>
      <c r="G90" s="5">
        <v>1212</v>
      </c>
      <c r="H90" s="5">
        <v>8146</v>
      </c>
    </row>
    <row r="91" spans="1:8" x14ac:dyDescent="0.25">
      <c r="A91" s="60">
        <v>43160</v>
      </c>
      <c r="B91" s="5">
        <v>1100</v>
      </c>
      <c r="C91" s="5">
        <v>1477</v>
      </c>
      <c r="D91" s="5">
        <v>717</v>
      </c>
      <c r="E91" s="5">
        <v>1121</v>
      </c>
      <c r="F91" s="5">
        <v>2664</v>
      </c>
      <c r="G91" s="5">
        <v>1223</v>
      </c>
      <c r="H91" s="5">
        <v>8302</v>
      </c>
    </row>
    <row r="92" spans="1:8" x14ac:dyDescent="0.25">
      <c r="A92" s="60">
        <v>43191</v>
      </c>
      <c r="B92" s="5">
        <v>1123</v>
      </c>
      <c r="C92" s="5">
        <v>1479</v>
      </c>
      <c r="D92" s="5">
        <v>721</v>
      </c>
      <c r="E92" s="5">
        <v>1166</v>
      </c>
      <c r="F92" s="5">
        <v>2702</v>
      </c>
      <c r="G92" s="5">
        <v>1234</v>
      </c>
      <c r="H92" s="5">
        <v>8425</v>
      </c>
    </row>
    <row r="93" spans="1:8" x14ac:dyDescent="0.25">
      <c r="A93" s="60">
        <v>43221</v>
      </c>
      <c r="B93" s="5">
        <v>909</v>
      </c>
      <c r="C93" s="5">
        <v>1481</v>
      </c>
      <c r="D93" s="5">
        <v>726</v>
      </c>
      <c r="E93" s="5">
        <v>1213</v>
      </c>
      <c r="F93" s="5">
        <v>2707</v>
      </c>
      <c r="G93" s="5">
        <v>1231</v>
      </c>
      <c r="H93" s="5">
        <v>8267</v>
      </c>
    </row>
    <row r="94" spans="1:8" x14ac:dyDescent="0.25">
      <c r="A94" s="60">
        <v>43252</v>
      </c>
      <c r="B94" s="5">
        <v>895</v>
      </c>
      <c r="C94" s="5">
        <v>1485</v>
      </c>
      <c r="D94" s="5">
        <v>715</v>
      </c>
      <c r="E94" s="5">
        <v>1195</v>
      </c>
      <c r="F94" s="5">
        <v>2713</v>
      </c>
      <c r="G94" s="5">
        <v>1229</v>
      </c>
      <c r="H94" s="5">
        <v>8232</v>
      </c>
    </row>
    <row r="95" spans="1:8" x14ac:dyDescent="0.25">
      <c r="A95" s="60">
        <v>43282</v>
      </c>
      <c r="B95" s="5">
        <v>1016</v>
      </c>
      <c r="C95" s="5">
        <v>1491</v>
      </c>
      <c r="D95" s="5">
        <v>704</v>
      </c>
      <c r="E95" s="5">
        <v>1147</v>
      </c>
      <c r="F95" s="5">
        <v>2715</v>
      </c>
      <c r="G95" s="5">
        <v>1227</v>
      </c>
      <c r="H95" s="5">
        <v>8300</v>
      </c>
    </row>
    <row r="96" spans="1:8" x14ac:dyDescent="0.25">
      <c r="A96" s="60">
        <v>43313</v>
      </c>
      <c r="B96" s="5">
        <v>890</v>
      </c>
      <c r="C96" s="5">
        <v>1493</v>
      </c>
      <c r="D96" s="5">
        <v>693</v>
      </c>
      <c r="E96" s="5">
        <v>1101</v>
      </c>
      <c r="F96" s="5">
        <v>2717</v>
      </c>
      <c r="G96" s="5">
        <v>1224</v>
      </c>
      <c r="H96" s="5">
        <v>8118</v>
      </c>
    </row>
    <row r="97" spans="1:10" x14ac:dyDescent="0.25">
      <c r="A97" s="60">
        <v>43344</v>
      </c>
      <c r="B97" s="5">
        <v>813</v>
      </c>
      <c r="C97" s="5">
        <v>1496</v>
      </c>
      <c r="D97" s="5">
        <v>683</v>
      </c>
      <c r="E97" s="5">
        <v>1057</v>
      </c>
      <c r="F97" s="5">
        <v>2719</v>
      </c>
      <c r="G97" s="5">
        <v>1227</v>
      </c>
      <c r="H97" s="5">
        <v>7995</v>
      </c>
    </row>
    <row r="98" spans="1:10" x14ac:dyDescent="0.25">
      <c r="A98" s="60">
        <v>43374</v>
      </c>
      <c r="B98" s="5">
        <v>803</v>
      </c>
      <c r="C98" s="5">
        <v>1514</v>
      </c>
      <c r="D98" s="5">
        <v>704</v>
      </c>
      <c r="E98" s="5">
        <v>1099</v>
      </c>
      <c r="F98" s="5">
        <v>2736</v>
      </c>
      <c r="G98" s="5">
        <v>1233</v>
      </c>
      <c r="H98" s="5">
        <v>8089</v>
      </c>
    </row>
    <row r="99" spans="1:10" x14ac:dyDescent="0.25">
      <c r="A99" s="60">
        <v>43405</v>
      </c>
      <c r="B99" s="5">
        <v>1011</v>
      </c>
      <c r="C99" s="5">
        <v>1515</v>
      </c>
      <c r="D99" s="5">
        <v>725</v>
      </c>
      <c r="E99" s="5">
        <v>1143</v>
      </c>
      <c r="F99" s="5">
        <v>2739</v>
      </c>
      <c r="G99" s="5">
        <v>1240</v>
      </c>
      <c r="H99" s="5">
        <v>8373</v>
      </c>
    </row>
    <row r="100" spans="1:10" x14ac:dyDescent="0.25">
      <c r="A100" s="60">
        <v>43435</v>
      </c>
      <c r="B100" s="5">
        <v>1056</v>
      </c>
      <c r="C100" s="5">
        <v>1516</v>
      </c>
      <c r="D100" s="5">
        <v>746</v>
      </c>
      <c r="E100" s="5">
        <v>1189</v>
      </c>
      <c r="F100" s="5">
        <v>2741</v>
      </c>
      <c r="G100" s="5">
        <v>1248</v>
      </c>
      <c r="H100" s="5">
        <v>8496</v>
      </c>
    </row>
    <row r="101" spans="1:10" x14ac:dyDescent="0.25">
      <c r="A101" s="60">
        <v>43466</v>
      </c>
      <c r="B101" s="5">
        <v>1153</v>
      </c>
      <c r="C101" s="5">
        <v>1522</v>
      </c>
      <c r="D101" s="5">
        <v>749</v>
      </c>
      <c r="E101" s="5">
        <v>1192</v>
      </c>
      <c r="F101" s="5">
        <v>2721</v>
      </c>
      <c r="G101" s="5">
        <v>1251</v>
      </c>
      <c r="H101" s="5">
        <v>8588</v>
      </c>
    </row>
    <row r="102" spans="1:10" x14ac:dyDescent="0.25">
      <c r="A102" s="60">
        <v>43497</v>
      </c>
      <c r="B102" s="5">
        <v>1131</v>
      </c>
      <c r="C102" s="5">
        <v>1543</v>
      </c>
      <c r="D102" s="5">
        <v>751</v>
      </c>
      <c r="E102" s="5">
        <v>1196</v>
      </c>
      <c r="F102" s="5">
        <v>2730</v>
      </c>
      <c r="G102" s="5">
        <v>1263</v>
      </c>
      <c r="H102" s="5">
        <v>8614</v>
      </c>
    </row>
    <row r="103" spans="1:10" x14ac:dyDescent="0.25">
      <c r="A103" s="60">
        <v>43525</v>
      </c>
      <c r="B103" s="5">
        <v>1195</v>
      </c>
      <c r="C103" s="5">
        <v>1561</v>
      </c>
      <c r="D103" s="5">
        <v>855</v>
      </c>
      <c r="E103" s="5">
        <v>1244</v>
      </c>
      <c r="F103" s="5">
        <v>2735</v>
      </c>
      <c r="G103" s="5">
        <v>1274</v>
      </c>
      <c r="H103" s="5">
        <v>8864</v>
      </c>
    </row>
    <row r="104" spans="1:10" x14ac:dyDescent="0.25">
      <c r="A104" s="60">
        <v>43556</v>
      </c>
      <c r="B104" s="5">
        <v>1193</v>
      </c>
      <c r="C104" s="5">
        <v>1562</v>
      </c>
      <c r="D104" s="5">
        <v>860</v>
      </c>
      <c r="E104" s="5">
        <v>1294</v>
      </c>
      <c r="F104" s="5">
        <v>2744</v>
      </c>
      <c r="G104" s="5">
        <v>1285</v>
      </c>
      <c r="H104" s="5">
        <v>8938</v>
      </c>
    </row>
    <row r="105" spans="1:10" x14ac:dyDescent="0.25">
      <c r="A105" s="60">
        <v>43586</v>
      </c>
      <c r="B105" s="5">
        <v>889</v>
      </c>
      <c r="C105" s="5">
        <v>567</v>
      </c>
      <c r="D105" s="5">
        <v>864</v>
      </c>
      <c r="E105" s="5">
        <v>1345</v>
      </c>
      <c r="F105" s="5">
        <v>2748</v>
      </c>
      <c r="G105" s="5">
        <v>1283</v>
      </c>
      <c r="H105" s="5">
        <v>7696</v>
      </c>
    </row>
    <row r="106" spans="1:10" x14ac:dyDescent="0.25">
      <c r="A106" s="60">
        <v>43617</v>
      </c>
      <c r="B106" s="5">
        <v>893</v>
      </c>
      <c r="C106" s="5">
        <v>1571</v>
      </c>
      <c r="D106" s="5">
        <v>853</v>
      </c>
      <c r="E106" s="5">
        <v>1325</v>
      </c>
      <c r="F106" s="5">
        <v>2749</v>
      </c>
      <c r="G106" s="5">
        <v>1280</v>
      </c>
      <c r="H106" s="5">
        <v>8671</v>
      </c>
    </row>
    <row r="107" spans="1:10" x14ac:dyDescent="0.25">
      <c r="A107" s="60">
        <v>43647</v>
      </c>
      <c r="B107" s="5">
        <v>902</v>
      </c>
      <c r="C107" s="5">
        <v>1572</v>
      </c>
      <c r="D107" s="5">
        <v>842</v>
      </c>
      <c r="E107" s="5">
        <v>1272</v>
      </c>
      <c r="F107" s="5">
        <v>2753</v>
      </c>
      <c r="G107" s="5">
        <v>1278</v>
      </c>
      <c r="H107" s="5">
        <v>8619</v>
      </c>
    </row>
    <row r="108" spans="1:10" x14ac:dyDescent="0.25">
      <c r="A108" s="60">
        <v>43678</v>
      </c>
      <c r="B108" s="5">
        <v>1377</v>
      </c>
      <c r="C108" s="5">
        <v>1576</v>
      </c>
      <c r="D108" s="5">
        <v>831</v>
      </c>
      <c r="E108" s="5">
        <v>1221</v>
      </c>
      <c r="F108" s="5">
        <v>2754</v>
      </c>
      <c r="G108" s="5">
        <v>1275</v>
      </c>
      <c r="H108" s="5">
        <v>9034</v>
      </c>
    </row>
    <row r="109" spans="1:10" x14ac:dyDescent="0.25">
      <c r="A109" s="60">
        <v>43709</v>
      </c>
      <c r="B109" s="5">
        <v>1284</v>
      </c>
      <c r="C109" s="5">
        <v>1579</v>
      </c>
      <c r="D109" s="5">
        <v>820</v>
      </c>
      <c r="E109" s="5">
        <v>1172</v>
      </c>
      <c r="F109" s="5">
        <v>2798</v>
      </c>
      <c r="G109" s="5">
        <v>1278</v>
      </c>
      <c r="H109" s="5">
        <v>8931</v>
      </c>
    </row>
    <row r="110" spans="1:10" x14ac:dyDescent="0.25">
      <c r="A110" s="60">
        <v>43739</v>
      </c>
      <c r="B110" s="5">
        <v>1110</v>
      </c>
      <c r="C110" s="5">
        <v>1592</v>
      </c>
      <c r="D110" s="5">
        <v>841</v>
      </c>
      <c r="E110" s="5">
        <v>1219</v>
      </c>
      <c r="F110" s="61">
        <v>28</v>
      </c>
      <c r="G110" s="5">
        <v>1284</v>
      </c>
      <c r="H110" s="5">
        <v>6074</v>
      </c>
      <c r="J110" s="5" t="s">
        <v>402</v>
      </c>
    </row>
    <row r="111" spans="1:10" x14ac:dyDescent="0.25">
      <c r="A111" s="60">
        <v>43770</v>
      </c>
      <c r="B111" s="5">
        <v>1265</v>
      </c>
      <c r="C111" s="5">
        <v>1605</v>
      </c>
      <c r="D111" s="5">
        <v>863</v>
      </c>
      <c r="E111" s="5">
        <v>1268</v>
      </c>
      <c r="F111" s="5">
        <v>2821</v>
      </c>
      <c r="G111" s="5">
        <v>1292</v>
      </c>
      <c r="H111" s="5">
        <v>9114</v>
      </c>
    </row>
    <row r="112" spans="1:10" x14ac:dyDescent="0.25">
      <c r="A112" s="60">
        <v>43800</v>
      </c>
      <c r="B112" s="5">
        <v>906</v>
      </c>
      <c r="C112" s="5">
        <v>1606</v>
      </c>
      <c r="D112" s="5">
        <v>886</v>
      </c>
      <c r="E112" s="5">
        <v>1319</v>
      </c>
      <c r="F112" s="5">
        <v>2827</v>
      </c>
      <c r="G112" s="5">
        <v>1300</v>
      </c>
      <c r="H112" s="5">
        <v>8844</v>
      </c>
    </row>
    <row r="113" spans="1:10" x14ac:dyDescent="0.25">
      <c r="A113" s="60">
        <v>43831</v>
      </c>
      <c r="B113" s="5">
        <v>1132</v>
      </c>
      <c r="C113" s="5">
        <v>1620</v>
      </c>
      <c r="D113" s="5">
        <v>889</v>
      </c>
      <c r="E113" s="5">
        <v>1323</v>
      </c>
      <c r="F113" s="5">
        <v>2817</v>
      </c>
      <c r="G113" s="5">
        <v>1303</v>
      </c>
      <c r="H113" s="5">
        <v>9084</v>
      </c>
    </row>
    <row r="114" spans="1:10" x14ac:dyDescent="0.25">
      <c r="A114" s="60">
        <v>43862</v>
      </c>
      <c r="B114" s="5">
        <v>902</v>
      </c>
      <c r="C114" s="5">
        <v>1629</v>
      </c>
      <c r="D114" s="5">
        <v>891</v>
      </c>
      <c r="E114" s="5">
        <v>1327</v>
      </c>
      <c r="F114" s="5">
        <v>2818</v>
      </c>
      <c r="G114" s="5">
        <v>1315</v>
      </c>
      <c r="H114" s="5">
        <v>8882</v>
      </c>
    </row>
    <row r="115" spans="1:10" x14ac:dyDescent="0.25">
      <c r="A115" s="60">
        <v>43891</v>
      </c>
      <c r="B115" s="5">
        <v>1522</v>
      </c>
      <c r="C115" s="5">
        <v>1659</v>
      </c>
      <c r="D115" s="5">
        <v>896</v>
      </c>
      <c r="E115" s="5">
        <v>1380</v>
      </c>
      <c r="F115" s="5">
        <v>2843</v>
      </c>
      <c r="G115" s="5">
        <v>1327</v>
      </c>
      <c r="H115" s="5">
        <v>9627</v>
      </c>
    </row>
    <row r="116" spans="1:10" x14ac:dyDescent="0.25">
      <c r="A116" s="60">
        <v>43922</v>
      </c>
      <c r="B116" s="5">
        <v>1550</v>
      </c>
      <c r="C116" s="5">
        <v>1677</v>
      </c>
      <c r="D116" s="5">
        <v>891</v>
      </c>
      <c r="E116" s="5">
        <v>1435</v>
      </c>
      <c r="F116" s="5">
        <v>2849</v>
      </c>
      <c r="G116" s="5">
        <v>1339</v>
      </c>
      <c r="H116" s="5">
        <v>9741</v>
      </c>
    </row>
    <row r="117" spans="1:10" x14ac:dyDescent="0.25">
      <c r="A117" s="60">
        <v>43952</v>
      </c>
      <c r="B117" s="5">
        <v>1408</v>
      </c>
      <c r="C117" s="5">
        <v>1678</v>
      </c>
      <c r="D117" s="5">
        <v>880</v>
      </c>
      <c r="E117" s="5">
        <v>1492</v>
      </c>
      <c r="F117" s="5">
        <v>2852</v>
      </c>
      <c r="G117" s="5">
        <v>1336</v>
      </c>
      <c r="H117" s="5">
        <v>9646</v>
      </c>
    </row>
    <row r="118" spans="1:10" x14ac:dyDescent="0.25">
      <c r="A118" s="60">
        <v>43983</v>
      </c>
      <c r="B118" s="5">
        <v>1425</v>
      </c>
      <c r="C118" s="5">
        <v>1682</v>
      </c>
      <c r="D118" s="5">
        <v>893</v>
      </c>
      <c r="E118" s="5">
        <v>1470</v>
      </c>
      <c r="F118" s="5">
        <v>2860</v>
      </c>
      <c r="G118" s="5">
        <v>1334</v>
      </c>
      <c r="H118" s="5">
        <v>9664</v>
      </c>
    </row>
    <row r="119" spans="1:10" x14ac:dyDescent="0.25">
      <c r="A119" s="60">
        <v>44013</v>
      </c>
      <c r="B119" s="5">
        <v>1404</v>
      </c>
      <c r="C119" s="5">
        <v>1693</v>
      </c>
      <c r="D119" s="5">
        <v>881</v>
      </c>
      <c r="E119" s="5">
        <v>1411</v>
      </c>
      <c r="F119" s="5">
        <v>2866</v>
      </c>
      <c r="G119" s="5">
        <v>1331</v>
      </c>
      <c r="H119" s="5">
        <v>9586</v>
      </c>
    </row>
    <row r="120" spans="1:10" x14ac:dyDescent="0.25">
      <c r="A120" s="60">
        <v>44044</v>
      </c>
      <c r="B120" s="5">
        <v>1203</v>
      </c>
      <c r="C120" s="5">
        <v>1704</v>
      </c>
      <c r="D120" s="5">
        <v>880</v>
      </c>
      <c r="E120" s="5">
        <v>1355</v>
      </c>
      <c r="F120" s="5">
        <v>2885</v>
      </c>
      <c r="G120" s="5">
        <v>1328</v>
      </c>
      <c r="H120" s="5">
        <v>9355</v>
      </c>
    </row>
    <row r="121" spans="1:10" x14ac:dyDescent="0.25">
      <c r="A121" s="60">
        <v>44075</v>
      </c>
      <c r="B121" s="5">
        <v>1324</v>
      </c>
      <c r="C121" s="5">
        <v>1721</v>
      </c>
      <c r="D121" s="5">
        <v>858</v>
      </c>
      <c r="E121" s="5">
        <v>1301</v>
      </c>
      <c r="F121" s="5">
        <v>2895</v>
      </c>
      <c r="G121" s="5">
        <v>1331</v>
      </c>
      <c r="H121" s="5">
        <v>9430</v>
      </c>
    </row>
    <row r="122" spans="1:10" x14ac:dyDescent="0.25">
      <c r="A122" s="60">
        <v>44105</v>
      </c>
      <c r="B122" s="5">
        <v>1219</v>
      </c>
      <c r="C122" s="5">
        <v>1732</v>
      </c>
      <c r="D122" s="5">
        <v>881</v>
      </c>
      <c r="E122" s="5">
        <v>1353</v>
      </c>
      <c r="F122" s="5">
        <v>2924</v>
      </c>
      <c r="G122" s="5">
        <v>1338</v>
      </c>
      <c r="H122" s="5">
        <v>9447</v>
      </c>
    </row>
    <row r="123" spans="1:10" x14ac:dyDescent="0.25">
      <c r="A123" s="60">
        <v>44136</v>
      </c>
      <c r="B123" s="5">
        <v>1220</v>
      </c>
      <c r="C123" s="5">
        <v>1742</v>
      </c>
      <c r="D123" s="5">
        <v>884</v>
      </c>
      <c r="E123" s="5">
        <v>1407</v>
      </c>
      <c r="F123" s="5">
        <v>2937</v>
      </c>
      <c r="G123" s="5">
        <v>1346</v>
      </c>
      <c r="H123" s="5">
        <v>9536</v>
      </c>
    </row>
    <row r="124" spans="1:10" x14ac:dyDescent="0.25">
      <c r="A124" s="60">
        <v>44166</v>
      </c>
      <c r="B124" s="5">
        <v>1250</v>
      </c>
      <c r="C124" s="5">
        <v>1745</v>
      </c>
      <c r="D124" s="5">
        <v>828</v>
      </c>
      <c r="E124" s="5">
        <v>1463</v>
      </c>
      <c r="F124" s="61">
        <v>29481</v>
      </c>
      <c r="G124" s="5">
        <v>1354</v>
      </c>
      <c r="H124" s="5">
        <v>36121</v>
      </c>
      <c r="J124" s="5" t="s">
        <v>403</v>
      </c>
    </row>
    <row r="125" spans="1:10" x14ac:dyDescent="0.25">
      <c r="A125" s="60">
        <v>44197</v>
      </c>
      <c r="B125" s="5">
        <v>1179</v>
      </c>
      <c r="C125" s="5">
        <v>1750</v>
      </c>
      <c r="D125" s="5">
        <v>831</v>
      </c>
      <c r="E125" s="5">
        <v>1467</v>
      </c>
      <c r="F125" s="5">
        <v>2900</v>
      </c>
      <c r="G125" s="5">
        <v>1358</v>
      </c>
      <c r="H125" s="5">
        <v>9485</v>
      </c>
    </row>
    <row r="126" spans="1:10" x14ac:dyDescent="0.25">
      <c r="A126" s="60">
        <v>44228</v>
      </c>
      <c r="B126" s="5">
        <v>1213</v>
      </c>
      <c r="C126" s="5">
        <v>1759</v>
      </c>
      <c r="D126" s="5">
        <v>833</v>
      </c>
      <c r="E126" s="5">
        <v>1472</v>
      </c>
      <c r="F126" s="5">
        <v>2911</v>
      </c>
      <c r="G126" s="5">
        <v>1370</v>
      </c>
      <c r="H126" s="5">
        <v>9558</v>
      </c>
    </row>
    <row r="127" spans="1:10" x14ac:dyDescent="0.25">
      <c r="A127" s="60">
        <v>44256</v>
      </c>
      <c r="B127" s="5">
        <v>1315</v>
      </c>
      <c r="C127" s="5">
        <v>1767</v>
      </c>
      <c r="D127" s="5">
        <v>850</v>
      </c>
      <c r="E127" s="5">
        <v>1531</v>
      </c>
      <c r="F127" s="5">
        <v>2912</v>
      </c>
      <c r="G127" s="5">
        <v>1382</v>
      </c>
      <c r="H127" s="5">
        <v>9757</v>
      </c>
    </row>
    <row r="128" spans="1:10" x14ac:dyDescent="0.25">
      <c r="A128" s="60">
        <v>44287</v>
      </c>
      <c r="B128" s="5">
        <v>1206</v>
      </c>
      <c r="C128" s="5">
        <v>1767</v>
      </c>
      <c r="D128" s="5">
        <v>867</v>
      </c>
      <c r="E128" s="5">
        <v>1592</v>
      </c>
      <c r="F128" s="61">
        <v>3949</v>
      </c>
      <c r="G128" s="5">
        <v>1395</v>
      </c>
      <c r="H128" s="5">
        <v>10776</v>
      </c>
      <c r="J128" s="5" t="s">
        <v>404</v>
      </c>
    </row>
    <row r="129" spans="1:10" x14ac:dyDescent="0.25">
      <c r="A129" s="60">
        <v>44317</v>
      </c>
      <c r="B129" s="5">
        <v>1402</v>
      </c>
      <c r="C129" s="5">
        <v>1770</v>
      </c>
      <c r="D129" s="5">
        <v>884</v>
      </c>
      <c r="E129" s="5">
        <v>1655</v>
      </c>
      <c r="F129" s="5">
        <v>2950</v>
      </c>
      <c r="G129" s="5">
        <v>1392</v>
      </c>
      <c r="H129" s="5">
        <v>10053</v>
      </c>
    </row>
    <row r="130" spans="1:10" x14ac:dyDescent="0.25">
      <c r="A130" s="60">
        <v>44348</v>
      </c>
      <c r="B130" s="5">
        <v>1345</v>
      </c>
      <c r="C130" s="5">
        <v>1770</v>
      </c>
      <c r="D130" s="5">
        <v>902</v>
      </c>
      <c r="E130" s="5">
        <v>1631</v>
      </c>
      <c r="F130" s="5">
        <v>2955</v>
      </c>
      <c r="G130" s="5">
        <v>1389</v>
      </c>
      <c r="H130" s="5">
        <v>9992</v>
      </c>
    </row>
    <row r="131" spans="1:10" x14ac:dyDescent="0.25">
      <c r="A131" s="60">
        <v>44378</v>
      </c>
      <c r="B131" s="5">
        <v>1278</v>
      </c>
      <c r="C131" s="5">
        <v>1773</v>
      </c>
      <c r="D131" s="5">
        <v>920</v>
      </c>
      <c r="E131" s="5">
        <v>1565</v>
      </c>
      <c r="F131" s="5">
        <v>2957</v>
      </c>
      <c r="G131" s="5">
        <v>1386</v>
      </c>
      <c r="H131" s="5">
        <v>9879</v>
      </c>
    </row>
    <row r="132" spans="1:10" x14ac:dyDescent="0.25">
      <c r="A132" s="60">
        <v>44409</v>
      </c>
      <c r="B132" s="5">
        <v>1365</v>
      </c>
      <c r="C132" s="5">
        <v>1775</v>
      </c>
      <c r="D132" s="5">
        <v>939</v>
      </c>
      <c r="E132" s="5">
        <v>1503</v>
      </c>
      <c r="F132" s="5">
        <v>2971</v>
      </c>
      <c r="G132" s="5">
        <v>1384</v>
      </c>
      <c r="H132" s="5">
        <v>9937</v>
      </c>
    </row>
    <row r="133" spans="1:10" x14ac:dyDescent="0.25">
      <c r="A133" s="60">
        <v>44440</v>
      </c>
      <c r="B133" s="5">
        <v>1272</v>
      </c>
      <c r="C133" s="5">
        <v>1789</v>
      </c>
      <c r="D133" s="5">
        <v>957</v>
      </c>
      <c r="E133" s="5">
        <v>1443</v>
      </c>
      <c r="F133" s="5">
        <v>2975</v>
      </c>
      <c r="G133" s="5">
        <v>1386</v>
      </c>
      <c r="H133" s="5">
        <v>9822</v>
      </c>
    </row>
    <row r="134" spans="1:10" x14ac:dyDescent="0.25">
      <c r="A134" s="60">
        <v>44470</v>
      </c>
      <c r="B134" s="5">
        <v>1415</v>
      </c>
      <c r="C134" s="5">
        <v>1803</v>
      </c>
      <c r="D134" s="5">
        <v>986</v>
      </c>
      <c r="E134" s="5">
        <v>1500</v>
      </c>
      <c r="F134" s="5">
        <v>3012</v>
      </c>
      <c r="G134" s="5">
        <v>1393</v>
      </c>
      <c r="H134" s="5">
        <v>10109</v>
      </c>
    </row>
    <row r="135" spans="1:10" x14ac:dyDescent="0.25">
      <c r="A135" s="60">
        <v>44501</v>
      </c>
      <c r="B135" s="5">
        <v>1377</v>
      </c>
      <c r="C135" s="5">
        <v>1808</v>
      </c>
      <c r="D135" s="5">
        <v>1016</v>
      </c>
      <c r="E135" s="5">
        <v>1560</v>
      </c>
      <c r="F135" s="5">
        <v>3018</v>
      </c>
      <c r="G135" s="5">
        <v>1402</v>
      </c>
      <c r="H135" s="5">
        <v>10181</v>
      </c>
    </row>
    <row r="136" spans="1:10" x14ac:dyDescent="0.25">
      <c r="A136" s="60">
        <v>44531</v>
      </c>
      <c r="B136" s="5">
        <v>1520</v>
      </c>
      <c r="C136" s="5">
        <v>1811</v>
      </c>
      <c r="D136" s="5">
        <v>1046</v>
      </c>
      <c r="E136" s="5">
        <v>1623</v>
      </c>
      <c r="F136" s="5">
        <v>3019</v>
      </c>
      <c r="G136" s="5">
        <v>1410</v>
      </c>
      <c r="H136" s="5">
        <v>10429</v>
      </c>
    </row>
    <row r="137" spans="1:10" x14ac:dyDescent="0.25">
      <c r="A137" s="60">
        <v>44562</v>
      </c>
      <c r="B137" s="5">
        <v>1426</v>
      </c>
      <c r="C137" s="5">
        <v>1818</v>
      </c>
      <c r="D137" s="5">
        <v>1049</v>
      </c>
      <c r="E137" s="5">
        <v>1628</v>
      </c>
      <c r="F137" s="5">
        <v>2977</v>
      </c>
      <c r="G137" s="5">
        <v>1414</v>
      </c>
      <c r="H137" s="5">
        <v>10312</v>
      </c>
    </row>
    <row r="138" spans="1:10" x14ac:dyDescent="0.25">
      <c r="A138" s="60">
        <v>44593</v>
      </c>
      <c r="B138" s="5">
        <v>1434</v>
      </c>
      <c r="C138" s="5">
        <v>1820</v>
      </c>
      <c r="D138" s="5">
        <v>1052</v>
      </c>
      <c r="E138" s="5">
        <v>1633</v>
      </c>
      <c r="F138" s="5">
        <v>3001</v>
      </c>
      <c r="G138" s="5">
        <v>1427</v>
      </c>
      <c r="H138" s="5">
        <v>10367</v>
      </c>
    </row>
    <row r="139" spans="1:10" x14ac:dyDescent="0.25">
      <c r="A139" s="60">
        <v>44621</v>
      </c>
      <c r="B139" s="5">
        <v>1568</v>
      </c>
      <c r="C139" s="62"/>
      <c r="D139" s="5">
        <v>1059</v>
      </c>
      <c r="E139" s="5">
        <v>1698</v>
      </c>
      <c r="F139" s="5">
        <v>3010</v>
      </c>
      <c r="G139" s="62"/>
      <c r="H139" s="5">
        <v>7335</v>
      </c>
    </row>
    <row r="140" spans="1:10" x14ac:dyDescent="0.25">
      <c r="A140" s="60">
        <v>44652</v>
      </c>
      <c r="B140" s="5">
        <v>1553</v>
      </c>
      <c r="C140" s="5">
        <v>1834</v>
      </c>
      <c r="D140" s="5">
        <v>1065</v>
      </c>
      <c r="E140" s="5">
        <v>1766</v>
      </c>
      <c r="F140" s="5">
        <v>3027</v>
      </c>
      <c r="G140" s="5">
        <v>1453</v>
      </c>
      <c r="H140" s="5">
        <v>10698</v>
      </c>
    </row>
    <row r="141" spans="1:10" x14ac:dyDescent="0.25">
      <c r="A141" s="60">
        <v>44682</v>
      </c>
      <c r="B141" s="5">
        <v>1591</v>
      </c>
      <c r="C141" s="5">
        <v>1838</v>
      </c>
      <c r="D141" s="5">
        <v>1072</v>
      </c>
      <c r="E141" s="5">
        <v>1836</v>
      </c>
      <c r="F141" s="5">
        <v>3039</v>
      </c>
      <c r="G141" s="5">
        <v>1450</v>
      </c>
      <c r="H141" s="5">
        <v>10826</v>
      </c>
    </row>
    <row r="142" spans="1:10" x14ac:dyDescent="0.25">
      <c r="A142" s="60">
        <v>44713</v>
      </c>
      <c r="B142" s="5">
        <v>1410</v>
      </c>
      <c r="C142" s="5">
        <v>1844</v>
      </c>
      <c r="D142" s="5">
        <v>1055</v>
      </c>
      <c r="E142" s="5">
        <v>1809</v>
      </c>
      <c r="F142" s="5">
        <v>3042</v>
      </c>
      <c r="G142" s="5">
        <v>1447</v>
      </c>
      <c r="H142" s="5">
        <v>10607</v>
      </c>
    </row>
    <row r="143" spans="1:10" x14ac:dyDescent="0.25">
      <c r="A143" s="60">
        <v>44743</v>
      </c>
      <c r="B143" s="5">
        <v>1456</v>
      </c>
      <c r="C143" s="5">
        <v>1874</v>
      </c>
      <c r="D143" s="5">
        <v>1050</v>
      </c>
      <c r="E143" s="5">
        <v>1737</v>
      </c>
      <c r="F143" s="61">
        <v>4043</v>
      </c>
      <c r="G143" s="5">
        <v>1444</v>
      </c>
      <c r="H143" s="5">
        <v>11604</v>
      </c>
      <c r="J143" s="5" t="s">
        <v>405</v>
      </c>
    </row>
    <row r="144" spans="1:10" x14ac:dyDescent="0.25">
      <c r="A144" s="60">
        <v>44774</v>
      </c>
      <c r="B144" s="5">
        <v>1356</v>
      </c>
      <c r="C144" s="5">
        <v>1881</v>
      </c>
      <c r="D144" s="5">
        <v>1045</v>
      </c>
      <c r="E144" s="5">
        <v>1667</v>
      </c>
      <c r="F144" s="5">
        <v>3066</v>
      </c>
      <c r="G144" s="5">
        <v>1441</v>
      </c>
      <c r="H144" s="5">
        <v>10456</v>
      </c>
    </row>
    <row r="145" spans="1:8" x14ac:dyDescent="0.25">
      <c r="A145" s="60">
        <v>44805</v>
      </c>
      <c r="B145" s="5">
        <v>1415</v>
      </c>
      <c r="C145" s="5">
        <v>1885</v>
      </c>
      <c r="D145" s="5">
        <v>1040</v>
      </c>
      <c r="E145" s="5">
        <v>1600</v>
      </c>
      <c r="F145" s="5">
        <v>3116</v>
      </c>
      <c r="G145" s="5">
        <v>1444</v>
      </c>
      <c r="H145" s="5">
        <v>10500</v>
      </c>
    </row>
    <row r="146" spans="1:8" x14ac:dyDescent="0.25">
      <c r="A146" s="60">
        <v>44835</v>
      </c>
      <c r="B146" s="5">
        <v>1485</v>
      </c>
      <c r="C146" s="5">
        <v>1894</v>
      </c>
      <c r="D146" s="5">
        <v>1071</v>
      </c>
      <c r="E146" s="5">
        <v>1664</v>
      </c>
      <c r="F146" s="5">
        <v>3129</v>
      </c>
      <c r="G146" s="5">
        <v>1451</v>
      </c>
      <c r="H146" s="5">
        <v>10694</v>
      </c>
    </row>
    <row r="147" spans="1:8" x14ac:dyDescent="0.25">
      <c r="A147" s="60">
        <v>44866</v>
      </c>
      <c r="B147" s="5">
        <v>1357</v>
      </c>
      <c r="C147" s="5">
        <v>1902</v>
      </c>
      <c r="D147" s="5">
        <v>1003</v>
      </c>
      <c r="E147" s="5">
        <v>1731</v>
      </c>
      <c r="F147" s="5">
        <v>3158</v>
      </c>
      <c r="G147" s="5">
        <v>1460</v>
      </c>
      <c r="H147" s="5">
        <v>10611</v>
      </c>
    </row>
    <row r="148" spans="1:8" x14ac:dyDescent="0.25">
      <c r="A148" s="60">
        <v>44896</v>
      </c>
      <c r="B148" s="5">
        <v>1430</v>
      </c>
      <c r="C148" s="5">
        <v>1928</v>
      </c>
      <c r="D148" s="5">
        <v>1036</v>
      </c>
      <c r="E148" s="5">
        <v>1800</v>
      </c>
      <c r="F148" s="5">
        <v>3184</v>
      </c>
      <c r="G148" s="5">
        <v>1469</v>
      </c>
      <c r="H148" s="5">
        <v>10847</v>
      </c>
    </row>
    <row r="149" spans="1:8" x14ac:dyDescent="0.25">
      <c r="A149" s="60">
        <v>44927</v>
      </c>
      <c r="B149" s="5">
        <v>1587</v>
      </c>
      <c r="C149" s="5">
        <v>1935</v>
      </c>
      <c r="D149" s="5">
        <v>1039</v>
      </c>
      <c r="E149" s="5">
        <v>1806</v>
      </c>
      <c r="F149" s="5">
        <v>3084</v>
      </c>
      <c r="G149" s="5">
        <v>1473</v>
      </c>
      <c r="H149" s="5">
        <v>10924</v>
      </c>
    </row>
    <row r="150" spans="1:8" x14ac:dyDescent="0.25">
      <c r="A150" s="60">
        <v>44958</v>
      </c>
      <c r="B150" s="5">
        <v>1565</v>
      </c>
      <c r="C150" s="5">
        <v>1944</v>
      </c>
      <c r="D150" s="5">
        <v>1043</v>
      </c>
      <c r="E150" s="5">
        <v>1811</v>
      </c>
      <c r="F150" s="5">
        <v>3085</v>
      </c>
      <c r="G150" s="5">
        <v>1486</v>
      </c>
      <c r="H150" s="5">
        <v>10934</v>
      </c>
    </row>
    <row r="151" spans="1:8" x14ac:dyDescent="0.25">
      <c r="A151" s="60">
        <v>44986</v>
      </c>
      <c r="B151" s="5">
        <v>1663</v>
      </c>
      <c r="C151" s="5">
        <v>1952</v>
      </c>
      <c r="D151" s="5">
        <v>1050</v>
      </c>
      <c r="E151" s="5">
        <v>1883</v>
      </c>
      <c r="F151" s="5">
        <v>3103</v>
      </c>
      <c r="G151" s="5">
        <v>1500</v>
      </c>
      <c r="H151" s="5">
        <v>11151</v>
      </c>
    </row>
    <row r="152" spans="1:8" x14ac:dyDescent="0.25">
      <c r="A152" s="60">
        <v>45017</v>
      </c>
      <c r="B152" s="5">
        <v>1728</v>
      </c>
      <c r="C152" s="5">
        <v>1956</v>
      </c>
      <c r="D152" s="5">
        <v>1057</v>
      </c>
      <c r="E152" s="5">
        <v>1959</v>
      </c>
      <c r="F152" s="5">
        <v>3114</v>
      </c>
      <c r="G152" s="5">
        <v>1513</v>
      </c>
      <c r="H152" s="5">
        <v>11327</v>
      </c>
    </row>
    <row r="153" spans="1:8" x14ac:dyDescent="0.25">
      <c r="A153" s="60">
        <v>45047</v>
      </c>
      <c r="B153" s="5">
        <v>1567</v>
      </c>
      <c r="C153" s="5">
        <v>1959</v>
      </c>
      <c r="D153" s="5">
        <v>1064</v>
      </c>
      <c r="E153" s="5">
        <v>1800</v>
      </c>
      <c r="F153" s="5">
        <v>3189</v>
      </c>
      <c r="G153" s="5">
        <v>1510</v>
      </c>
      <c r="H153" s="5">
        <v>11089</v>
      </c>
    </row>
    <row r="154" spans="1:8" x14ac:dyDescent="0.25">
      <c r="A154" s="60">
        <v>45078</v>
      </c>
      <c r="B154" s="5">
        <v>1699</v>
      </c>
      <c r="C154" s="5">
        <v>1964</v>
      </c>
      <c r="D154" s="5">
        <v>1046</v>
      </c>
      <c r="E154" s="5">
        <v>1807</v>
      </c>
      <c r="F154" s="5">
        <v>3215</v>
      </c>
      <c r="G154" s="5">
        <v>1507</v>
      </c>
      <c r="H154" s="5">
        <v>11238</v>
      </c>
    </row>
    <row r="155" spans="1:8" x14ac:dyDescent="0.25">
      <c r="A155" s="60">
        <v>45108</v>
      </c>
      <c r="B155" s="5">
        <v>1716</v>
      </c>
      <c r="C155" s="5">
        <v>2024</v>
      </c>
      <c r="D155" s="5">
        <v>1029</v>
      </c>
      <c r="E155" s="5">
        <v>1840</v>
      </c>
      <c r="F155" s="5">
        <v>3240</v>
      </c>
      <c r="G155" s="5">
        <v>1504</v>
      </c>
      <c r="H155" s="5">
        <v>11353</v>
      </c>
    </row>
    <row r="156" spans="1:8" x14ac:dyDescent="0.25">
      <c r="A156" s="60">
        <v>45139</v>
      </c>
      <c r="B156" s="5">
        <v>1709</v>
      </c>
      <c r="C156" s="5">
        <v>2026</v>
      </c>
      <c r="D156" s="5">
        <v>1012</v>
      </c>
      <c r="E156" s="5">
        <v>1849</v>
      </c>
      <c r="F156" s="5">
        <v>3242</v>
      </c>
      <c r="G156" s="5">
        <v>1501</v>
      </c>
      <c r="H156" s="5">
        <v>11339</v>
      </c>
    </row>
    <row r="157" spans="1:8" x14ac:dyDescent="0.25">
      <c r="A157" s="60">
        <v>45170</v>
      </c>
      <c r="B157" s="5">
        <v>1784</v>
      </c>
      <c r="C157" s="5">
        <v>2069</v>
      </c>
      <c r="D157" s="5">
        <v>1002</v>
      </c>
      <c r="E157" s="5">
        <v>1775</v>
      </c>
      <c r="F157" s="5">
        <v>3246</v>
      </c>
      <c r="G157" s="5">
        <v>1504</v>
      </c>
      <c r="H157" s="5">
        <v>11380</v>
      </c>
    </row>
    <row r="158" spans="1:8" x14ac:dyDescent="0.25">
      <c r="A158" s="60">
        <v>45200</v>
      </c>
      <c r="B158" s="5">
        <v>1858</v>
      </c>
      <c r="C158" s="5">
        <v>2083</v>
      </c>
      <c r="D158" s="5">
        <v>1028</v>
      </c>
      <c r="E158" s="5">
        <v>1846</v>
      </c>
      <c r="F158" s="5">
        <v>3247</v>
      </c>
      <c r="G158" s="5">
        <v>1512</v>
      </c>
      <c r="H158" s="5">
        <v>11574</v>
      </c>
    </row>
    <row r="159" spans="1:8" x14ac:dyDescent="0.25">
      <c r="A159" s="60" t="s">
        <v>399</v>
      </c>
      <c r="B159" s="5">
        <v>165284</v>
      </c>
      <c r="C159" s="5">
        <v>208223</v>
      </c>
      <c r="D159" s="5">
        <v>110144</v>
      </c>
      <c r="E159" s="5">
        <v>167004</v>
      </c>
      <c r="F159" s="5">
        <v>423960</v>
      </c>
      <c r="G159" s="5">
        <v>184569</v>
      </c>
      <c r="H159" s="5">
        <v>1259184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2155-26AB-4063-8074-D34998AD07DA}">
  <dimension ref="A1:H158"/>
  <sheetViews>
    <sheetView topLeftCell="A49" zoomScale="90" zoomScaleNormal="90" workbookViewId="0">
      <selection activeCell="U67" sqref="U67"/>
    </sheetView>
  </sheetViews>
  <sheetFormatPr defaultRowHeight="15" x14ac:dyDescent="0.25"/>
  <cols>
    <col min="1" max="1" width="15.140625" style="5" bestFit="1" customWidth="1"/>
    <col min="2" max="7" width="9.140625" style="5"/>
    <col min="8" max="8" width="11.140625" style="5" bestFit="1" customWidth="1"/>
    <col min="9" max="16384" width="9.140625" style="5"/>
  </cols>
  <sheetData>
    <row r="1" spans="1:8" x14ac:dyDescent="0.25">
      <c r="A1" s="5" t="s">
        <v>396</v>
      </c>
      <c r="B1" s="5" t="s">
        <v>397</v>
      </c>
    </row>
    <row r="2" spans="1:8" x14ac:dyDescent="0.25">
      <c r="A2" s="5" t="s">
        <v>398</v>
      </c>
      <c r="B2" s="5" t="s">
        <v>29</v>
      </c>
      <c r="C2" s="5" t="s">
        <v>35</v>
      </c>
      <c r="D2" s="5" t="s">
        <v>37</v>
      </c>
      <c r="E2" s="5" t="s">
        <v>31</v>
      </c>
      <c r="F2" s="5" t="s">
        <v>26</v>
      </c>
      <c r="G2" s="5" t="s">
        <v>33</v>
      </c>
      <c r="H2" s="5" t="s">
        <v>399</v>
      </c>
    </row>
    <row r="3" spans="1:8" x14ac:dyDescent="0.25">
      <c r="A3" s="59">
        <v>40544</v>
      </c>
      <c r="B3" s="5">
        <v>820</v>
      </c>
      <c r="C3" s="5">
        <v>702</v>
      </c>
      <c r="D3" s="5">
        <v>412</v>
      </c>
      <c r="E3" s="5">
        <v>520</v>
      </c>
      <c r="F3" s="5">
        <v>2000</v>
      </c>
      <c r="G3" s="5">
        <v>903</v>
      </c>
      <c r="H3" s="5">
        <v>5357</v>
      </c>
    </row>
    <row r="4" spans="1:8" x14ac:dyDescent="0.25">
      <c r="A4" s="59">
        <v>40575</v>
      </c>
      <c r="B4" s="5">
        <v>828</v>
      </c>
      <c r="C4" s="5">
        <v>719</v>
      </c>
      <c r="D4" s="5">
        <v>413</v>
      </c>
      <c r="E4" s="5">
        <v>522</v>
      </c>
      <c r="F4" s="5">
        <v>2023</v>
      </c>
      <c r="G4" s="5">
        <v>911</v>
      </c>
      <c r="H4" s="5">
        <v>5416</v>
      </c>
    </row>
    <row r="5" spans="1:8" x14ac:dyDescent="0.25">
      <c r="A5" s="59">
        <v>40603</v>
      </c>
      <c r="B5" s="5">
        <v>911</v>
      </c>
      <c r="C5" s="5">
        <v>723</v>
      </c>
      <c r="D5" s="5">
        <v>414</v>
      </c>
      <c r="E5" s="5">
        <v>542</v>
      </c>
      <c r="F5" s="5">
        <v>2033</v>
      </c>
      <c r="G5" s="5">
        <v>919</v>
      </c>
      <c r="H5" s="5">
        <v>5542</v>
      </c>
    </row>
    <row r="6" spans="1:8" x14ac:dyDescent="0.25">
      <c r="A6" s="59">
        <v>40634</v>
      </c>
      <c r="B6" s="5">
        <v>877</v>
      </c>
      <c r="C6" s="5">
        <v>723</v>
      </c>
      <c r="D6" s="5">
        <v>416</v>
      </c>
      <c r="E6" s="5">
        <v>564</v>
      </c>
      <c r="F6" s="5">
        <v>2046</v>
      </c>
      <c r="G6" s="5">
        <v>927</v>
      </c>
      <c r="H6" s="5">
        <v>5553</v>
      </c>
    </row>
    <row r="7" spans="1:8" x14ac:dyDescent="0.25">
      <c r="A7" s="59">
        <v>40664</v>
      </c>
      <c r="B7" s="5">
        <v>758</v>
      </c>
      <c r="C7" s="5">
        <v>726</v>
      </c>
      <c r="D7" s="5">
        <v>418</v>
      </c>
      <c r="E7" s="5">
        <v>587</v>
      </c>
      <c r="F7" s="5">
        <v>2054</v>
      </c>
      <c r="G7" s="5">
        <v>925</v>
      </c>
      <c r="H7" s="5">
        <v>5468</v>
      </c>
    </row>
    <row r="8" spans="1:8" x14ac:dyDescent="0.25">
      <c r="A8" s="59">
        <v>40695</v>
      </c>
      <c r="B8" s="5">
        <v>760</v>
      </c>
      <c r="C8" s="5">
        <v>750</v>
      </c>
      <c r="D8" s="5">
        <v>410</v>
      </c>
      <c r="E8" s="5">
        <v>578</v>
      </c>
      <c r="F8" s="5">
        <v>2065</v>
      </c>
      <c r="G8" s="5">
        <v>924</v>
      </c>
      <c r="H8" s="5">
        <v>5487</v>
      </c>
    </row>
    <row r="9" spans="1:8" x14ac:dyDescent="0.25">
      <c r="A9" s="59">
        <v>40725</v>
      </c>
      <c r="B9" s="5">
        <v>695</v>
      </c>
      <c r="C9" s="5">
        <v>755</v>
      </c>
      <c r="D9" s="5">
        <v>402</v>
      </c>
      <c r="E9" s="5">
        <v>555</v>
      </c>
      <c r="F9" s="5">
        <v>2066</v>
      </c>
      <c r="G9" s="5">
        <v>922</v>
      </c>
      <c r="H9" s="5">
        <v>5395</v>
      </c>
    </row>
    <row r="10" spans="1:8" x14ac:dyDescent="0.25">
      <c r="A10" s="59">
        <v>40756</v>
      </c>
      <c r="B10" s="5">
        <v>631</v>
      </c>
      <c r="C10" s="5">
        <v>787</v>
      </c>
      <c r="D10" s="5">
        <v>495</v>
      </c>
      <c r="E10" s="5">
        <v>533</v>
      </c>
      <c r="F10" s="5">
        <v>2074</v>
      </c>
      <c r="G10" s="5">
        <v>920</v>
      </c>
      <c r="H10" s="5">
        <v>5440</v>
      </c>
    </row>
    <row r="11" spans="1:8" x14ac:dyDescent="0.25">
      <c r="A11" s="59">
        <v>40787</v>
      </c>
      <c r="B11" s="5">
        <v>686</v>
      </c>
      <c r="C11" s="5">
        <v>793</v>
      </c>
      <c r="D11" s="5">
        <v>487</v>
      </c>
      <c r="E11" s="5">
        <v>511</v>
      </c>
      <c r="F11" s="5">
        <v>2105</v>
      </c>
      <c r="G11" s="5">
        <v>922</v>
      </c>
      <c r="H11" s="5">
        <v>5504</v>
      </c>
    </row>
    <row r="12" spans="1:8" x14ac:dyDescent="0.25">
      <c r="A12" s="59">
        <v>40817</v>
      </c>
      <c r="B12" s="5">
        <v>774</v>
      </c>
      <c r="C12" s="5">
        <v>797</v>
      </c>
      <c r="D12" s="5">
        <v>507</v>
      </c>
      <c r="E12" s="5">
        <v>532</v>
      </c>
      <c r="F12" s="5">
        <v>2111</v>
      </c>
      <c r="G12" s="5">
        <v>926</v>
      </c>
      <c r="H12" s="5">
        <v>5647</v>
      </c>
    </row>
    <row r="13" spans="1:8" x14ac:dyDescent="0.25">
      <c r="A13" s="59">
        <v>40848</v>
      </c>
      <c r="B13" s="5">
        <v>946</v>
      </c>
      <c r="C13" s="5">
        <v>803</v>
      </c>
      <c r="D13" s="5">
        <v>427</v>
      </c>
      <c r="E13" s="5">
        <v>553</v>
      </c>
      <c r="F13" s="5">
        <v>2122</v>
      </c>
      <c r="G13" s="5">
        <v>932</v>
      </c>
      <c r="H13" s="5">
        <v>5783</v>
      </c>
    </row>
    <row r="14" spans="1:8" x14ac:dyDescent="0.25">
      <c r="A14" s="59">
        <v>40878</v>
      </c>
      <c r="B14" s="5">
        <v>997</v>
      </c>
      <c r="C14" s="5">
        <v>820</v>
      </c>
      <c r="D14" s="5">
        <v>448</v>
      </c>
      <c r="E14" s="5">
        <v>575</v>
      </c>
      <c r="F14" s="5">
        <v>2076</v>
      </c>
      <c r="G14" s="5">
        <v>937</v>
      </c>
      <c r="H14" s="5">
        <v>5853</v>
      </c>
    </row>
    <row r="15" spans="1:8" x14ac:dyDescent="0.25">
      <c r="A15" s="59">
        <v>40909</v>
      </c>
      <c r="B15" s="5">
        <v>682</v>
      </c>
      <c r="C15" s="5">
        <v>826</v>
      </c>
      <c r="D15" s="5">
        <v>440</v>
      </c>
      <c r="E15" s="5">
        <v>577</v>
      </c>
      <c r="F15" s="5">
        <v>2079</v>
      </c>
      <c r="G15" s="5">
        <v>940</v>
      </c>
      <c r="H15" s="5">
        <v>5544</v>
      </c>
    </row>
    <row r="16" spans="1:8" x14ac:dyDescent="0.25">
      <c r="A16" s="59">
        <v>40940</v>
      </c>
      <c r="B16" s="5">
        <v>717</v>
      </c>
      <c r="C16" s="5">
        <v>827</v>
      </c>
      <c r="D16" s="5">
        <v>441</v>
      </c>
      <c r="E16" s="5">
        <v>579</v>
      </c>
      <c r="F16" s="5">
        <v>2140</v>
      </c>
      <c r="G16" s="5">
        <v>949</v>
      </c>
      <c r="H16" s="5">
        <v>5653</v>
      </c>
    </row>
    <row r="17" spans="1:8" x14ac:dyDescent="0.25">
      <c r="A17" s="59">
        <v>40969</v>
      </c>
      <c r="B17" s="5">
        <v>828</v>
      </c>
      <c r="C17" s="5">
        <v>829</v>
      </c>
      <c r="D17" s="5">
        <v>443</v>
      </c>
      <c r="E17" s="5">
        <v>602</v>
      </c>
      <c r="F17" s="61">
        <v>2623.5</v>
      </c>
      <c r="G17" s="5">
        <v>957</v>
      </c>
      <c r="H17" s="5">
        <v>4739</v>
      </c>
    </row>
    <row r="18" spans="1:8" x14ac:dyDescent="0.25">
      <c r="A18" s="59">
        <v>41000</v>
      </c>
      <c r="B18" s="5">
        <v>910</v>
      </c>
      <c r="C18" s="5">
        <v>846</v>
      </c>
      <c r="D18" s="5">
        <v>444</v>
      </c>
      <c r="E18" s="5">
        <v>626</v>
      </c>
      <c r="F18" s="5">
        <v>2095</v>
      </c>
      <c r="G18" s="5">
        <v>966</v>
      </c>
      <c r="H18" s="5">
        <v>5887</v>
      </c>
    </row>
    <row r="19" spans="1:8" x14ac:dyDescent="0.25">
      <c r="A19" s="59">
        <v>41030</v>
      </c>
      <c r="B19" s="5">
        <v>918</v>
      </c>
      <c r="C19" s="5">
        <v>854</v>
      </c>
      <c r="D19" s="5">
        <v>446</v>
      </c>
      <c r="E19" s="5">
        <v>651</v>
      </c>
      <c r="F19" s="5">
        <v>2153</v>
      </c>
      <c r="G19" s="5">
        <v>964</v>
      </c>
      <c r="H19" s="5">
        <v>5986</v>
      </c>
    </row>
    <row r="20" spans="1:8" x14ac:dyDescent="0.25">
      <c r="A20" s="59">
        <v>41061</v>
      </c>
      <c r="B20" s="5">
        <v>819</v>
      </c>
      <c r="C20" s="5">
        <v>870</v>
      </c>
      <c r="D20" s="5">
        <v>448</v>
      </c>
      <c r="E20" s="5">
        <v>641</v>
      </c>
      <c r="F20" s="5">
        <v>2157</v>
      </c>
      <c r="G20" s="5">
        <v>962</v>
      </c>
      <c r="H20" s="5">
        <v>5897</v>
      </c>
    </row>
    <row r="21" spans="1:8" x14ac:dyDescent="0.25">
      <c r="A21" s="59">
        <v>41091</v>
      </c>
      <c r="B21" s="5">
        <v>883</v>
      </c>
      <c r="C21" s="5">
        <v>873</v>
      </c>
      <c r="D21" s="5">
        <v>440</v>
      </c>
      <c r="E21" s="5">
        <v>615</v>
      </c>
      <c r="F21" s="5">
        <v>2157</v>
      </c>
      <c r="G21" s="5">
        <v>960</v>
      </c>
      <c r="H21" s="5">
        <v>5928</v>
      </c>
    </row>
    <row r="22" spans="1:8" x14ac:dyDescent="0.25">
      <c r="A22" s="59">
        <v>41122</v>
      </c>
      <c r="B22" s="5">
        <v>801</v>
      </c>
      <c r="C22" s="5">
        <v>877</v>
      </c>
      <c r="D22" s="5">
        <v>432</v>
      </c>
      <c r="E22" s="5">
        <v>591</v>
      </c>
      <c r="F22" s="5">
        <v>2157</v>
      </c>
      <c r="G22" s="5">
        <v>958</v>
      </c>
      <c r="H22" s="5">
        <v>5816</v>
      </c>
    </row>
    <row r="23" spans="1:8" x14ac:dyDescent="0.25">
      <c r="A23" s="59">
        <v>41153</v>
      </c>
      <c r="B23" s="5">
        <v>813</v>
      </c>
      <c r="C23" s="5">
        <v>877</v>
      </c>
      <c r="D23" s="5">
        <v>424</v>
      </c>
      <c r="E23" s="5">
        <v>567</v>
      </c>
      <c r="F23" s="5">
        <v>2165</v>
      </c>
      <c r="G23" s="5">
        <v>960</v>
      </c>
      <c r="H23" s="5">
        <v>5806</v>
      </c>
    </row>
    <row r="24" spans="1:8" x14ac:dyDescent="0.25">
      <c r="A24" s="59">
        <v>41183</v>
      </c>
      <c r="B24" s="5">
        <v>757</v>
      </c>
      <c r="C24" s="5">
        <v>885</v>
      </c>
      <c r="D24" s="5">
        <v>444</v>
      </c>
      <c r="E24" s="5">
        <v>590</v>
      </c>
      <c r="F24" s="5">
        <v>2165</v>
      </c>
      <c r="G24" s="5">
        <v>965</v>
      </c>
      <c r="H24" s="5">
        <v>5806</v>
      </c>
    </row>
    <row r="25" spans="1:8" x14ac:dyDescent="0.25">
      <c r="A25" s="59">
        <v>41214</v>
      </c>
      <c r="B25" s="5">
        <v>820</v>
      </c>
      <c r="C25" s="5">
        <v>885</v>
      </c>
      <c r="D25" s="5">
        <v>467</v>
      </c>
      <c r="E25" s="5">
        <v>613</v>
      </c>
      <c r="F25" s="5">
        <v>2189</v>
      </c>
      <c r="G25" s="5">
        <v>971</v>
      </c>
      <c r="H25" s="5">
        <v>5945</v>
      </c>
    </row>
    <row r="26" spans="1:8" x14ac:dyDescent="0.25">
      <c r="A26" s="59">
        <v>41244</v>
      </c>
      <c r="B26" s="5">
        <v>900</v>
      </c>
      <c r="C26" s="5">
        <v>892</v>
      </c>
      <c r="D26" s="5">
        <v>489</v>
      </c>
      <c r="E26" s="5">
        <v>638</v>
      </c>
      <c r="F26" s="5">
        <v>2193</v>
      </c>
      <c r="G26" s="5">
        <v>977</v>
      </c>
      <c r="H26" s="5">
        <v>6089</v>
      </c>
    </row>
    <row r="27" spans="1:8" x14ac:dyDescent="0.25">
      <c r="A27" s="59">
        <v>41275</v>
      </c>
      <c r="B27" s="5">
        <v>784</v>
      </c>
      <c r="C27" s="5">
        <v>896</v>
      </c>
      <c r="D27" s="5">
        <v>491</v>
      </c>
      <c r="E27" s="5">
        <v>640</v>
      </c>
      <c r="F27" s="5">
        <v>2167</v>
      </c>
      <c r="G27" s="5">
        <v>979</v>
      </c>
      <c r="H27" s="5">
        <v>5957</v>
      </c>
    </row>
    <row r="28" spans="1:8" x14ac:dyDescent="0.25">
      <c r="A28" s="59">
        <v>41306</v>
      </c>
      <c r="B28" s="5">
        <v>745</v>
      </c>
      <c r="C28" s="5">
        <v>941</v>
      </c>
      <c r="D28" s="5">
        <v>493</v>
      </c>
      <c r="E28" s="5">
        <v>642</v>
      </c>
      <c r="F28" s="5">
        <v>2186</v>
      </c>
      <c r="G28" s="5">
        <v>988</v>
      </c>
      <c r="H28" s="5">
        <v>5995</v>
      </c>
    </row>
    <row r="29" spans="1:8" x14ac:dyDescent="0.25">
      <c r="A29" s="59">
        <v>41334</v>
      </c>
      <c r="B29" s="5">
        <v>609</v>
      </c>
      <c r="C29" s="5">
        <v>949</v>
      </c>
      <c r="D29" s="5">
        <v>494</v>
      </c>
      <c r="E29" s="5">
        <v>667</v>
      </c>
      <c r="F29" s="5">
        <v>2194</v>
      </c>
      <c r="G29" s="5">
        <v>997</v>
      </c>
      <c r="H29" s="5">
        <v>5910</v>
      </c>
    </row>
    <row r="30" spans="1:8" x14ac:dyDescent="0.25">
      <c r="A30" s="59">
        <v>41365</v>
      </c>
      <c r="B30" s="5">
        <v>636</v>
      </c>
      <c r="C30" s="5">
        <v>967</v>
      </c>
      <c r="D30" s="5">
        <v>496</v>
      </c>
      <c r="E30" s="5">
        <v>694</v>
      </c>
      <c r="F30" s="5">
        <v>2194</v>
      </c>
      <c r="G30" s="5">
        <v>1006</v>
      </c>
      <c r="H30" s="5">
        <v>5993</v>
      </c>
    </row>
    <row r="31" spans="1:8" x14ac:dyDescent="0.25">
      <c r="A31" s="59">
        <v>41395</v>
      </c>
      <c r="B31" s="5">
        <v>900</v>
      </c>
      <c r="C31" s="5">
        <v>969</v>
      </c>
      <c r="D31" s="5">
        <v>498</v>
      </c>
      <c r="E31" s="5">
        <v>722</v>
      </c>
      <c r="F31" s="5">
        <v>2201</v>
      </c>
      <c r="G31" s="5">
        <v>1004</v>
      </c>
      <c r="H31" s="5">
        <v>6294</v>
      </c>
    </row>
    <row r="32" spans="1:8" x14ac:dyDescent="0.25">
      <c r="A32" s="59">
        <v>41426</v>
      </c>
      <c r="B32" s="5">
        <v>938</v>
      </c>
      <c r="C32" s="5">
        <v>974</v>
      </c>
      <c r="D32" s="5">
        <v>489</v>
      </c>
      <c r="E32" s="5">
        <v>711</v>
      </c>
      <c r="F32" s="5">
        <v>2202</v>
      </c>
      <c r="G32" s="5">
        <v>1002</v>
      </c>
      <c r="H32" s="5">
        <v>6316</v>
      </c>
    </row>
    <row r="33" spans="1:8" x14ac:dyDescent="0.25">
      <c r="A33" s="59">
        <v>41456</v>
      </c>
      <c r="B33" s="5">
        <v>801</v>
      </c>
      <c r="C33" s="5">
        <v>989</v>
      </c>
      <c r="D33" s="5">
        <v>480</v>
      </c>
      <c r="E33" s="5">
        <v>683</v>
      </c>
      <c r="F33" s="5">
        <v>2215</v>
      </c>
      <c r="G33" s="5">
        <v>1000</v>
      </c>
      <c r="H33" s="5">
        <v>6168</v>
      </c>
    </row>
    <row r="34" spans="1:8" x14ac:dyDescent="0.25">
      <c r="A34" s="59">
        <v>41487</v>
      </c>
      <c r="B34" s="5">
        <v>842</v>
      </c>
      <c r="C34" s="5">
        <v>1001</v>
      </c>
      <c r="D34" s="5">
        <v>472</v>
      </c>
      <c r="E34" s="5">
        <v>655</v>
      </c>
      <c r="F34" s="5">
        <v>2224</v>
      </c>
      <c r="G34" s="5">
        <v>998</v>
      </c>
      <c r="H34" s="5">
        <v>6192</v>
      </c>
    </row>
    <row r="35" spans="1:8" x14ac:dyDescent="0.25">
      <c r="A35" s="59">
        <v>41518</v>
      </c>
      <c r="B35" s="5">
        <v>957</v>
      </c>
      <c r="C35" s="5">
        <v>1013</v>
      </c>
      <c r="D35" s="5">
        <v>463</v>
      </c>
      <c r="E35" s="5">
        <v>629</v>
      </c>
      <c r="F35" s="5">
        <v>2251</v>
      </c>
      <c r="G35" s="5">
        <v>1000</v>
      </c>
      <c r="H35" s="5">
        <v>6313</v>
      </c>
    </row>
    <row r="36" spans="1:8" x14ac:dyDescent="0.25">
      <c r="A36" s="59">
        <v>41548</v>
      </c>
      <c r="B36" s="5">
        <v>999</v>
      </c>
      <c r="C36" s="5">
        <v>1026</v>
      </c>
      <c r="D36" s="5">
        <v>574</v>
      </c>
      <c r="E36" s="5">
        <v>654</v>
      </c>
      <c r="F36" s="5">
        <v>2271</v>
      </c>
      <c r="G36" s="5">
        <v>1005</v>
      </c>
      <c r="H36" s="5">
        <v>6529</v>
      </c>
    </row>
    <row r="37" spans="1:8" x14ac:dyDescent="0.25">
      <c r="A37" s="59">
        <v>41579</v>
      </c>
      <c r="B37" s="5">
        <v>1002</v>
      </c>
      <c r="C37" s="5">
        <v>1036</v>
      </c>
      <c r="D37" s="5">
        <v>586</v>
      </c>
      <c r="E37" s="5">
        <v>680</v>
      </c>
      <c r="F37" s="5">
        <v>2272</v>
      </c>
      <c r="G37" s="5">
        <v>1011</v>
      </c>
      <c r="H37" s="5">
        <v>6587</v>
      </c>
    </row>
    <row r="38" spans="1:8" x14ac:dyDescent="0.25">
      <c r="A38" s="59">
        <v>41609</v>
      </c>
      <c r="B38" s="5">
        <v>1030</v>
      </c>
      <c r="C38" s="5">
        <v>1064</v>
      </c>
      <c r="D38" s="5">
        <v>597</v>
      </c>
      <c r="E38" s="5">
        <v>708</v>
      </c>
      <c r="F38" s="5">
        <v>2280</v>
      </c>
      <c r="G38" s="5">
        <v>1017</v>
      </c>
      <c r="H38" s="5">
        <v>6696</v>
      </c>
    </row>
    <row r="39" spans="1:8" x14ac:dyDescent="0.25">
      <c r="A39" s="59">
        <v>41640</v>
      </c>
      <c r="B39" s="5">
        <v>819</v>
      </c>
      <c r="C39" s="5">
        <v>1065</v>
      </c>
      <c r="D39" s="5">
        <v>599</v>
      </c>
      <c r="E39" s="5">
        <v>710</v>
      </c>
      <c r="F39" s="5">
        <v>2251</v>
      </c>
      <c r="G39" s="5">
        <v>1020</v>
      </c>
      <c r="H39" s="5">
        <v>6464</v>
      </c>
    </row>
    <row r="40" spans="1:8" x14ac:dyDescent="0.25">
      <c r="A40" s="59">
        <v>41671</v>
      </c>
      <c r="B40" s="5">
        <v>817</v>
      </c>
      <c r="C40" s="5">
        <v>1066</v>
      </c>
      <c r="D40" s="5">
        <v>601</v>
      </c>
      <c r="E40" s="5">
        <v>712</v>
      </c>
      <c r="F40" s="5">
        <v>2259</v>
      </c>
      <c r="G40" s="5">
        <v>1029</v>
      </c>
      <c r="H40" s="5">
        <v>6484</v>
      </c>
    </row>
    <row r="41" spans="1:8" x14ac:dyDescent="0.25">
      <c r="A41" s="59">
        <v>41699</v>
      </c>
      <c r="B41" s="5">
        <v>976</v>
      </c>
      <c r="C41" s="5">
        <v>168</v>
      </c>
      <c r="D41" s="5">
        <v>603</v>
      </c>
      <c r="E41" s="5">
        <v>740</v>
      </c>
      <c r="F41" s="5">
        <v>2262</v>
      </c>
      <c r="G41" s="5">
        <v>1039</v>
      </c>
      <c r="H41" s="5">
        <v>5788</v>
      </c>
    </row>
    <row r="42" spans="1:8" x14ac:dyDescent="0.25">
      <c r="A42" s="59">
        <v>41730</v>
      </c>
      <c r="B42" s="5">
        <v>908</v>
      </c>
      <c r="C42" s="5">
        <v>1087</v>
      </c>
      <c r="D42" s="5">
        <v>605</v>
      </c>
      <c r="E42" s="5">
        <v>770</v>
      </c>
      <c r="F42" s="5">
        <v>2286</v>
      </c>
      <c r="G42" s="5">
        <v>1048</v>
      </c>
      <c r="H42" s="5">
        <v>6704</v>
      </c>
    </row>
    <row r="43" spans="1:8" x14ac:dyDescent="0.25">
      <c r="A43" s="59">
        <v>41760</v>
      </c>
      <c r="B43" s="5">
        <v>942</v>
      </c>
      <c r="C43" s="5">
        <v>1088</v>
      </c>
      <c r="D43" s="5">
        <v>606</v>
      </c>
      <c r="E43" s="5">
        <v>801</v>
      </c>
      <c r="F43" s="5">
        <v>2287</v>
      </c>
      <c r="G43" s="5">
        <v>1046</v>
      </c>
      <c r="H43" s="5">
        <v>6770</v>
      </c>
    </row>
    <row r="44" spans="1:8" x14ac:dyDescent="0.25">
      <c r="A44" s="59">
        <v>41791</v>
      </c>
      <c r="B44" s="5">
        <v>900</v>
      </c>
      <c r="C44" s="5">
        <v>1091</v>
      </c>
      <c r="D44" s="5">
        <v>597</v>
      </c>
      <c r="E44" s="5">
        <v>789</v>
      </c>
      <c r="F44" s="5">
        <v>2301</v>
      </c>
      <c r="G44" s="5">
        <v>1044</v>
      </c>
      <c r="H44" s="5">
        <v>6722</v>
      </c>
    </row>
    <row r="45" spans="1:8" x14ac:dyDescent="0.25">
      <c r="A45" s="59">
        <v>41821</v>
      </c>
      <c r="B45" s="5">
        <v>999</v>
      </c>
      <c r="C45" s="5">
        <v>1091</v>
      </c>
      <c r="D45" s="5">
        <v>588</v>
      </c>
      <c r="E45" s="5">
        <v>757</v>
      </c>
      <c r="F45" s="5">
        <v>2307</v>
      </c>
      <c r="G45" s="5">
        <v>1042</v>
      </c>
      <c r="H45" s="5">
        <v>6784</v>
      </c>
    </row>
    <row r="46" spans="1:8" x14ac:dyDescent="0.25">
      <c r="A46" s="59">
        <v>41852</v>
      </c>
      <c r="B46" s="5">
        <v>1008</v>
      </c>
      <c r="C46" s="5">
        <v>1123</v>
      </c>
      <c r="D46" s="5">
        <v>580</v>
      </c>
      <c r="E46" s="5">
        <v>727</v>
      </c>
      <c r="F46" s="5">
        <v>2317</v>
      </c>
      <c r="G46" s="5">
        <v>1040</v>
      </c>
      <c r="H46" s="5">
        <v>6795</v>
      </c>
    </row>
    <row r="47" spans="1:8" x14ac:dyDescent="0.25">
      <c r="A47" s="59">
        <v>41883</v>
      </c>
      <c r="B47" s="5">
        <v>1017</v>
      </c>
      <c r="C47" s="5">
        <v>1132</v>
      </c>
      <c r="D47" s="5">
        <v>571</v>
      </c>
      <c r="E47" s="5">
        <v>698</v>
      </c>
      <c r="F47" s="5">
        <v>2320</v>
      </c>
      <c r="G47" s="5">
        <v>1042</v>
      </c>
      <c r="H47" s="5">
        <v>6780</v>
      </c>
    </row>
    <row r="48" spans="1:8" x14ac:dyDescent="0.25">
      <c r="A48" s="59">
        <v>41913</v>
      </c>
      <c r="B48" s="5">
        <v>1026</v>
      </c>
      <c r="C48" s="5">
        <v>1135</v>
      </c>
      <c r="D48" s="5">
        <v>582</v>
      </c>
      <c r="E48" s="5">
        <v>726</v>
      </c>
      <c r="F48" s="5">
        <v>2328</v>
      </c>
      <c r="G48" s="5">
        <v>1047</v>
      </c>
      <c r="H48" s="5">
        <v>6844</v>
      </c>
    </row>
    <row r="49" spans="1:8" x14ac:dyDescent="0.25">
      <c r="A49" s="59">
        <v>41944</v>
      </c>
      <c r="B49" s="5">
        <v>1058</v>
      </c>
      <c r="C49" s="5">
        <v>1137</v>
      </c>
      <c r="D49" s="5">
        <v>594</v>
      </c>
      <c r="E49" s="5">
        <v>755</v>
      </c>
      <c r="F49" s="5">
        <v>2334</v>
      </c>
      <c r="G49" s="5">
        <v>1053</v>
      </c>
      <c r="H49" s="5">
        <v>6931</v>
      </c>
    </row>
    <row r="50" spans="1:8" x14ac:dyDescent="0.25">
      <c r="A50" s="59">
        <v>41974</v>
      </c>
      <c r="B50" s="5">
        <v>951</v>
      </c>
      <c r="C50" s="5">
        <v>1148</v>
      </c>
      <c r="D50" s="5">
        <v>606</v>
      </c>
      <c r="E50" s="5">
        <v>785</v>
      </c>
      <c r="F50" s="5">
        <v>2353</v>
      </c>
      <c r="G50" s="5">
        <v>1060</v>
      </c>
      <c r="H50" s="5">
        <v>6903</v>
      </c>
    </row>
    <row r="51" spans="1:8" x14ac:dyDescent="0.25">
      <c r="A51" s="59">
        <v>42005</v>
      </c>
      <c r="B51" s="5">
        <v>816</v>
      </c>
      <c r="C51" s="5">
        <v>1148</v>
      </c>
      <c r="D51" s="5">
        <v>608</v>
      </c>
      <c r="E51" s="5">
        <v>787</v>
      </c>
      <c r="F51" s="5">
        <v>2340</v>
      </c>
      <c r="G51" s="5">
        <v>1063</v>
      </c>
      <c r="H51" s="5">
        <v>6762</v>
      </c>
    </row>
    <row r="52" spans="1:8" x14ac:dyDescent="0.25">
      <c r="A52" s="59">
        <v>42036</v>
      </c>
      <c r="B52" s="5">
        <v>998</v>
      </c>
      <c r="C52" s="5">
        <v>1156</v>
      </c>
      <c r="D52" s="5">
        <v>609</v>
      </c>
      <c r="E52" s="5">
        <v>790</v>
      </c>
      <c r="F52" s="5">
        <v>2341</v>
      </c>
      <c r="G52" s="5">
        <v>1072</v>
      </c>
      <c r="H52" s="5">
        <v>6966</v>
      </c>
    </row>
    <row r="53" spans="1:8" x14ac:dyDescent="0.25">
      <c r="A53" s="59">
        <v>42064</v>
      </c>
      <c r="B53" s="5">
        <v>990</v>
      </c>
      <c r="C53" s="5">
        <v>1159</v>
      </c>
      <c r="D53" s="5">
        <v>613</v>
      </c>
      <c r="E53" s="5">
        <v>821</v>
      </c>
      <c r="F53" s="5">
        <v>2343</v>
      </c>
      <c r="G53" s="5">
        <v>1082</v>
      </c>
      <c r="H53" s="5">
        <v>7008</v>
      </c>
    </row>
    <row r="54" spans="1:8" x14ac:dyDescent="0.25">
      <c r="A54" s="59">
        <v>42095</v>
      </c>
      <c r="B54" s="5">
        <v>1026</v>
      </c>
      <c r="C54" s="5">
        <v>1167</v>
      </c>
      <c r="D54" s="5">
        <v>617</v>
      </c>
      <c r="E54" s="5">
        <v>854</v>
      </c>
      <c r="F54" s="5">
        <v>2361</v>
      </c>
      <c r="G54" s="5">
        <v>1092</v>
      </c>
      <c r="H54" s="5">
        <v>7117</v>
      </c>
    </row>
    <row r="55" spans="1:8" x14ac:dyDescent="0.25">
      <c r="A55" s="59">
        <v>42125</v>
      </c>
      <c r="B55" s="5">
        <v>1053</v>
      </c>
      <c r="C55" s="5">
        <v>1174</v>
      </c>
      <c r="D55" s="5">
        <v>621</v>
      </c>
      <c r="E55" s="5">
        <v>888</v>
      </c>
      <c r="F55" s="5">
        <v>2370</v>
      </c>
      <c r="G55" s="5">
        <v>1090</v>
      </c>
      <c r="H55" s="5">
        <v>7196</v>
      </c>
    </row>
    <row r="56" spans="1:8" x14ac:dyDescent="0.25">
      <c r="A56" s="59">
        <v>42156</v>
      </c>
      <c r="B56" s="5">
        <v>883</v>
      </c>
      <c r="C56" s="5">
        <v>1184</v>
      </c>
      <c r="D56" s="5">
        <v>611</v>
      </c>
      <c r="E56" s="5">
        <v>875</v>
      </c>
      <c r="F56" s="5">
        <v>2373</v>
      </c>
      <c r="G56" s="61">
        <v>1087</v>
      </c>
      <c r="H56" s="5">
        <v>6113</v>
      </c>
    </row>
    <row r="57" spans="1:8" x14ac:dyDescent="0.25">
      <c r="A57" s="59">
        <v>42186</v>
      </c>
      <c r="B57" s="5">
        <v>1024</v>
      </c>
      <c r="C57" s="5">
        <v>1186</v>
      </c>
      <c r="D57" s="5">
        <v>602</v>
      </c>
      <c r="E57" s="5">
        <v>840</v>
      </c>
      <c r="F57" s="5">
        <v>2373</v>
      </c>
      <c r="G57" s="5">
        <v>1085</v>
      </c>
      <c r="H57" s="5">
        <v>7110</v>
      </c>
    </row>
    <row r="58" spans="1:8" x14ac:dyDescent="0.25">
      <c r="A58" s="59">
        <v>42217</v>
      </c>
      <c r="B58" s="5">
        <v>882</v>
      </c>
      <c r="C58" s="5">
        <v>1192</v>
      </c>
      <c r="D58" s="5">
        <v>593</v>
      </c>
      <c r="E58" s="5">
        <v>806</v>
      </c>
      <c r="F58" s="5">
        <v>2378</v>
      </c>
      <c r="G58" s="5">
        <v>1083</v>
      </c>
      <c r="H58" s="5">
        <v>6934</v>
      </c>
    </row>
    <row r="59" spans="1:8" x14ac:dyDescent="0.25">
      <c r="A59" s="59">
        <v>42248</v>
      </c>
      <c r="B59" s="5">
        <v>831</v>
      </c>
      <c r="C59" s="5">
        <v>1202</v>
      </c>
      <c r="D59" s="5">
        <v>584</v>
      </c>
      <c r="E59" s="5">
        <v>774</v>
      </c>
      <c r="F59" s="5">
        <v>2439</v>
      </c>
      <c r="G59" s="5">
        <v>1085</v>
      </c>
      <c r="H59" s="5">
        <v>6915</v>
      </c>
    </row>
    <row r="60" spans="1:8" x14ac:dyDescent="0.25">
      <c r="A60" s="59">
        <v>42278</v>
      </c>
      <c r="B60" s="5">
        <v>1167</v>
      </c>
      <c r="C60" s="5">
        <v>1216</v>
      </c>
      <c r="D60" s="5">
        <v>602</v>
      </c>
      <c r="E60" s="5">
        <v>805</v>
      </c>
      <c r="F60" s="5">
        <v>2447</v>
      </c>
      <c r="G60" s="5">
        <v>1091</v>
      </c>
      <c r="H60" s="5">
        <v>7328</v>
      </c>
    </row>
    <row r="61" spans="1:8" x14ac:dyDescent="0.25">
      <c r="A61" s="59">
        <v>42309</v>
      </c>
      <c r="B61" s="5">
        <v>1202</v>
      </c>
      <c r="C61" s="5">
        <v>1222</v>
      </c>
      <c r="D61" s="5">
        <v>620</v>
      </c>
      <c r="E61" s="5">
        <v>837</v>
      </c>
      <c r="F61" s="5">
        <v>2481</v>
      </c>
      <c r="G61" s="5">
        <v>1097</v>
      </c>
      <c r="H61" s="5">
        <v>7459</v>
      </c>
    </row>
    <row r="62" spans="1:8" x14ac:dyDescent="0.25">
      <c r="A62" s="59">
        <v>42339</v>
      </c>
      <c r="B62" s="5">
        <v>816</v>
      </c>
      <c r="C62" s="5">
        <v>1234</v>
      </c>
      <c r="D62" s="5">
        <v>638</v>
      </c>
      <c r="E62" s="5">
        <v>871</v>
      </c>
      <c r="F62" s="5">
        <v>2486</v>
      </c>
      <c r="G62" s="5">
        <v>1104</v>
      </c>
      <c r="H62" s="5">
        <v>7149</v>
      </c>
    </row>
    <row r="63" spans="1:8" x14ac:dyDescent="0.25">
      <c r="A63" s="59">
        <v>42370</v>
      </c>
      <c r="B63" s="5">
        <v>825</v>
      </c>
      <c r="C63" s="5">
        <v>1247</v>
      </c>
      <c r="D63" s="5">
        <v>640</v>
      </c>
      <c r="E63" s="5">
        <v>873</v>
      </c>
      <c r="F63" s="5">
        <v>2380</v>
      </c>
      <c r="G63" s="5">
        <v>1107</v>
      </c>
      <c r="H63" s="5">
        <v>7072</v>
      </c>
    </row>
    <row r="64" spans="1:8" x14ac:dyDescent="0.25">
      <c r="A64" s="59">
        <v>42401</v>
      </c>
      <c r="B64" s="5">
        <v>877</v>
      </c>
      <c r="C64" s="5">
        <v>1256</v>
      </c>
      <c r="D64" s="5">
        <v>642</v>
      </c>
      <c r="E64" s="5">
        <v>876</v>
      </c>
      <c r="F64" s="5">
        <v>2405</v>
      </c>
      <c r="G64" s="5">
        <v>1117</v>
      </c>
      <c r="H64" s="5">
        <v>7173</v>
      </c>
    </row>
    <row r="65" spans="1:8" x14ac:dyDescent="0.25">
      <c r="A65" s="59">
        <v>42430</v>
      </c>
      <c r="B65" s="5">
        <v>886</v>
      </c>
      <c r="C65" s="5">
        <v>1271</v>
      </c>
      <c r="D65" s="5">
        <v>646</v>
      </c>
      <c r="E65" s="5">
        <v>911</v>
      </c>
      <c r="F65" s="5">
        <v>2412</v>
      </c>
      <c r="G65" s="5">
        <v>1127</v>
      </c>
      <c r="H65" s="5">
        <v>7253</v>
      </c>
    </row>
    <row r="66" spans="1:8" x14ac:dyDescent="0.25">
      <c r="A66" s="59">
        <v>42461</v>
      </c>
      <c r="B66" s="5">
        <v>1114</v>
      </c>
      <c r="C66" s="5">
        <v>1277</v>
      </c>
      <c r="D66" s="5">
        <v>650</v>
      </c>
      <c r="E66" s="5">
        <v>948</v>
      </c>
      <c r="F66" s="5">
        <v>2438</v>
      </c>
      <c r="G66" s="5">
        <v>1137</v>
      </c>
      <c r="H66" s="5">
        <v>7564</v>
      </c>
    </row>
    <row r="67" spans="1:8" x14ac:dyDescent="0.25">
      <c r="A67" s="59">
        <v>42491</v>
      </c>
      <c r="B67" s="5">
        <v>894</v>
      </c>
      <c r="C67" s="5">
        <v>1288</v>
      </c>
      <c r="D67" s="5">
        <v>654</v>
      </c>
      <c r="E67" s="5">
        <v>986</v>
      </c>
      <c r="F67" s="5">
        <v>2499</v>
      </c>
      <c r="G67" s="5">
        <v>1135</v>
      </c>
      <c r="H67" s="5">
        <v>7456</v>
      </c>
    </row>
    <row r="68" spans="1:8" x14ac:dyDescent="0.25">
      <c r="A68" s="59">
        <v>42522</v>
      </c>
      <c r="B68" s="5">
        <v>1273</v>
      </c>
      <c r="C68" s="5">
        <v>1291</v>
      </c>
      <c r="D68" s="5">
        <v>644</v>
      </c>
      <c r="E68" s="5">
        <v>971</v>
      </c>
      <c r="F68" s="5">
        <v>2501</v>
      </c>
      <c r="G68" s="5">
        <v>1133</v>
      </c>
      <c r="H68" s="5">
        <v>7813</v>
      </c>
    </row>
    <row r="69" spans="1:8" x14ac:dyDescent="0.25">
      <c r="A69" s="59">
        <v>42552</v>
      </c>
      <c r="B69" s="5">
        <v>1045</v>
      </c>
      <c r="C69" s="5">
        <v>1317</v>
      </c>
      <c r="D69" s="5">
        <v>634</v>
      </c>
      <c r="E69" s="5">
        <v>932</v>
      </c>
      <c r="F69" s="5">
        <v>2508</v>
      </c>
      <c r="G69" s="5">
        <v>1130</v>
      </c>
      <c r="H69" s="5">
        <v>7566</v>
      </c>
    </row>
    <row r="70" spans="1:8" x14ac:dyDescent="0.25">
      <c r="A70" s="59">
        <v>42583</v>
      </c>
      <c r="B70" s="5">
        <v>826</v>
      </c>
      <c r="C70" s="5">
        <v>1320</v>
      </c>
      <c r="D70" s="5">
        <v>625</v>
      </c>
      <c r="E70" s="5">
        <v>895</v>
      </c>
      <c r="F70" s="5">
        <v>2510</v>
      </c>
      <c r="G70" s="5">
        <v>1128</v>
      </c>
      <c r="H70" s="5">
        <v>7304</v>
      </c>
    </row>
    <row r="71" spans="1:8" x14ac:dyDescent="0.25">
      <c r="A71" s="59">
        <v>42614</v>
      </c>
      <c r="B71" s="5">
        <v>844</v>
      </c>
      <c r="C71" s="5">
        <v>1325</v>
      </c>
      <c r="D71" s="5">
        <v>615</v>
      </c>
      <c r="E71" s="5">
        <v>859</v>
      </c>
      <c r="F71" s="5">
        <v>2515</v>
      </c>
      <c r="G71" s="5">
        <v>1130</v>
      </c>
      <c r="H71" s="5">
        <v>7288</v>
      </c>
    </row>
    <row r="72" spans="1:8" x14ac:dyDescent="0.25">
      <c r="A72" s="59">
        <v>42644</v>
      </c>
      <c r="B72" s="5">
        <v>850</v>
      </c>
      <c r="C72" s="5">
        <v>1330</v>
      </c>
      <c r="D72" s="5">
        <v>634</v>
      </c>
      <c r="E72" s="5">
        <v>893</v>
      </c>
      <c r="F72" s="5">
        <v>2596</v>
      </c>
      <c r="G72" s="5">
        <v>1136</v>
      </c>
      <c r="H72" s="5">
        <v>7439</v>
      </c>
    </row>
    <row r="73" spans="1:8" x14ac:dyDescent="0.25">
      <c r="A73" s="59">
        <v>42675</v>
      </c>
      <c r="B73" s="5">
        <v>900</v>
      </c>
      <c r="C73" s="5">
        <v>1339</v>
      </c>
      <c r="D73" s="5">
        <v>653</v>
      </c>
      <c r="E73" s="5">
        <v>929</v>
      </c>
      <c r="F73" s="5">
        <v>2601</v>
      </c>
      <c r="G73" s="5">
        <v>1143</v>
      </c>
      <c r="H73" s="5">
        <v>7565</v>
      </c>
    </row>
    <row r="74" spans="1:8" x14ac:dyDescent="0.25">
      <c r="A74" s="59">
        <v>42705</v>
      </c>
      <c r="B74" s="5">
        <v>894</v>
      </c>
      <c r="C74" s="5">
        <v>1341</v>
      </c>
      <c r="D74" s="5">
        <v>672</v>
      </c>
      <c r="E74" s="5">
        <v>966</v>
      </c>
      <c r="F74" s="5">
        <v>2611</v>
      </c>
      <c r="G74" s="5">
        <v>1150</v>
      </c>
      <c r="H74" s="5">
        <v>7634</v>
      </c>
    </row>
    <row r="75" spans="1:8" x14ac:dyDescent="0.25">
      <c r="A75" s="59">
        <v>42736</v>
      </c>
      <c r="B75" s="5">
        <v>866</v>
      </c>
      <c r="C75" s="5">
        <v>1370</v>
      </c>
      <c r="D75" s="5">
        <v>674</v>
      </c>
      <c r="E75" s="5">
        <v>969</v>
      </c>
      <c r="F75" s="5">
        <v>2518</v>
      </c>
      <c r="G75" s="5">
        <v>1153</v>
      </c>
      <c r="H75" s="5">
        <v>7550</v>
      </c>
    </row>
    <row r="76" spans="1:8" x14ac:dyDescent="0.25">
      <c r="A76" s="59">
        <v>42767</v>
      </c>
      <c r="B76" s="5">
        <v>901</v>
      </c>
      <c r="C76" s="5">
        <v>1380</v>
      </c>
      <c r="D76" s="5">
        <v>677</v>
      </c>
      <c r="E76" s="5">
        <v>972</v>
      </c>
      <c r="F76" s="5">
        <v>2549</v>
      </c>
      <c r="G76" s="61">
        <v>1164</v>
      </c>
      <c r="H76" s="5">
        <v>11643</v>
      </c>
    </row>
    <row r="77" spans="1:8" x14ac:dyDescent="0.25">
      <c r="A77" s="59">
        <v>42795</v>
      </c>
      <c r="B77" s="5">
        <v>954</v>
      </c>
      <c r="C77" s="5">
        <v>1388</v>
      </c>
      <c r="D77" s="5">
        <v>681</v>
      </c>
      <c r="E77" s="5">
        <v>1011</v>
      </c>
      <c r="F77" s="5">
        <v>2586</v>
      </c>
      <c r="G77" s="5">
        <v>1174</v>
      </c>
      <c r="H77" s="5">
        <v>7794</v>
      </c>
    </row>
    <row r="78" spans="1:8" x14ac:dyDescent="0.25">
      <c r="A78" s="59">
        <v>42826</v>
      </c>
      <c r="B78" s="5">
        <v>825</v>
      </c>
      <c r="C78" s="5">
        <v>1406</v>
      </c>
      <c r="D78" s="5">
        <v>685</v>
      </c>
      <c r="E78" s="5">
        <v>1051</v>
      </c>
      <c r="F78" s="5">
        <v>2613</v>
      </c>
      <c r="G78" s="5">
        <v>1185</v>
      </c>
      <c r="H78" s="5">
        <v>7765</v>
      </c>
    </row>
    <row r="79" spans="1:8" x14ac:dyDescent="0.25">
      <c r="A79" s="59">
        <v>42856</v>
      </c>
      <c r="B79" s="5">
        <v>837</v>
      </c>
      <c r="C79" s="5">
        <v>1408</v>
      </c>
      <c r="D79" s="5">
        <v>689</v>
      </c>
      <c r="E79" s="5">
        <v>1093</v>
      </c>
      <c r="F79" s="5">
        <v>2615</v>
      </c>
      <c r="G79" s="5">
        <v>1182</v>
      </c>
      <c r="H79" s="5">
        <v>7824</v>
      </c>
    </row>
    <row r="80" spans="1:8" x14ac:dyDescent="0.25">
      <c r="A80" s="59">
        <v>42887</v>
      </c>
      <c r="B80" s="5">
        <v>853</v>
      </c>
      <c r="C80" s="5">
        <v>1414</v>
      </c>
      <c r="D80" s="5">
        <v>678</v>
      </c>
      <c r="E80" s="5">
        <v>1077</v>
      </c>
      <c r="F80" s="5">
        <v>2626</v>
      </c>
      <c r="G80" s="5">
        <v>1180</v>
      </c>
      <c r="H80" s="5">
        <v>7828</v>
      </c>
    </row>
    <row r="81" spans="1:8" x14ac:dyDescent="0.25">
      <c r="A81" s="59">
        <v>42917</v>
      </c>
      <c r="B81" s="5">
        <v>810</v>
      </c>
      <c r="C81" s="5">
        <v>1428</v>
      </c>
      <c r="D81" s="5">
        <v>668</v>
      </c>
      <c r="E81" s="5">
        <v>1034</v>
      </c>
      <c r="F81" s="5">
        <v>2641</v>
      </c>
      <c r="G81" s="5">
        <v>1178</v>
      </c>
      <c r="H81" s="5">
        <v>7759</v>
      </c>
    </row>
    <row r="82" spans="1:8" x14ac:dyDescent="0.25">
      <c r="A82" s="59">
        <v>42948</v>
      </c>
      <c r="B82" s="5">
        <v>894</v>
      </c>
      <c r="C82" s="5">
        <v>1436</v>
      </c>
      <c r="D82" s="5">
        <v>658</v>
      </c>
      <c r="E82" s="5">
        <v>992</v>
      </c>
      <c r="F82" s="5">
        <v>2647</v>
      </c>
      <c r="G82" s="5">
        <v>1175</v>
      </c>
      <c r="H82" s="5">
        <v>7802</v>
      </c>
    </row>
    <row r="83" spans="1:8" x14ac:dyDescent="0.25">
      <c r="A83" s="59">
        <v>42979</v>
      </c>
      <c r="B83" s="5">
        <v>980</v>
      </c>
      <c r="C83" s="5">
        <v>1439</v>
      </c>
      <c r="D83" s="5">
        <v>648</v>
      </c>
      <c r="E83" s="5">
        <v>953</v>
      </c>
      <c r="F83" s="5">
        <v>2648</v>
      </c>
      <c r="G83" s="5">
        <v>1178</v>
      </c>
      <c r="H83" s="5">
        <v>7846</v>
      </c>
    </row>
    <row r="84" spans="1:8" x14ac:dyDescent="0.25">
      <c r="A84" s="59">
        <v>43009</v>
      </c>
      <c r="B84" s="5">
        <v>822</v>
      </c>
      <c r="C84" s="5">
        <v>1440</v>
      </c>
      <c r="D84" s="5">
        <v>668</v>
      </c>
      <c r="E84" s="5">
        <v>991</v>
      </c>
      <c r="F84" s="5">
        <v>2665</v>
      </c>
      <c r="G84" s="5">
        <v>1183</v>
      </c>
      <c r="H84" s="5">
        <v>7769</v>
      </c>
    </row>
    <row r="85" spans="1:8" x14ac:dyDescent="0.25">
      <c r="A85" s="59">
        <v>43040</v>
      </c>
      <c r="B85" s="5">
        <v>911</v>
      </c>
      <c r="C85" s="5">
        <v>1440</v>
      </c>
      <c r="D85" s="5">
        <v>688</v>
      </c>
      <c r="E85" s="5">
        <v>1030</v>
      </c>
      <c r="F85" s="5">
        <v>2692</v>
      </c>
      <c r="G85" s="5">
        <v>1190</v>
      </c>
      <c r="H85" s="5">
        <v>7951</v>
      </c>
    </row>
    <row r="86" spans="1:8" x14ac:dyDescent="0.25">
      <c r="A86" s="59">
        <v>43070</v>
      </c>
      <c r="B86" s="5">
        <v>805</v>
      </c>
      <c r="C86" s="5">
        <v>1455</v>
      </c>
      <c r="D86" s="5">
        <v>708</v>
      </c>
      <c r="E86" s="5">
        <v>1072</v>
      </c>
      <c r="F86" s="5">
        <v>2695</v>
      </c>
      <c r="G86" s="5">
        <v>1198</v>
      </c>
      <c r="H86" s="5">
        <v>7933</v>
      </c>
    </row>
    <row r="87" spans="1:8" x14ac:dyDescent="0.25">
      <c r="A87" s="59">
        <v>43101</v>
      </c>
      <c r="B87" s="5">
        <v>986</v>
      </c>
      <c r="C87" s="5">
        <v>1457</v>
      </c>
      <c r="D87" s="5">
        <v>711</v>
      </c>
      <c r="E87" s="5">
        <v>1075</v>
      </c>
      <c r="F87" s="5">
        <v>2653</v>
      </c>
      <c r="G87" s="5">
        <v>1201</v>
      </c>
      <c r="H87" s="5">
        <v>8083</v>
      </c>
    </row>
    <row r="88" spans="1:8" x14ac:dyDescent="0.25">
      <c r="A88" s="59">
        <v>43132</v>
      </c>
      <c r="B88" s="5">
        <v>1012</v>
      </c>
      <c r="C88" s="5">
        <v>1468</v>
      </c>
      <c r="D88" s="5">
        <v>713</v>
      </c>
      <c r="E88" s="5">
        <v>1078</v>
      </c>
      <c r="F88" s="5">
        <v>2663</v>
      </c>
      <c r="G88" s="5">
        <v>1212</v>
      </c>
      <c r="H88" s="5">
        <v>8146</v>
      </c>
    </row>
    <row r="89" spans="1:8" x14ac:dyDescent="0.25">
      <c r="A89" s="59">
        <v>43160</v>
      </c>
      <c r="B89" s="5">
        <v>1100</v>
      </c>
      <c r="C89" s="5">
        <v>1477</v>
      </c>
      <c r="D89" s="5">
        <v>717</v>
      </c>
      <c r="E89" s="5">
        <v>1121</v>
      </c>
      <c r="F89" s="5">
        <v>2664</v>
      </c>
      <c r="G89" s="5">
        <v>1223</v>
      </c>
      <c r="H89" s="5">
        <v>8302</v>
      </c>
    </row>
    <row r="90" spans="1:8" x14ac:dyDescent="0.25">
      <c r="A90" s="59">
        <v>43191</v>
      </c>
      <c r="B90" s="5">
        <v>1123</v>
      </c>
      <c r="C90" s="5">
        <v>1479</v>
      </c>
      <c r="D90" s="5">
        <v>721</v>
      </c>
      <c r="E90" s="5">
        <v>1166</v>
      </c>
      <c r="F90" s="5">
        <v>2702</v>
      </c>
      <c r="G90" s="5">
        <v>1234</v>
      </c>
      <c r="H90" s="5">
        <v>8425</v>
      </c>
    </row>
    <row r="91" spans="1:8" x14ac:dyDescent="0.25">
      <c r="A91" s="59">
        <v>43221</v>
      </c>
      <c r="B91" s="5">
        <v>909</v>
      </c>
      <c r="C91" s="5">
        <v>1481</v>
      </c>
      <c r="D91" s="5">
        <v>726</v>
      </c>
      <c r="E91" s="5">
        <v>1213</v>
      </c>
      <c r="F91" s="5">
        <v>2707</v>
      </c>
      <c r="G91" s="5">
        <v>1231</v>
      </c>
      <c r="H91" s="5">
        <v>8267</v>
      </c>
    </row>
    <row r="92" spans="1:8" x14ac:dyDescent="0.25">
      <c r="A92" s="59">
        <v>43252</v>
      </c>
      <c r="B92" s="5">
        <v>895</v>
      </c>
      <c r="C92" s="5">
        <v>1485</v>
      </c>
      <c r="D92" s="5">
        <v>715</v>
      </c>
      <c r="E92" s="5">
        <v>1195</v>
      </c>
      <c r="F92" s="5">
        <v>2713</v>
      </c>
      <c r="G92" s="5">
        <v>1229</v>
      </c>
      <c r="H92" s="5">
        <v>8232</v>
      </c>
    </row>
    <row r="93" spans="1:8" x14ac:dyDescent="0.25">
      <c r="A93" s="59">
        <v>43282</v>
      </c>
      <c r="B93" s="5">
        <v>1016</v>
      </c>
      <c r="C93" s="5">
        <v>1491</v>
      </c>
      <c r="D93" s="5">
        <v>704</v>
      </c>
      <c r="E93" s="5">
        <v>1147</v>
      </c>
      <c r="F93" s="5">
        <v>2715</v>
      </c>
      <c r="G93" s="5">
        <v>1227</v>
      </c>
      <c r="H93" s="5">
        <v>8300</v>
      </c>
    </row>
    <row r="94" spans="1:8" x14ac:dyDescent="0.25">
      <c r="A94" s="59">
        <v>43313</v>
      </c>
      <c r="B94" s="5">
        <v>890</v>
      </c>
      <c r="C94" s="5">
        <v>1493</v>
      </c>
      <c r="D94" s="5">
        <v>693</v>
      </c>
      <c r="E94" s="5">
        <v>1101</v>
      </c>
      <c r="F94" s="5">
        <v>2717</v>
      </c>
      <c r="G94" s="5">
        <v>1224</v>
      </c>
      <c r="H94" s="5">
        <v>8118</v>
      </c>
    </row>
    <row r="95" spans="1:8" x14ac:dyDescent="0.25">
      <c r="A95" s="59">
        <v>43344</v>
      </c>
      <c r="B95" s="5">
        <v>813</v>
      </c>
      <c r="C95" s="5">
        <v>1496</v>
      </c>
      <c r="D95" s="5">
        <v>683</v>
      </c>
      <c r="E95" s="5">
        <v>1057</v>
      </c>
      <c r="F95" s="5">
        <v>2719</v>
      </c>
      <c r="G95" s="5">
        <v>1227</v>
      </c>
      <c r="H95" s="5">
        <v>7995</v>
      </c>
    </row>
    <row r="96" spans="1:8" x14ac:dyDescent="0.25">
      <c r="A96" s="59">
        <v>43374</v>
      </c>
      <c r="B96" s="5">
        <v>803</v>
      </c>
      <c r="C96" s="5">
        <v>1514</v>
      </c>
      <c r="D96" s="5">
        <v>704</v>
      </c>
      <c r="E96" s="5">
        <v>1099</v>
      </c>
      <c r="F96" s="5">
        <v>2736</v>
      </c>
      <c r="G96" s="5">
        <v>1233</v>
      </c>
      <c r="H96" s="5">
        <v>8089</v>
      </c>
    </row>
    <row r="97" spans="1:8" x14ac:dyDescent="0.25">
      <c r="A97" s="59">
        <v>43405</v>
      </c>
      <c r="B97" s="5">
        <v>1011</v>
      </c>
      <c r="C97" s="5">
        <v>1515</v>
      </c>
      <c r="D97" s="5">
        <v>725</v>
      </c>
      <c r="E97" s="5">
        <v>1143</v>
      </c>
      <c r="F97" s="5">
        <v>2739</v>
      </c>
      <c r="G97" s="5">
        <v>1240</v>
      </c>
      <c r="H97" s="5">
        <v>8373</v>
      </c>
    </row>
    <row r="98" spans="1:8" x14ac:dyDescent="0.25">
      <c r="A98" s="59">
        <v>43435</v>
      </c>
      <c r="B98" s="5">
        <v>1056</v>
      </c>
      <c r="C98" s="5">
        <v>1516</v>
      </c>
      <c r="D98" s="5">
        <v>746</v>
      </c>
      <c r="E98" s="5">
        <v>1189</v>
      </c>
      <c r="F98" s="5">
        <v>2741</v>
      </c>
      <c r="G98" s="5">
        <v>1248</v>
      </c>
      <c r="H98" s="5">
        <v>8496</v>
      </c>
    </row>
    <row r="99" spans="1:8" x14ac:dyDescent="0.25">
      <c r="A99" s="59">
        <v>43466</v>
      </c>
      <c r="B99" s="5">
        <v>1153</v>
      </c>
      <c r="C99" s="5">
        <v>1522</v>
      </c>
      <c r="D99" s="5">
        <v>749</v>
      </c>
      <c r="E99" s="5">
        <v>1192</v>
      </c>
      <c r="F99" s="5">
        <v>2721</v>
      </c>
      <c r="G99" s="5">
        <v>1251</v>
      </c>
      <c r="H99" s="5">
        <v>8588</v>
      </c>
    </row>
    <row r="100" spans="1:8" x14ac:dyDescent="0.25">
      <c r="A100" s="59">
        <v>43497</v>
      </c>
      <c r="B100" s="5">
        <v>1131</v>
      </c>
      <c r="C100" s="5">
        <v>1543</v>
      </c>
      <c r="D100" s="5">
        <v>751</v>
      </c>
      <c r="E100" s="5">
        <v>1196</v>
      </c>
      <c r="F100" s="5">
        <v>2730</v>
      </c>
      <c r="G100" s="5">
        <v>1263</v>
      </c>
      <c r="H100" s="5">
        <v>8614</v>
      </c>
    </row>
    <row r="101" spans="1:8" x14ac:dyDescent="0.25">
      <c r="A101" s="59">
        <v>43525</v>
      </c>
      <c r="B101" s="5">
        <v>1195</v>
      </c>
      <c r="C101" s="5">
        <v>1561</v>
      </c>
      <c r="D101" s="5">
        <v>855</v>
      </c>
      <c r="E101" s="5">
        <v>1244</v>
      </c>
      <c r="F101" s="5">
        <v>2735</v>
      </c>
      <c r="G101" s="5">
        <v>1274</v>
      </c>
      <c r="H101" s="5">
        <v>8864</v>
      </c>
    </row>
    <row r="102" spans="1:8" x14ac:dyDescent="0.25">
      <c r="A102" s="59">
        <v>43556</v>
      </c>
      <c r="B102" s="5">
        <v>1193</v>
      </c>
      <c r="C102" s="5">
        <v>1562</v>
      </c>
      <c r="D102" s="5">
        <v>860</v>
      </c>
      <c r="E102" s="5">
        <v>1294</v>
      </c>
      <c r="F102" s="5">
        <v>2744</v>
      </c>
      <c r="G102" s="5">
        <v>1285</v>
      </c>
      <c r="H102" s="5">
        <v>8938</v>
      </c>
    </row>
    <row r="103" spans="1:8" x14ac:dyDescent="0.25">
      <c r="A103" s="59">
        <v>43586</v>
      </c>
      <c r="B103" s="5">
        <v>889</v>
      </c>
      <c r="C103" s="5">
        <v>567</v>
      </c>
      <c r="D103" s="5">
        <v>864</v>
      </c>
      <c r="E103" s="5">
        <v>1345</v>
      </c>
      <c r="F103" s="5">
        <v>2748</v>
      </c>
      <c r="G103" s="5">
        <v>1283</v>
      </c>
      <c r="H103" s="5">
        <v>7696</v>
      </c>
    </row>
    <row r="104" spans="1:8" x14ac:dyDescent="0.25">
      <c r="A104" s="59">
        <v>43617</v>
      </c>
      <c r="B104" s="5">
        <v>893</v>
      </c>
      <c r="C104" s="5">
        <v>1571</v>
      </c>
      <c r="D104" s="5">
        <v>853</v>
      </c>
      <c r="E104" s="5">
        <v>1325</v>
      </c>
      <c r="F104" s="5">
        <v>2749</v>
      </c>
      <c r="G104" s="5">
        <v>1280</v>
      </c>
      <c r="H104" s="5">
        <v>8671</v>
      </c>
    </row>
    <row r="105" spans="1:8" x14ac:dyDescent="0.25">
      <c r="A105" s="59">
        <v>43647</v>
      </c>
      <c r="B105" s="5">
        <v>902</v>
      </c>
      <c r="C105" s="5">
        <v>1572</v>
      </c>
      <c r="D105" s="5">
        <v>842</v>
      </c>
      <c r="E105" s="5">
        <v>1272</v>
      </c>
      <c r="F105" s="5">
        <v>2753</v>
      </c>
      <c r="G105" s="5">
        <v>1278</v>
      </c>
      <c r="H105" s="5">
        <v>8619</v>
      </c>
    </row>
    <row r="106" spans="1:8" x14ac:dyDescent="0.25">
      <c r="A106" s="59">
        <v>43678</v>
      </c>
      <c r="B106" s="5">
        <v>1377</v>
      </c>
      <c r="C106" s="5">
        <v>1576</v>
      </c>
      <c r="D106" s="5">
        <v>831</v>
      </c>
      <c r="E106" s="5">
        <v>1221</v>
      </c>
      <c r="F106" s="5">
        <v>2754</v>
      </c>
      <c r="G106" s="5">
        <v>1275</v>
      </c>
      <c r="H106" s="5">
        <v>9034</v>
      </c>
    </row>
    <row r="107" spans="1:8" x14ac:dyDescent="0.25">
      <c r="A107" s="59">
        <v>43709</v>
      </c>
      <c r="B107" s="5">
        <v>1284</v>
      </c>
      <c r="C107" s="5">
        <v>1579</v>
      </c>
      <c r="D107" s="5">
        <v>820</v>
      </c>
      <c r="E107" s="5">
        <v>1172</v>
      </c>
      <c r="F107" s="5">
        <v>2798</v>
      </c>
      <c r="G107" s="5">
        <v>1278</v>
      </c>
      <c r="H107" s="5">
        <v>8931</v>
      </c>
    </row>
    <row r="108" spans="1:8" x14ac:dyDescent="0.25">
      <c r="A108" s="59">
        <v>43739</v>
      </c>
      <c r="B108" s="5">
        <v>1110</v>
      </c>
      <c r="C108" s="5">
        <v>1592</v>
      </c>
      <c r="D108" s="5">
        <v>841</v>
      </c>
      <c r="E108" s="5">
        <v>1219</v>
      </c>
      <c r="F108" s="61">
        <v>2800</v>
      </c>
      <c r="G108" s="5">
        <v>1284</v>
      </c>
      <c r="H108" s="5">
        <v>6074</v>
      </c>
    </row>
    <row r="109" spans="1:8" x14ac:dyDescent="0.25">
      <c r="A109" s="59">
        <v>43770</v>
      </c>
      <c r="B109" s="5">
        <v>1265</v>
      </c>
      <c r="C109" s="5">
        <v>1605</v>
      </c>
      <c r="D109" s="5">
        <v>863</v>
      </c>
      <c r="E109" s="5">
        <v>1268</v>
      </c>
      <c r="F109" s="5">
        <v>2821</v>
      </c>
      <c r="G109" s="5">
        <v>1292</v>
      </c>
      <c r="H109" s="5">
        <v>9114</v>
      </c>
    </row>
    <row r="110" spans="1:8" x14ac:dyDescent="0.25">
      <c r="A110" s="59">
        <v>43800</v>
      </c>
      <c r="B110" s="5">
        <v>906</v>
      </c>
      <c r="C110" s="5">
        <v>1606</v>
      </c>
      <c r="D110" s="5">
        <v>886</v>
      </c>
      <c r="E110" s="5">
        <v>1319</v>
      </c>
      <c r="F110" s="5">
        <v>2827</v>
      </c>
      <c r="G110" s="5">
        <v>1300</v>
      </c>
      <c r="H110" s="5">
        <v>8844</v>
      </c>
    </row>
    <row r="111" spans="1:8" x14ac:dyDescent="0.25">
      <c r="A111" s="59">
        <v>43831</v>
      </c>
      <c r="B111" s="5">
        <v>1132</v>
      </c>
      <c r="C111" s="5">
        <v>1620</v>
      </c>
      <c r="D111" s="5">
        <v>889</v>
      </c>
      <c r="E111" s="5">
        <v>1323</v>
      </c>
      <c r="F111" s="5">
        <v>2817</v>
      </c>
      <c r="G111" s="5">
        <v>1303</v>
      </c>
      <c r="H111" s="5">
        <v>9084</v>
      </c>
    </row>
    <row r="112" spans="1:8" x14ac:dyDescent="0.25">
      <c r="A112" s="59">
        <v>43862</v>
      </c>
      <c r="B112" s="5">
        <v>902</v>
      </c>
      <c r="C112" s="5">
        <v>1629</v>
      </c>
      <c r="D112" s="5">
        <v>891</v>
      </c>
      <c r="E112" s="5">
        <v>1327</v>
      </c>
      <c r="F112" s="5">
        <v>2818</v>
      </c>
      <c r="G112" s="5">
        <v>1315</v>
      </c>
      <c r="H112" s="5">
        <v>8882</v>
      </c>
    </row>
    <row r="113" spans="1:8" x14ac:dyDescent="0.25">
      <c r="A113" s="59">
        <v>43891</v>
      </c>
      <c r="B113" s="5">
        <v>1522</v>
      </c>
      <c r="C113" s="5">
        <v>1659</v>
      </c>
      <c r="D113" s="5">
        <v>896</v>
      </c>
      <c r="E113" s="5">
        <v>1380</v>
      </c>
      <c r="F113" s="5">
        <v>2843</v>
      </c>
      <c r="G113" s="5">
        <v>1327</v>
      </c>
      <c r="H113" s="5">
        <v>9627</v>
      </c>
    </row>
    <row r="114" spans="1:8" x14ac:dyDescent="0.25">
      <c r="A114" s="59">
        <v>43922</v>
      </c>
      <c r="B114" s="5">
        <v>1550</v>
      </c>
      <c r="C114" s="5">
        <v>1677</v>
      </c>
      <c r="D114" s="5">
        <v>891</v>
      </c>
      <c r="E114" s="5">
        <v>1435</v>
      </c>
      <c r="F114" s="5">
        <v>2849</v>
      </c>
      <c r="G114" s="5">
        <v>1339</v>
      </c>
      <c r="H114" s="5">
        <v>9741</v>
      </c>
    </row>
    <row r="115" spans="1:8" x14ac:dyDescent="0.25">
      <c r="A115" s="59">
        <v>43952</v>
      </c>
      <c r="B115" s="5">
        <v>1408</v>
      </c>
      <c r="C115" s="5">
        <v>1678</v>
      </c>
      <c r="D115" s="5">
        <v>880</v>
      </c>
      <c r="E115" s="5">
        <v>1492</v>
      </c>
      <c r="F115" s="5">
        <v>2852</v>
      </c>
      <c r="G115" s="5">
        <v>1336</v>
      </c>
      <c r="H115" s="5">
        <v>9646</v>
      </c>
    </row>
    <row r="116" spans="1:8" x14ac:dyDescent="0.25">
      <c r="A116" s="59">
        <v>43983</v>
      </c>
      <c r="B116" s="5">
        <v>1425</v>
      </c>
      <c r="C116" s="5">
        <v>1682</v>
      </c>
      <c r="D116" s="5">
        <v>893</v>
      </c>
      <c r="E116" s="5">
        <v>1470</v>
      </c>
      <c r="F116" s="5">
        <v>2860</v>
      </c>
      <c r="G116" s="5">
        <v>1334</v>
      </c>
      <c r="H116" s="5">
        <v>9664</v>
      </c>
    </row>
    <row r="117" spans="1:8" x14ac:dyDescent="0.25">
      <c r="A117" s="59">
        <v>44013</v>
      </c>
      <c r="B117" s="5">
        <v>1404</v>
      </c>
      <c r="C117" s="5">
        <v>1693</v>
      </c>
      <c r="D117" s="5">
        <v>881</v>
      </c>
      <c r="E117" s="5">
        <v>1411</v>
      </c>
      <c r="F117" s="5">
        <v>2866</v>
      </c>
      <c r="G117" s="5">
        <v>1331</v>
      </c>
      <c r="H117" s="5">
        <v>9586</v>
      </c>
    </row>
    <row r="118" spans="1:8" x14ac:dyDescent="0.25">
      <c r="A118" s="59">
        <v>44044</v>
      </c>
      <c r="B118" s="5">
        <v>1203</v>
      </c>
      <c r="C118" s="5">
        <v>1704</v>
      </c>
      <c r="D118" s="5">
        <v>880</v>
      </c>
      <c r="E118" s="5">
        <v>1355</v>
      </c>
      <c r="F118" s="5">
        <v>2885</v>
      </c>
      <c r="G118" s="5">
        <v>1328</v>
      </c>
      <c r="H118" s="5">
        <v>9355</v>
      </c>
    </row>
    <row r="119" spans="1:8" x14ac:dyDescent="0.25">
      <c r="A119" s="59">
        <v>44075</v>
      </c>
      <c r="B119" s="5">
        <v>1324</v>
      </c>
      <c r="C119" s="5">
        <v>1721</v>
      </c>
      <c r="D119" s="5">
        <v>858</v>
      </c>
      <c r="E119" s="5">
        <v>1301</v>
      </c>
      <c r="F119" s="5">
        <v>2895</v>
      </c>
      <c r="G119" s="5">
        <v>1331</v>
      </c>
      <c r="H119" s="5">
        <v>9430</v>
      </c>
    </row>
    <row r="120" spans="1:8" x14ac:dyDescent="0.25">
      <c r="A120" s="59">
        <v>44105</v>
      </c>
      <c r="B120" s="5">
        <v>1219</v>
      </c>
      <c r="C120" s="5">
        <v>1732</v>
      </c>
      <c r="D120" s="5">
        <v>881</v>
      </c>
      <c r="E120" s="5">
        <v>1353</v>
      </c>
      <c r="F120" s="5">
        <v>2924</v>
      </c>
      <c r="G120" s="5">
        <v>1338</v>
      </c>
      <c r="H120" s="5">
        <v>9447</v>
      </c>
    </row>
    <row r="121" spans="1:8" x14ac:dyDescent="0.25">
      <c r="A121" s="59">
        <v>44136</v>
      </c>
      <c r="B121" s="5">
        <v>1220</v>
      </c>
      <c r="C121" s="5">
        <v>1742</v>
      </c>
      <c r="D121" s="5">
        <v>884</v>
      </c>
      <c r="E121" s="5">
        <v>1407</v>
      </c>
      <c r="F121" s="5">
        <v>2937</v>
      </c>
      <c r="G121" s="5">
        <v>1346</v>
      </c>
      <c r="H121" s="5">
        <v>9536</v>
      </c>
    </row>
    <row r="122" spans="1:8" x14ac:dyDescent="0.25">
      <c r="A122" s="59">
        <v>44166</v>
      </c>
      <c r="B122" s="5">
        <v>1250</v>
      </c>
      <c r="C122" s="5">
        <v>1745</v>
      </c>
      <c r="D122" s="5">
        <v>828</v>
      </c>
      <c r="E122" s="5">
        <v>1463</v>
      </c>
      <c r="F122" s="61">
        <v>2948</v>
      </c>
      <c r="G122" s="5">
        <v>1354</v>
      </c>
      <c r="H122" s="5">
        <v>36121</v>
      </c>
    </row>
    <row r="123" spans="1:8" x14ac:dyDescent="0.25">
      <c r="A123" s="59">
        <v>44197</v>
      </c>
      <c r="B123" s="5">
        <v>1179</v>
      </c>
      <c r="C123" s="5">
        <v>1750</v>
      </c>
      <c r="D123" s="5">
        <v>831</v>
      </c>
      <c r="E123" s="5">
        <v>1467</v>
      </c>
      <c r="F123" s="5">
        <v>2900</v>
      </c>
      <c r="G123" s="5">
        <v>1358</v>
      </c>
      <c r="H123" s="5">
        <v>9485</v>
      </c>
    </row>
    <row r="124" spans="1:8" x14ac:dyDescent="0.25">
      <c r="A124" s="59">
        <v>44228</v>
      </c>
      <c r="B124" s="5">
        <v>1213</v>
      </c>
      <c r="C124" s="5">
        <v>1759</v>
      </c>
      <c r="D124" s="5">
        <v>833</v>
      </c>
      <c r="E124" s="5">
        <v>1472</v>
      </c>
      <c r="F124" s="5">
        <v>2911</v>
      </c>
      <c r="G124" s="5">
        <v>1370</v>
      </c>
      <c r="H124" s="5">
        <v>9558</v>
      </c>
    </row>
    <row r="125" spans="1:8" x14ac:dyDescent="0.25">
      <c r="A125" s="59">
        <v>44256</v>
      </c>
      <c r="B125" s="5">
        <v>1315</v>
      </c>
      <c r="C125" s="5">
        <v>1767</v>
      </c>
      <c r="D125" s="5">
        <v>850</v>
      </c>
      <c r="E125" s="5">
        <v>1531</v>
      </c>
      <c r="F125" s="5">
        <v>2912</v>
      </c>
      <c r="G125" s="5">
        <v>1382</v>
      </c>
      <c r="H125" s="5">
        <v>9757</v>
      </c>
    </row>
    <row r="126" spans="1:8" x14ac:dyDescent="0.25">
      <c r="A126" s="59">
        <v>44287</v>
      </c>
      <c r="B126" s="5">
        <v>1206</v>
      </c>
      <c r="C126" s="5">
        <v>1767</v>
      </c>
      <c r="D126" s="5">
        <v>867</v>
      </c>
      <c r="E126" s="5">
        <v>1592</v>
      </c>
      <c r="F126" s="61">
        <v>2949</v>
      </c>
      <c r="G126" s="5">
        <v>1395</v>
      </c>
      <c r="H126" s="5">
        <v>10776</v>
      </c>
    </row>
    <row r="127" spans="1:8" x14ac:dyDescent="0.25">
      <c r="A127" s="59">
        <v>44317</v>
      </c>
      <c r="B127" s="5">
        <v>1402</v>
      </c>
      <c r="C127" s="5">
        <v>1770</v>
      </c>
      <c r="D127" s="5">
        <v>884</v>
      </c>
      <c r="E127" s="5">
        <v>1655</v>
      </c>
      <c r="F127" s="5">
        <v>2950</v>
      </c>
      <c r="G127" s="5">
        <v>1392</v>
      </c>
      <c r="H127" s="5">
        <v>10053</v>
      </c>
    </row>
    <row r="128" spans="1:8" x14ac:dyDescent="0.25">
      <c r="A128" s="59">
        <v>44348</v>
      </c>
      <c r="B128" s="5">
        <v>1345</v>
      </c>
      <c r="C128" s="5">
        <v>1770</v>
      </c>
      <c r="D128" s="5">
        <v>902</v>
      </c>
      <c r="E128" s="5">
        <v>1631</v>
      </c>
      <c r="F128" s="5">
        <v>2955</v>
      </c>
      <c r="G128" s="5">
        <v>1389</v>
      </c>
      <c r="H128" s="5">
        <v>9992</v>
      </c>
    </row>
    <row r="129" spans="1:8" x14ac:dyDescent="0.25">
      <c r="A129" s="59">
        <v>44378</v>
      </c>
      <c r="B129" s="5">
        <v>1278</v>
      </c>
      <c r="C129" s="5">
        <v>1773</v>
      </c>
      <c r="D129" s="5">
        <v>920</v>
      </c>
      <c r="E129" s="5">
        <v>1565</v>
      </c>
      <c r="F129" s="5">
        <v>2957</v>
      </c>
      <c r="G129" s="5">
        <v>1386</v>
      </c>
      <c r="H129" s="5">
        <v>9879</v>
      </c>
    </row>
    <row r="130" spans="1:8" x14ac:dyDescent="0.25">
      <c r="A130" s="59">
        <v>44409</v>
      </c>
      <c r="B130" s="5">
        <v>1365</v>
      </c>
      <c r="C130" s="5">
        <v>1775</v>
      </c>
      <c r="D130" s="5">
        <v>939</v>
      </c>
      <c r="E130" s="5">
        <v>1503</v>
      </c>
      <c r="F130" s="5">
        <v>2971</v>
      </c>
      <c r="G130" s="5">
        <v>1384</v>
      </c>
      <c r="H130" s="5">
        <v>9937</v>
      </c>
    </row>
    <row r="131" spans="1:8" x14ac:dyDescent="0.25">
      <c r="A131" s="59">
        <v>44440</v>
      </c>
      <c r="B131" s="5">
        <v>1272</v>
      </c>
      <c r="C131" s="5">
        <v>1789</v>
      </c>
      <c r="D131" s="5">
        <v>957</v>
      </c>
      <c r="E131" s="5">
        <v>1443</v>
      </c>
      <c r="F131" s="5">
        <v>2975</v>
      </c>
      <c r="G131" s="5">
        <v>1386</v>
      </c>
      <c r="H131" s="5">
        <v>9822</v>
      </c>
    </row>
    <row r="132" spans="1:8" x14ac:dyDescent="0.25">
      <c r="A132" s="59">
        <v>44470</v>
      </c>
      <c r="B132" s="5">
        <v>1415</v>
      </c>
      <c r="C132" s="5">
        <v>1803</v>
      </c>
      <c r="D132" s="5">
        <v>986</v>
      </c>
      <c r="E132" s="5">
        <v>1500</v>
      </c>
      <c r="F132" s="5">
        <v>3012</v>
      </c>
      <c r="G132" s="5">
        <v>1393</v>
      </c>
      <c r="H132" s="5">
        <v>10109</v>
      </c>
    </row>
    <row r="133" spans="1:8" x14ac:dyDescent="0.25">
      <c r="A133" s="59">
        <v>44501</v>
      </c>
      <c r="B133" s="5">
        <v>1377</v>
      </c>
      <c r="C133" s="5">
        <v>1808</v>
      </c>
      <c r="D133" s="5">
        <v>1016</v>
      </c>
      <c r="E133" s="5">
        <v>1560</v>
      </c>
      <c r="F133" s="5">
        <v>3018</v>
      </c>
      <c r="G133" s="5">
        <v>1402</v>
      </c>
      <c r="H133" s="5">
        <v>10181</v>
      </c>
    </row>
    <row r="134" spans="1:8" x14ac:dyDescent="0.25">
      <c r="A134" s="59">
        <v>44531</v>
      </c>
      <c r="B134" s="5">
        <v>1520</v>
      </c>
      <c r="C134" s="5">
        <v>1811</v>
      </c>
      <c r="D134" s="5">
        <v>1046</v>
      </c>
      <c r="E134" s="5">
        <v>1623</v>
      </c>
      <c r="F134" s="5">
        <v>3019</v>
      </c>
      <c r="G134" s="5">
        <v>1410</v>
      </c>
      <c r="H134" s="5">
        <v>10429</v>
      </c>
    </row>
    <row r="135" spans="1:8" x14ac:dyDescent="0.25">
      <c r="A135" s="59">
        <v>44562</v>
      </c>
      <c r="B135" s="5">
        <v>1426</v>
      </c>
      <c r="C135" s="5">
        <v>1818</v>
      </c>
      <c r="D135" s="5">
        <v>1049</v>
      </c>
      <c r="E135" s="5">
        <v>1628</v>
      </c>
      <c r="F135" s="5">
        <v>2977</v>
      </c>
      <c r="G135" s="5">
        <v>1414</v>
      </c>
      <c r="H135" s="5">
        <v>10312</v>
      </c>
    </row>
    <row r="136" spans="1:8" x14ac:dyDescent="0.25">
      <c r="A136" s="59">
        <v>44593</v>
      </c>
      <c r="B136" s="5">
        <v>1434</v>
      </c>
      <c r="C136" s="5">
        <v>1820</v>
      </c>
      <c r="D136" s="5">
        <v>1052</v>
      </c>
      <c r="E136" s="5">
        <v>1633</v>
      </c>
      <c r="F136" s="5">
        <v>3001</v>
      </c>
      <c r="G136" s="5">
        <v>1427</v>
      </c>
      <c r="H136" s="5">
        <v>10367</v>
      </c>
    </row>
    <row r="137" spans="1:8" x14ac:dyDescent="0.25">
      <c r="A137" s="59">
        <v>44621</v>
      </c>
      <c r="B137" s="5">
        <v>1568</v>
      </c>
      <c r="C137" s="63">
        <v>1392.5</v>
      </c>
      <c r="D137" s="5">
        <v>1059</v>
      </c>
      <c r="E137" s="5">
        <v>1698</v>
      </c>
      <c r="F137" s="5">
        <v>3010</v>
      </c>
      <c r="G137" s="63">
        <v>1207.5</v>
      </c>
      <c r="H137" s="5">
        <v>7335</v>
      </c>
    </row>
    <row r="138" spans="1:8" x14ac:dyDescent="0.25">
      <c r="A138" s="59">
        <v>44652</v>
      </c>
      <c r="B138" s="5">
        <v>1553</v>
      </c>
      <c r="C138" s="5">
        <v>1834</v>
      </c>
      <c r="D138" s="5">
        <v>1065</v>
      </c>
      <c r="E138" s="5">
        <v>1766</v>
      </c>
      <c r="F138" s="5">
        <v>3027</v>
      </c>
      <c r="G138" s="5">
        <v>1453</v>
      </c>
      <c r="H138" s="5">
        <v>10698</v>
      </c>
    </row>
    <row r="139" spans="1:8" x14ac:dyDescent="0.25">
      <c r="A139" s="59">
        <v>44682</v>
      </c>
      <c r="B139" s="5">
        <v>1591</v>
      </c>
      <c r="C139" s="5">
        <v>1838</v>
      </c>
      <c r="D139" s="5">
        <v>1072</v>
      </c>
      <c r="E139" s="5">
        <v>1836</v>
      </c>
      <c r="F139" s="5">
        <v>3039</v>
      </c>
      <c r="G139" s="5">
        <v>1450</v>
      </c>
      <c r="H139" s="5">
        <v>10826</v>
      </c>
    </row>
    <row r="140" spans="1:8" x14ac:dyDescent="0.25">
      <c r="A140" s="59">
        <v>44713</v>
      </c>
      <c r="B140" s="5">
        <v>1410</v>
      </c>
      <c r="C140" s="5">
        <v>1844</v>
      </c>
      <c r="D140" s="5">
        <v>1055</v>
      </c>
      <c r="E140" s="5">
        <v>1809</v>
      </c>
      <c r="F140" s="5">
        <v>3042</v>
      </c>
      <c r="G140" s="5">
        <v>1447</v>
      </c>
      <c r="H140" s="5">
        <v>10607</v>
      </c>
    </row>
    <row r="141" spans="1:8" x14ac:dyDescent="0.25">
      <c r="A141" s="59">
        <v>44743</v>
      </c>
      <c r="B141" s="5">
        <v>1456</v>
      </c>
      <c r="C141" s="5">
        <v>1874</v>
      </c>
      <c r="D141" s="5">
        <v>1050</v>
      </c>
      <c r="E141" s="5">
        <v>1737</v>
      </c>
      <c r="F141" s="61">
        <v>3043</v>
      </c>
      <c r="G141" s="5">
        <v>1444</v>
      </c>
      <c r="H141" s="5">
        <v>11604</v>
      </c>
    </row>
    <row r="142" spans="1:8" x14ac:dyDescent="0.25">
      <c r="A142" s="59">
        <v>44774</v>
      </c>
      <c r="B142" s="5">
        <v>1356</v>
      </c>
      <c r="C142" s="5">
        <v>1881</v>
      </c>
      <c r="D142" s="5">
        <v>1045</v>
      </c>
      <c r="E142" s="5">
        <v>1667</v>
      </c>
      <c r="F142" s="5">
        <v>3066</v>
      </c>
      <c r="G142" s="5">
        <v>1441</v>
      </c>
      <c r="H142" s="5">
        <v>10456</v>
      </c>
    </row>
    <row r="143" spans="1:8" x14ac:dyDescent="0.25">
      <c r="A143" s="59">
        <v>44805</v>
      </c>
      <c r="B143" s="5">
        <v>1415</v>
      </c>
      <c r="C143" s="5">
        <v>1885</v>
      </c>
      <c r="D143" s="5">
        <v>1040</v>
      </c>
      <c r="E143" s="5">
        <v>1600</v>
      </c>
      <c r="F143" s="5">
        <v>3116</v>
      </c>
      <c r="G143" s="5">
        <v>1444</v>
      </c>
      <c r="H143" s="5">
        <v>10500</v>
      </c>
    </row>
    <row r="144" spans="1:8" x14ac:dyDescent="0.25">
      <c r="A144" s="59">
        <v>44835</v>
      </c>
      <c r="B144" s="5">
        <v>1485</v>
      </c>
      <c r="C144" s="5">
        <v>1894</v>
      </c>
      <c r="D144" s="5">
        <v>1071</v>
      </c>
      <c r="E144" s="5">
        <v>1664</v>
      </c>
      <c r="F144" s="5">
        <v>3129</v>
      </c>
      <c r="G144" s="5">
        <v>1451</v>
      </c>
      <c r="H144" s="5">
        <v>10694</v>
      </c>
    </row>
    <row r="145" spans="1:8" x14ac:dyDescent="0.25">
      <c r="A145" s="59">
        <v>44866</v>
      </c>
      <c r="B145" s="5">
        <v>1357</v>
      </c>
      <c r="C145" s="5">
        <v>1902</v>
      </c>
      <c r="D145" s="5">
        <v>1003</v>
      </c>
      <c r="E145" s="5">
        <v>1731</v>
      </c>
      <c r="F145" s="5">
        <v>3158</v>
      </c>
      <c r="G145" s="5">
        <v>1460</v>
      </c>
      <c r="H145" s="5">
        <v>10611</v>
      </c>
    </row>
    <row r="146" spans="1:8" x14ac:dyDescent="0.25">
      <c r="A146" s="59">
        <v>44896</v>
      </c>
      <c r="B146" s="5">
        <v>1430</v>
      </c>
      <c r="C146" s="5">
        <v>1928</v>
      </c>
      <c r="D146" s="5">
        <v>1036</v>
      </c>
      <c r="E146" s="5">
        <v>1800</v>
      </c>
      <c r="F146" s="5">
        <v>3184</v>
      </c>
      <c r="G146" s="5">
        <v>1469</v>
      </c>
      <c r="H146" s="5">
        <v>10847</v>
      </c>
    </row>
    <row r="147" spans="1:8" x14ac:dyDescent="0.25">
      <c r="A147" s="59">
        <v>44927</v>
      </c>
      <c r="B147" s="5">
        <v>1587</v>
      </c>
      <c r="C147" s="5">
        <v>1935</v>
      </c>
      <c r="D147" s="5">
        <v>1039</v>
      </c>
      <c r="E147" s="5">
        <v>1806</v>
      </c>
      <c r="F147" s="5">
        <v>3084</v>
      </c>
      <c r="G147" s="5">
        <v>1473</v>
      </c>
      <c r="H147" s="5">
        <v>10924</v>
      </c>
    </row>
    <row r="148" spans="1:8" x14ac:dyDescent="0.25">
      <c r="A148" s="59">
        <v>44958</v>
      </c>
      <c r="B148" s="5">
        <v>1565</v>
      </c>
      <c r="C148" s="5">
        <v>1944</v>
      </c>
      <c r="D148" s="5">
        <v>1043</v>
      </c>
      <c r="E148" s="5">
        <v>1811</v>
      </c>
      <c r="F148" s="5">
        <v>3085</v>
      </c>
      <c r="G148" s="5">
        <v>1486</v>
      </c>
      <c r="H148" s="5">
        <v>10934</v>
      </c>
    </row>
    <row r="149" spans="1:8" x14ac:dyDescent="0.25">
      <c r="A149" s="59">
        <v>44986</v>
      </c>
      <c r="B149" s="5">
        <v>1663</v>
      </c>
      <c r="C149" s="5">
        <v>1952</v>
      </c>
      <c r="D149" s="5">
        <v>1050</v>
      </c>
      <c r="E149" s="5">
        <v>1883</v>
      </c>
      <c r="F149" s="5">
        <v>3103</v>
      </c>
      <c r="G149" s="5">
        <v>1500</v>
      </c>
      <c r="H149" s="5">
        <v>11151</v>
      </c>
    </row>
    <row r="150" spans="1:8" x14ac:dyDescent="0.25">
      <c r="A150" s="59">
        <v>45017</v>
      </c>
      <c r="B150" s="5">
        <v>1728</v>
      </c>
      <c r="C150" s="5">
        <v>1956</v>
      </c>
      <c r="D150" s="5">
        <v>1057</v>
      </c>
      <c r="E150" s="5">
        <v>1959</v>
      </c>
      <c r="F150" s="5">
        <v>3114</v>
      </c>
      <c r="G150" s="5">
        <v>1513</v>
      </c>
      <c r="H150" s="5">
        <v>11327</v>
      </c>
    </row>
    <row r="151" spans="1:8" x14ac:dyDescent="0.25">
      <c r="A151" s="59">
        <v>45047</v>
      </c>
      <c r="B151" s="5">
        <v>1567</v>
      </c>
      <c r="C151" s="5">
        <v>1959</v>
      </c>
      <c r="D151" s="5">
        <v>1064</v>
      </c>
      <c r="E151" s="5">
        <v>1800</v>
      </c>
      <c r="F151" s="5">
        <v>3189</v>
      </c>
      <c r="G151" s="5">
        <v>1510</v>
      </c>
      <c r="H151" s="5">
        <v>11089</v>
      </c>
    </row>
    <row r="152" spans="1:8" x14ac:dyDescent="0.25">
      <c r="A152" s="59">
        <v>45078</v>
      </c>
      <c r="B152" s="5">
        <v>1699</v>
      </c>
      <c r="C152" s="5">
        <v>1964</v>
      </c>
      <c r="D152" s="5">
        <v>1046</v>
      </c>
      <c r="E152" s="5">
        <v>1807</v>
      </c>
      <c r="F152" s="5">
        <v>3215</v>
      </c>
      <c r="G152" s="5">
        <v>1507</v>
      </c>
      <c r="H152" s="5">
        <v>11238</v>
      </c>
    </row>
    <row r="153" spans="1:8" x14ac:dyDescent="0.25">
      <c r="A153" s="59">
        <v>45108</v>
      </c>
      <c r="B153" s="5">
        <v>1716</v>
      </c>
      <c r="C153" s="5">
        <v>2024</v>
      </c>
      <c r="D153" s="5">
        <v>1029</v>
      </c>
      <c r="E153" s="5">
        <v>1840</v>
      </c>
      <c r="F153" s="5">
        <v>3240</v>
      </c>
      <c r="G153" s="5">
        <v>1504</v>
      </c>
      <c r="H153" s="5">
        <v>11353</v>
      </c>
    </row>
    <row r="154" spans="1:8" x14ac:dyDescent="0.25">
      <c r="A154" s="59">
        <v>45139</v>
      </c>
      <c r="B154" s="5">
        <v>1709</v>
      </c>
      <c r="C154" s="5">
        <v>2026</v>
      </c>
      <c r="D154" s="5">
        <v>1012</v>
      </c>
      <c r="E154" s="5">
        <v>1849</v>
      </c>
      <c r="F154" s="5">
        <v>3242</v>
      </c>
      <c r="G154" s="5">
        <v>1501</v>
      </c>
      <c r="H154" s="5">
        <v>11339</v>
      </c>
    </row>
    <row r="155" spans="1:8" x14ac:dyDescent="0.25">
      <c r="A155" s="59">
        <v>45170</v>
      </c>
      <c r="B155" s="5">
        <v>1784</v>
      </c>
      <c r="C155" s="5">
        <v>2069</v>
      </c>
      <c r="D155" s="5">
        <v>1002</v>
      </c>
      <c r="E155" s="5">
        <v>1775</v>
      </c>
      <c r="F155" s="5">
        <v>3246</v>
      </c>
      <c r="G155" s="5">
        <v>1504</v>
      </c>
      <c r="H155" s="5">
        <v>11380</v>
      </c>
    </row>
    <row r="156" spans="1:8" x14ac:dyDescent="0.25">
      <c r="A156" s="59">
        <v>45200</v>
      </c>
      <c r="B156" s="5">
        <v>1858</v>
      </c>
      <c r="C156" s="5">
        <v>2083</v>
      </c>
      <c r="D156" s="5">
        <v>1028</v>
      </c>
      <c r="E156" s="5">
        <v>1846</v>
      </c>
      <c r="F156" s="5">
        <v>3247</v>
      </c>
      <c r="G156" s="5">
        <v>1512</v>
      </c>
      <c r="H156" s="5">
        <v>11574</v>
      </c>
    </row>
    <row r="157" spans="1:8" x14ac:dyDescent="0.25">
      <c r="A157" s="5" t="s">
        <v>399</v>
      </c>
      <c r="B157" s="5">
        <v>165284</v>
      </c>
      <c r="C157" s="5">
        <v>208223</v>
      </c>
      <c r="D157" s="5">
        <v>110144</v>
      </c>
      <c r="E157" s="5">
        <v>167004</v>
      </c>
      <c r="F157" s="5">
        <v>423960</v>
      </c>
      <c r="G157" s="5">
        <v>184569</v>
      </c>
      <c r="H157" s="5">
        <v>1259184</v>
      </c>
    </row>
    <row r="158" spans="1:8" x14ac:dyDescent="0.25">
      <c r="A158" s="5" t="s">
        <v>406</v>
      </c>
      <c r="C158" s="5">
        <f>MEDIAN(C3,C156)</f>
        <v>1392.5</v>
      </c>
      <c r="F158" s="5">
        <f>MEDIAN(F3,F156)</f>
        <v>2623.5</v>
      </c>
      <c r="G158" s="5">
        <f>MEDIAN(G3,G156)</f>
        <v>1207.5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1B19-7484-44EF-B72F-6894AF28E6DB}">
  <dimension ref="A1:U191"/>
  <sheetViews>
    <sheetView zoomScale="82" zoomScaleNormal="82" workbookViewId="0"/>
  </sheetViews>
  <sheetFormatPr defaultRowHeight="15" x14ac:dyDescent="0.25"/>
  <cols>
    <col min="1" max="1" width="11" style="5" bestFit="1" customWidth="1"/>
    <col min="2" max="2" width="10.5703125" style="5" bestFit="1" customWidth="1"/>
    <col min="3" max="3" width="9.140625" style="5"/>
    <col min="4" max="4" width="10.7109375" style="5" bestFit="1" customWidth="1"/>
    <col min="5" max="5" width="13" style="5" customWidth="1"/>
    <col min="6" max="6" width="9.140625" style="5"/>
    <col min="7" max="7" width="11" style="5" customWidth="1"/>
    <col min="8" max="8" width="11.140625" style="5" bestFit="1" customWidth="1"/>
    <col min="9" max="9" width="13" style="5" customWidth="1"/>
    <col min="10" max="10" width="11.7109375" style="5" customWidth="1"/>
    <col min="11" max="11" width="12.28515625" style="5" customWidth="1"/>
    <col min="12" max="12" width="9.140625" style="5"/>
    <col min="13" max="13" width="11.7109375" style="5" customWidth="1"/>
    <col min="14" max="14" width="9.140625" style="5"/>
    <col min="15" max="15" width="11.28515625" style="5" customWidth="1"/>
    <col min="16" max="16" width="9.140625" style="5"/>
    <col min="17" max="17" width="11.42578125" style="5" customWidth="1"/>
    <col min="18" max="18" width="12.42578125" style="5" customWidth="1"/>
    <col min="19" max="19" width="11.7109375" style="5" customWidth="1"/>
    <col min="20" max="16384" width="9.140625" style="5"/>
  </cols>
  <sheetData>
    <row r="1" spans="1:21" ht="75" x14ac:dyDescent="0.25">
      <c r="A1" s="2" t="s">
        <v>407</v>
      </c>
      <c r="B1" s="1" t="s">
        <v>0</v>
      </c>
      <c r="C1" s="2" t="s">
        <v>1</v>
      </c>
      <c r="D1" s="64" t="s">
        <v>408</v>
      </c>
      <c r="E1" s="64" t="s">
        <v>409</v>
      </c>
      <c r="F1" s="4" t="s">
        <v>410</v>
      </c>
      <c r="G1" s="4" t="s">
        <v>411</v>
      </c>
      <c r="H1" s="4" t="s">
        <v>412</v>
      </c>
      <c r="I1" s="4" t="s">
        <v>409</v>
      </c>
      <c r="J1" s="4" t="s">
        <v>413</v>
      </c>
      <c r="K1" s="4" t="s">
        <v>409</v>
      </c>
      <c r="L1" s="4" t="s">
        <v>414</v>
      </c>
      <c r="M1" s="4" t="s">
        <v>409</v>
      </c>
      <c r="N1" s="4" t="s">
        <v>415</v>
      </c>
      <c r="O1" s="4" t="s">
        <v>416</v>
      </c>
      <c r="P1" s="4" t="s">
        <v>417</v>
      </c>
      <c r="Q1" s="4" t="s">
        <v>418</v>
      </c>
      <c r="R1" s="65" t="s">
        <v>419</v>
      </c>
      <c r="S1" s="65" t="s">
        <v>418</v>
      </c>
      <c r="T1" s="4" t="s">
        <v>420</v>
      </c>
      <c r="U1" s="66" t="s">
        <v>421</v>
      </c>
    </row>
    <row r="2" spans="1:21" x14ac:dyDescent="0.25">
      <c r="A2" s="67">
        <v>1</v>
      </c>
      <c r="B2" s="8">
        <v>40544</v>
      </c>
      <c r="C2" s="5">
        <v>820</v>
      </c>
      <c r="D2" s="68"/>
      <c r="E2" s="68"/>
      <c r="P2" s="5">
        <f t="shared" ref="P2:P65" si="0">$Q$161*A2+$Q$162</f>
        <v>671.52408881441124</v>
      </c>
      <c r="R2" s="68"/>
      <c r="S2" s="68"/>
      <c r="U2" s="53">
        <v>0.1</v>
      </c>
    </row>
    <row r="3" spans="1:21" x14ac:dyDescent="0.25">
      <c r="A3" s="67">
        <v>2</v>
      </c>
      <c r="B3" s="8">
        <v>40575</v>
      </c>
      <c r="C3" s="5">
        <v>828</v>
      </c>
      <c r="D3" s="69">
        <f>C2</f>
        <v>820</v>
      </c>
      <c r="E3" s="70">
        <f t="shared" ref="E3:E66" si="1">+ABS(C3-D3)/C3</f>
        <v>9.6618357487922701E-3</v>
      </c>
      <c r="F3" s="71">
        <f>+AVERAGE($C$2)</f>
        <v>820</v>
      </c>
      <c r="G3" s="72">
        <f t="shared" ref="G3:G66" si="2">+ABS(C3-F3)/C3</f>
        <v>9.6618357487922701E-3</v>
      </c>
      <c r="H3" s="71">
        <f>C2</f>
        <v>820</v>
      </c>
      <c r="I3" s="72">
        <f t="shared" ref="I3:I66" si="3">+ABS(C3-H3)/C3</f>
        <v>9.6618357487922701E-3</v>
      </c>
      <c r="J3" s="71">
        <f>C2</f>
        <v>820</v>
      </c>
      <c r="K3" s="72">
        <f>+ABS(C3-J3)/C3</f>
        <v>9.6618357487922701E-3</v>
      </c>
      <c r="L3" s="71">
        <f>C2</f>
        <v>820</v>
      </c>
      <c r="M3" s="72">
        <f>+ABS(C3-L3)/C3</f>
        <v>9.6618357487922701E-3</v>
      </c>
      <c r="N3" s="71">
        <f>C2</f>
        <v>820</v>
      </c>
      <c r="O3" s="72">
        <f t="shared" ref="O3:O66" si="4">+ABS(C3-N3)/C3</f>
        <v>9.6618357487922701E-3</v>
      </c>
      <c r="P3" s="5">
        <f t="shared" si="0"/>
        <v>676.77570500340892</v>
      </c>
      <c r="Q3" s="72">
        <f t="shared" ref="Q3:Q66" si="5">+ABS(C3-P3)/C3</f>
        <v>0.18263803743549648</v>
      </c>
      <c r="R3" s="69">
        <f>C2</f>
        <v>820</v>
      </c>
      <c r="S3" s="70">
        <f t="shared" ref="S3:S66" si="6">+ABS(C3-R3)/C3</f>
        <v>9.6618357487922701E-3</v>
      </c>
      <c r="T3" s="22"/>
      <c r="U3" s="53">
        <v>0.2</v>
      </c>
    </row>
    <row r="4" spans="1:21" x14ac:dyDescent="0.25">
      <c r="A4" s="67">
        <v>3</v>
      </c>
      <c r="B4" s="8">
        <v>40603</v>
      </c>
      <c r="C4" s="5">
        <v>911</v>
      </c>
      <c r="D4" s="69">
        <f t="shared" ref="D4:D67" si="7">C3</f>
        <v>828</v>
      </c>
      <c r="E4" s="70">
        <f t="shared" si="1"/>
        <v>9.110867178924259E-2</v>
      </c>
      <c r="F4" s="71">
        <f>+AVERAGE($C$2:C3)</f>
        <v>824</v>
      </c>
      <c r="G4" s="72">
        <f t="shared" si="2"/>
        <v>9.5499451152579587E-2</v>
      </c>
      <c r="H4" s="71">
        <f t="shared" ref="H4:H5" si="8">C3</f>
        <v>828</v>
      </c>
      <c r="I4" s="72">
        <f t="shared" si="3"/>
        <v>9.110867178924259E-2</v>
      </c>
      <c r="J4" s="71">
        <f t="shared" ref="J4:J6" si="9">C3</f>
        <v>828</v>
      </c>
      <c r="K4" s="72">
        <f t="shared" ref="K4:K67" si="10">+ABS(C4-J4)/C4</f>
        <v>9.110867178924259E-2</v>
      </c>
      <c r="L4" s="71">
        <f t="shared" ref="L4:L7" si="11">C3</f>
        <v>828</v>
      </c>
      <c r="M4" s="72">
        <f t="shared" ref="M4:M67" si="12">+ABS(C4-L4)/C4</f>
        <v>9.110867178924259E-2</v>
      </c>
      <c r="N4" s="5">
        <f>C3</f>
        <v>828</v>
      </c>
      <c r="O4" s="72">
        <f t="shared" si="4"/>
        <v>9.110867178924259E-2</v>
      </c>
      <c r="P4" s="5">
        <f t="shared" si="0"/>
        <v>682.02732119240648</v>
      </c>
      <c r="Q4" s="72">
        <f t="shared" si="5"/>
        <v>0.2513421282190928</v>
      </c>
      <c r="R4" s="73">
        <f t="shared" ref="R4:R67" si="13">(1-$U$8)*R3+$U$8*C3</f>
        <v>827.2</v>
      </c>
      <c r="S4" s="70">
        <f t="shared" si="6"/>
        <v>9.1986827661909937E-2</v>
      </c>
      <c r="U4" s="53">
        <v>0.3</v>
      </c>
    </row>
    <row r="5" spans="1:21" x14ac:dyDescent="0.25">
      <c r="A5" s="67">
        <v>4</v>
      </c>
      <c r="B5" s="8">
        <v>40634</v>
      </c>
      <c r="C5" s="5">
        <v>877</v>
      </c>
      <c r="D5" s="69">
        <f t="shared" si="7"/>
        <v>911</v>
      </c>
      <c r="E5" s="70">
        <f t="shared" si="1"/>
        <v>3.8768529076396809E-2</v>
      </c>
      <c r="F5" s="71">
        <f>+AVERAGE($C$2:C4)</f>
        <v>853</v>
      </c>
      <c r="G5" s="72">
        <f t="shared" si="2"/>
        <v>2.7366020524515394E-2</v>
      </c>
      <c r="H5" s="71">
        <f t="shared" si="8"/>
        <v>911</v>
      </c>
      <c r="I5" s="72">
        <f t="shared" si="3"/>
        <v>3.8768529076396809E-2</v>
      </c>
      <c r="J5" s="71">
        <f t="shared" si="9"/>
        <v>911</v>
      </c>
      <c r="K5" s="72">
        <f t="shared" si="10"/>
        <v>3.8768529076396809E-2</v>
      </c>
      <c r="L5" s="71">
        <f t="shared" si="11"/>
        <v>911</v>
      </c>
      <c r="M5" s="72">
        <f t="shared" si="12"/>
        <v>3.8768529076396809E-2</v>
      </c>
      <c r="N5" s="5">
        <f>C4</f>
        <v>911</v>
      </c>
      <c r="O5" s="72">
        <f t="shared" si="4"/>
        <v>3.8768529076396809E-2</v>
      </c>
      <c r="P5" s="5">
        <f t="shared" si="0"/>
        <v>687.27893738140403</v>
      </c>
      <c r="Q5" s="72">
        <f t="shared" si="5"/>
        <v>0.21632960389805697</v>
      </c>
      <c r="R5" s="73">
        <f t="shared" si="13"/>
        <v>902.62</v>
      </c>
      <c r="S5" s="70">
        <f t="shared" si="6"/>
        <v>2.9213226909920186E-2</v>
      </c>
      <c r="U5" s="53">
        <v>0.5</v>
      </c>
    </row>
    <row r="6" spans="1:21" x14ac:dyDescent="0.25">
      <c r="A6" s="67">
        <v>5</v>
      </c>
      <c r="B6" s="8">
        <v>40664</v>
      </c>
      <c r="C6" s="5">
        <v>758</v>
      </c>
      <c r="D6" s="69">
        <f t="shared" si="7"/>
        <v>877</v>
      </c>
      <c r="E6" s="70">
        <f t="shared" si="1"/>
        <v>0.15699208443271767</v>
      </c>
      <c r="F6" s="71">
        <f>+AVERAGE($C$2:C5)</f>
        <v>859</v>
      </c>
      <c r="G6" s="72">
        <f t="shared" si="2"/>
        <v>0.13324538258575197</v>
      </c>
      <c r="H6" s="54">
        <f>+AVERAGE(C2:C5)</f>
        <v>859</v>
      </c>
      <c r="I6" s="72">
        <f t="shared" si="3"/>
        <v>0.13324538258575197</v>
      </c>
      <c r="J6" s="71">
        <f t="shared" si="9"/>
        <v>877</v>
      </c>
      <c r="K6" s="72">
        <f t="shared" si="10"/>
        <v>0.15699208443271767</v>
      </c>
      <c r="L6" s="71">
        <f t="shared" si="11"/>
        <v>877</v>
      </c>
      <c r="M6" s="72">
        <f t="shared" si="12"/>
        <v>0.15699208443271767</v>
      </c>
      <c r="N6" s="54">
        <f t="shared" ref="N6:N69" si="14">+SUMPRODUCT(C2:C5,$U$2:$U$5)</f>
        <v>959.40000000000009</v>
      </c>
      <c r="O6" s="72">
        <f t="shared" si="4"/>
        <v>0.26569920844327188</v>
      </c>
      <c r="P6" s="5">
        <f t="shared" si="0"/>
        <v>692.53055357040171</v>
      </c>
      <c r="Q6" s="72">
        <f t="shared" si="5"/>
        <v>8.6371301358309088E-2</v>
      </c>
      <c r="R6" s="73">
        <f t="shared" si="13"/>
        <v>879.56200000000001</v>
      </c>
      <c r="S6" s="70">
        <f t="shared" si="6"/>
        <v>0.16037203166226915</v>
      </c>
    </row>
    <row r="7" spans="1:21" x14ac:dyDescent="0.25">
      <c r="A7" s="67">
        <v>6</v>
      </c>
      <c r="B7" s="8">
        <v>40695</v>
      </c>
      <c r="C7" s="5">
        <v>760</v>
      </c>
      <c r="D7" s="69">
        <f t="shared" si="7"/>
        <v>758</v>
      </c>
      <c r="E7" s="70">
        <f t="shared" si="1"/>
        <v>2.631578947368421E-3</v>
      </c>
      <c r="F7" s="71">
        <f>+AVERAGE($C$2:C6)</f>
        <v>838.8</v>
      </c>
      <c r="G7" s="72">
        <f t="shared" si="2"/>
        <v>0.10368421052631573</v>
      </c>
      <c r="H7" s="54">
        <f t="shared" ref="H7:H70" si="15">+AVERAGE(C3:C6)</f>
        <v>843.5</v>
      </c>
      <c r="I7" s="72">
        <f t="shared" si="3"/>
        <v>0.10986842105263157</v>
      </c>
      <c r="J7" s="71">
        <f>+AVERAGE(C2:C6)</f>
        <v>838.8</v>
      </c>
      <c r="K7" s="72">
        <f t="shared" si="10"/>
        <v>0.10368421052631573</v>
      </c>
      <c r="L7" s="71">
        <f t="shared" si="11"/>
        <v>758</v>
      </c>
      <c r="M7" s="72">
        <f t="shared" si="12"/>
        <v>2.631578947368421E-3</v>
      </c>
      <c r="N7" s="54">
        <f t="shared" si="14"/>
        <v>907.09999999999991</v>
      </c>
      <c r="O7" s="72">
        <f t="shared" si="4"/>
        <v>0.19355263157894725</v>
      </c>
      <c r="P7" s="5">
        <f t="shared" si="0"/>
        <v>697.78216975939927</v>
      </c>
      <c r="Q7" s="72">
        <f t="shared" si="5"/>
        <v>8.1865566106053597E-2</v>
      </c>
      <c r="R7" s="73">
        <f t="shared" si="13"/>
        <v>770.15620000000001</v>
      </c>
      <c r="S7" s="70">
        <f t="shared" si="6"/>
        <v>1.3363421052631596E-2</v>
      </c>
      <c r="U7" s="5" t="s">
        <v>422</v>
      </c>
    </row>
    <row r="8" spans="1:21" x14ac:dyDescent="0.25">
      <c r="A8" s="67">
        <v>7</v>
      </c>
      <c r="B8" s="8">
        <v>40725</v>
      </c>
      <c r="C8" s="5">
        <v>695</v>
      </c>
      <c r="D8" s="69">
        <f t="shared" si="7"/>
        <v>760</v>
      </c>
      <c r="E8" s="70">
        <f t="shared" si="1"/>
        <v>9.3525179856115109E-2</v>
      </c>
      <c r="F8" s="71">
        <f>+AVERAGE($C$2:C7)</f>
        <v>825.66666666666663</v>
      </c>
      <c r="G8" s="72">
        <f t="shared" si="2"/>
        <v>0.18800959232613904</v>
      </c>
      <c r="H8" s="54">
        <f t="shared" si="15"/>
        <v>826.5</v>
      </c>
      <c r="I8" s="72">
        <f t="shared" si="3"/>
        <v>0.18920863309352517</v>
      </c>
      <c r="J8" s="71">
        <f t="shared" ref="J8:J71" si="16">+AVERAGE(C3:C7)</f>
        <v>826.8</v>
      </c>
      <c r="K8" s="72">
        <f t="shared" si="10"/>
        <v>0.18964028776978412</v>
      </c>
      <c r="L8" s="71">
        <f>+AVERAGE(C2:C7)</f>
        <v>825.66666666666663</v>
      </c>
      <c r="M8" s="72">
        <f t="shared" si="12"/>
        <v>0.18800959232613904</v>
      </c>
      <c r="N8" s="54">
        <f t="shared" si="14"/>
        <v>873.9</v>
      </c>
      <c r="O8" s="72">
        <f t="shared" si="4"/>
        <v>0.25741007194244603</v>
      </c>
      <c r="P8" s="5">
        <f t="shared" si="0"/>
        <v>703.03378594839683</v>
      </c>
      <c r="Q8" s="72">
        <f t="shared" si="5"/>
        <v>1.1559404242297591E-2</v>
      </c>
      <c r="R8" s="73">
        <f t="shared" si="13"/>
        <v>761.01562000000001</v>
      </c>
      <c r="S8" s="70">
        <f t="shared" si="6"/>
        <v>9.4986503597122324E-2</v>
      </c>
      <c r="U8" s="5">
        <v>0.9</v>
      </c>
    </row>
    <row r="9" spans="1:21" x14ac:dyDescent="0.25">
      <c r="A9" s="67">
        <v>8</v>
      </c>
      <c r="B9" s="8">
        <v>40756</v>
      </c>
      <c r="C9" s="5">
        <v>631</v>
      </c>
      <c r="D9" s="69">
        <f t="shared" si="7"/>
        <v>695</v>
      </c>
      <c r="E9" s="70">
        <f t="shared" si="1"/>
        <v>0.10142630744849446</v>
      </c>
      <c r="F9" s="71">
        <f>+AVERAGE($C$2:C8)</f>
        <v>807</v>
      </c>
      <c r="G9" s="72">
        <f t="shared" si="2"/>
        <v>0.27892234548335976</v>
      </c>
      <c r="H9" s="54">
        <f t="shared" si="15"/>
        <v>772.5</v>
      </c>
      <c r="I9" s="72">
        <f t="shared" si="3"/>
        <v>0.22424722662440572</v>
      </c>
      <c r="J9" s="71">
        <f t="shared" si="16"/>
        <v>800.2</v>
      </c>
      <c r="K9" s="72">
        <f t="shared" si="10"/>
        <v>0.26814580031695728</v>
      </c>
      <c r="L9" s="71">
        <f t="shared" ref="L9:L72" si="17">+AVERAGE(C3:C8)</f>
        <v>804.83333333333337</v>
      </c>
      <c r="M9" s="72">
        <f t="shared" si="12"/>
        <v>0.27548864236661391</v>
      </c>
      <c r="N9" s="54">
        <f t="shared" si="14"/>
        <v>814.8</v>
      </c>
      <c r="O9" s="72">
        <f t="shared" si="4"/>
        <v>0.29128367670364491</v>
      </c>
      <c r="P9" s="5">
        <f t="shared" si="0"/>
        <v>708.28540213739439</v>
      </c>
      <c r="Q9" s="72">
        <f t="shared" si="5"/>
        <v>0.12248082747606083</v>
      </c>
      <c r="R9" s="73">
        <f t="shared" si="13"/>
        <v>701.60156199999994</v>
      </c>
      <c r="S9" s="70">
        <f t="shared" si="6"/>
        <v>0.11188837083993652</v>
      </c>
    </row>
    <row r="10" spans="1:21" x14ac:dyDescent="0.25">
      <c r="A10" s="67">
        <v>9</v>
      </c>
      <c r="B10" s="8">
        <v>40787</v>
      </c>
      <c r="C10" s="5">
        <v>686</v>
      </c>
      <c r="D10" s="69">
        <f t="shared" si="7"/>
        <v>631</v>
      </c>
      <c r="E10" s="70">
        <f t="shared" si="1"/>
        <v>8.0174927113702624E-2</v>
      </c>
      <c r="F10" s="71">
        <f>+AVERAGE($C$2:C9)</f>
        <v>785</v>
      </c>
      <c r="G10" s="72">
        <f t="shared" si="2"/>
        <v>0.14431486880466474</v>
      </c>
      <c r="H10" s="54">
        <f t="shared" si="15"/>
        <v>711</v>
      </c>
      <c r="I10" s="72">
        <f t="shared" si="3"/>
        <v>3.6443148688046649E-2</v>
      </c>
      <c r="J10" s="71">
        <f t="shared" si="16"/>
        <v>744.2</v>
      </c>
      <c r="K10" s="72">
        <f t="shared" si="10"/>
        <v>8.483965014577266E-2</v>
      </c>
      <c r="L10" s="71">
        <f t="shared" si="17"/>
        <v>772</v>
      </c>
      <c r="M10" s="72">
        <f t="shared" si="12"/>
        <v>0.12536443148688048</v>
      </c>
      <c r="N10" s="54">
        <f t="shared" si="14"/>
        <v>751.8</v>
      </c>
      <c r="O10" s="72">
        <f t="shared" si="4"/>
        <v>9.5918367346938704E-2</v>
      </c>
      <c r="P10" s="5">
        <f t="shared" si="0"/>
        <v>713.53701832639206</v>
      </c>
      <c r="Q10" s="72">
        <f t="shared" si="5"/>
        <v>4.0141426131766848E-2</v>
      </c>
      <c r="R10" s="73">
        <f t="shared" si="13"/>
        <v>638.06015619999994</v>
      </c>
      <c r="S10" s="70">
        <f t="shared" si="6"/>
        <v>6.9883154227405334E-2</v>
      </c>
    </row>
    <row r="11" spans="1:21" x14ac:dyDescent="0.25">
      <c r="A11" s="67">
        <v>10</v>
      </c>
      <c r="B11" s="8">
        <v>40817</v>
      </c>
      <c r="C11" s="5">
        <v>774</v>
      </c>
      <c r="D11" s="69">
        <f t="shared" si="7"/>
        <v>686</v>
      </c>
      <c r="E11" s="70">
        <f t="shared" si="1"/>
        <v>0.11369509043927649</v>
      </c>
      <c r="F11" s="71">
        <f>+AVERAGE($C$2:C10)</f>
        <v>774</v>
      </c>
      <c r="G11" s="72">
        <f t="shared" si="2"/>
        <v>0</v>
      </c>
      <c r="H11" s="54">
        <f t="shared" si="15"/>
        <v>693</v>
      </c>
      <c r="I11" s="72">
        <f t="shared" si="3"/>
        <v>0.10465116279069768</v>
      </c>
      <c r="J11" s="71">
        <f t="shared" si="16"/>
        <v>706</v>
      </c>
      <c r="K11" s="72">
        <f t="shared" si="10"/>
        <v>8.7855297157622733E-2</v>
      </c>
      <c r="L11" s="71">
        <f t="shared" si="17"/>
        <v>734.5</v>
      </c>
      <c r="M11" s="72">
        <f t="shared" si="12"/>
        <v>5.1033591731266148E-2</v>
      </c>
      <c r="N11" s="54">
        <f t="shared" si="14"/>
        <v>747.3</v>
      </c>
      <c r="O11" s="72">
        <f t="shared" si="4"/>
        <v>3.449612403100781E-2</v>
      </c>
      <c r="P11" s="5">
        <f t="shared" si="0"/>
        <v>718.78863451538962</v>
      </c>
      <c r="Q11" s="72">
        <f t="shared" si="5"/>
        <v>7.1332513546008253E-2</v>
      </c>
      <c r="R11" s="73">
        <f t="shared" si="13"/>
        <v>681.20601562000002</v>
      </c>
      <c r="S11" s="70">
        <f t="shared" si="6"/>
        <v>0.11988886870801031</v>
      </c>
    </row>
    <row r="12" spans="1:21" x14ac:dyDescent="0.25">
      <c r="A12" s="67">
        <v>11</v>
      </c>
      <c r="B12" s="8">
        <v>40848</v>
      </c>
      <c r="C12" s="5">
        <v>946</v>
      </c>
      <c r="D12" s="69">
        <f t="shared" si="7"/>
        <v>774</v>
      </c>
      <c r="E12" s="70">
        <f t="shared" si="1"/>
        <v>0.18181818181818182</v>
      </c>
      <c r="F12" s="71">
        <f>+AVERAGE($C$2:C11)</f>
        <v>774</v>
      </c>
      <c r="G12" s="72">
        <f t="shared" si="2"/>
        <v>0.18181818181818182</v>
      </c>
      <c r="H12" s="54">
        <f t="shared" si="15"/>
        <v>696.5</v>
      </c>
      <c r="I12" s="72">
        <f t="shared" si="3"/>
        <v>0.26374207188160675</v>
      </c>
      <c r="J12" s="71">
        <f t="shared" si="16"/>
        <v>709.2</v>
      </c>
      <c r="K12" s="72">
        <f t="shared" si="10"/>
        <v>0.25031712473572931</v>
      </c>
      <c r="L12" s="71">
        <f t="shared" si="17"/>
        <v>717.33333333333337</v>
      </c>
      <c r="M12" s="72">
        <f t="shared" si="12"/>
        <v>0.24171952078928818</v>
      </c>
      <c r="N12" s="54">
        <f t="shared" si="14"/>
        <v>788.5</v>
      </c>
      <c r="O12" s="72">
        <f t="shared" si="4"/>
        <v>0.16649048625792812</v>
      </c>
      <c r="P12" s="5">
        <f t="shared" si="0"/>
        <v>724.04025070438718</v>
      </c>
      <c r="Q12" s="72">
        <f t="shared" si="5"/>
        <v>0.23462975612644063</v>
      </c>
      <c r="R12" s="73">
        <f t="shared" si="13"/>
        <v>764.72060156199996</v>
      </c>
      <c r="S12" s="70">
        <f t="shared" si="6"/>
        <v>0.19162727107611</v>
      </c>
    </row>
    <row r="13" spans="1:21" x14ac:dyDescent="0.25">
      <c r="A13" s="67">
        <v>12</v>
      </c>
      <c r="B13" s="8">
        <v>40878</v>
      </c>
      <c r="C13" s="5">
        <v>997</v>
      </c>
      <c r="D13" s="69">
        <f t="shared" si="7"/>
        <v>946</v>
      </c>
      <c r="E13" s="70">
        <f t="shared" si="1"/>
        <v>5.1153460381143427E-2</v>
      </c>
      <c r="F13" s="71">
        <f>+AVERAGE($C$2:C12)</f>
        <v>789.63636363636363</v>
      </c>
      <c r="G13" s="72">
        <f t="shared" si="2"/>
        <v>0.20798759916111972</v>
      </c>
      <c r="H13" s="54">
        <f t="shared" si="15"/>
        <v>759.25</v>
      </c>
      <c r="I13" s="72">
        <f t="shared" si="3"/>
        <v>0.23846539618856569</v>
      </c>
      <c r="J13" s="71">
        <f t="shared" si="16"/>
        <v>746.4</v>
      </c>
      <c r="K13" s="72">
        <f t="shared" si="10"/>
        <v>0.2513540621865597</v>
      </c>
      <c r="L13" s="71">
        <f t="shared" si="17"/>
        <v>748.66666666666663</v>
      </c>
      <c r="M13" s="72">
        <f t="shared" si="12"/>
        <v>0.24908057505850889</v>
      </c>
      <c r="N13" s="54">
        <f t="shared" si="14"/>
        <v>905.5</v>
      </c>
      <c r="O13" s="72">
        <f t="shared" si="4"/>
        <v>9.1775325977933808E-2</v>
      </c>
      <c r="P13" s="5">
        <f t="shared" si="0"/>
        <v>729.29186689338485</v>
      </c>
      <c r="Q13" s="72">
        <f t="shared" si="5"/>
        <v>0.26851367412900218</v>
      </c>
      <c r="R13" s="73">
        <f t="shared" si="13"/>
        <v>927.87206015619995</v>
      </c>
      <c r="S13" s="70">
        <f t="shared" si="6"/>
        <v>6.9335947686860633E-2</v>
      </c>
    </row>
    <row r="14" spans="1:21" x14ac:dyDescent="0.25">
      <c r="A14" s="67">
        <v>13</v>
      </c>
      <c r="B14" s="8">
        <v>40909</v>
      </c>
      <c r="C14" s="5">
        <v>682</v>
      </c>
      <c r="D14" s="69">
        <f t="shared" si="7"/>
        <v>997</v>
      </c>
      <c r="E14" s="70">
        <f t="shared" si="1"/>
        <v>0.46187683284457476</v>
      </c>
      <c r="F14" s="71">
        <f>+AVERAGE($C$2:C13)</f>
        <v>806.91666666666663</v>
      </c>
      <c r="G14" s="72">
        <f t="shared" si="2"/>
        <v>0.18316226783968714</v>
      </c>
      <c r="H14" s="54">
        <f t="shared" si="15"/>
        <v>850.75</v>
      </c>
      <c r="I14" s="72">
        <f t="shared" si="3"/>
        <v>0.24743401759530792</v>
      </c>
      <c r="J14" s="71">
        <f t="shared" si="16"/>
        <v>806.8</v>
      </c>
      <c r="K14" s="72">
        <f t="shared" si="10"/>
        <v>0.18299120234604099</v>
      </c>
      <c r="L14" s="71">
        <f t="shared" si="17"/>
        <v>788.16666666666663</v>
      </c>
      <c r="M14" s="72">
        <f t="shared" si="12"/>
        <v>0.15566959921798626</v>
      </c>
      <c r="N14" s="54">
        <f t="shared" si="14"/>
        <v>1005.7</v>
      </c>
      <c r="O14" s="72">
        <f t="shared" si="4"/>
        <v>0.47463343108504408</v>
      </c>
      <c r="P14" s="5">
        <f t="shared" si="0"/>
        <v>734.54348308238241</v>
      </c>
      <c r="Q14" s="72">
        <f t="shared" si="5"/>
        <v>7.7043230326073908E-2</v>
      </c>
      <c r="R14" s="73">
        <f t="shared" si="13"/>
        <v>990.08720601562004</v>
      </c>
      <c r="S14" s="70">
        <f t="shared" si="6"/>
        <v>0.45174077128390033</v>
      </c>
    </row>
    <row r="15" spans="1:21" x14ac:dyDescent="0.25">
      <c r="A15" s="67">
        <v>14</v>
      </c>
      <c r="B15" s="8">
        <v>40940</v>
      </c>
      <c r="C15" s="5">
        <v>717</v>
      </c>
      <c r="D15" s="69">
        <f t="shared" si="7"/>
        <v>682</v>
      </c>
      <c r="E15" s="70">
        <f t="shared" si="1"/>
        <v>4.8814504881450491E-2</v>
      </c>
      <c r="F15" s="71">
        <f>+AVERAGE($C$2:C14)</f>
        <v>797.30769230769226</v>
      </c>
      <c r="G15" s="72">
        <f t="shared" si="2"/>
        <v>0.11200514966205337</v>
      </c>
      <c r="H15" s="54">
        <f t="shared" si="15"/>
        <v>849.75</v>
      </c>
      <c r="I15" s="72">
        <f t="shared" si="3"/>
        <v>0.18514644351464435</v>
      </c>
      <c r="J15" s="71">
        <f t="shared" si="16"/>
        <v>817</v>
      </c>
      <c r="K15" s="72">
        <f t="shared" si="10"/>
        <v>0.1394700139470014</v>
      </c>
      <c r="L15" s="71">
        <f t="shared" si="17"/>
        <v>786</v>
      </c>
      <c r="M15" s="72">
        <f t="shared" si="12"/>
        <v>9.6234309623430964E-2</v>
      </c>
      <c r="N15" s="54">
        <f t="shared" si="14"/>
        <v>906.7</v>
      </c>
      <c r="O15" s="72">
        <f t="shared" si="4"/>
        <v>0.26457461645746172</v>
      </c>
      <c r="P15" s="5">
        <f t="shared" si="0"/>
        <v>739.79509927137997</v>
      </c>
      <c r="Q15" s="72">
        <f t="shared" si="5"/>
        <v>3.1792328133026453E-2</v>
      </c>
      <c r="R15" s="73">
        <f t="shared" si="13"/>
        <v>712.80872060156207</v>
      </c>
      <c r="S15" s="70">
        <f t="shared" si="6"/>
        <v>5.8455779615591737E-3</v>
      </c>
    </row>
    <row r="16" spans="1:21" x14ac:dyDescent="0.25">
      <c r="A16" s="67">
        <v>15</v>
      </c>
      <c r="B16" s="8">
        <v>40969</v>
      </c>
      <c r="C16" s="5">
        <v>828</v>
      </c>
      <c r="D16" s="69">
        <f t="shared" si="7"/>
        <v>717</v>
      </c>
      <c r="E16" s="70">
        <f t="shared" si="1"/>
        <v>0.13405797101449277</v>
      </c>
      <c r="F16" s="71">
        <f>+AVERAGE($C$2:C15)</f>
        <v>791.57142857142856</v>
      </c>
      <c r="G16" s="72">
        <f t="shared" si="2"/>
        <v>4.399585921325054E-2</v>
      </c>
      <c r="H16" s="54">
        <f t="shared" si="15"/>
        <v>835.5</v>
      </c>
      <c r="I16" s="72">
        <f t="shared" si="3"/>
        <v>9.057971014492754E-3</v>
      </c>
      <c r="J16" s="71">
        <f t="shared" si="16"/>
        <v>823.2</v>
      </c>
      <c r="K16" s="72">
        <f t="shared" si="10"/>
        <v>5.7971014492753077E-3</v>
      </c>
      <c r="L16" s="71">
        <f t="shared" si="17"/>
        <v>800.33333333333337</v>
      </c>
      <c r="M16" s="72">
        <f t="shared" si="12"/>
        <v>3.341384863123989E-2</v>
      </c>
      <c r="N16" s="54">
        <f t="shared" si="14"/>
        <v>857.1</v>
      </c>
      <c r="O16" s="72">
        <f t="shared" si="4"/>
        <v>3.5144927536231912E-2</v>
      </c>
      <c r="P16" s="5">
        <f t="shared" si="0"/>
        <v>745.04671546037764</v>
      </c>
      <c r="Q16" s="72">
        <f t="shared" si="5"/>
        <v>0.10018512625558255</v>
      </c>
      <c r="R16" s="73">
        <f t="shared" si="13"/>
        <v>716.58087206015625</v>
      </c>
      <c r="S16" s="70">
        <f t="shared" si="6"/>
        <v>0.13456416417855524</v>
      </c>
    </row>
    <row r="17" spans="1:19" x14ac:dyDescent="0.25">
      <c r="A17" s="67">
        <v>16</v>
      </c>
      <c r="B17" s="8">
        <v>41000</v>
      </c>
      <c r="C17" s="5">
        <v>910</v>
      </c>
      <c r="D17" s="69">
        <f t="shared" si="7"/>
        <v>828</v>
      </c>
      <c r="E17" s="70">
        <f t="shared" si="1"/>
        <v>9.0109890109890109E-2</v>
      </c>
      <c r="F17" s="71">
        <f>+AVERAGE($C$2:C16)</f>
        <v>794</v>
      </c>
      <c r="G17" s="72">
        <f t="shared" si="2"/>
        <v>0.12747252747252746</v>
      </c>
      <c r="H17" s="54">
        <f t="shared" si="15"/>
        <v>806</v>
      </c>
      <c r="I17" s="72">
        <f t="shared" si="3"/>
        <v>0.11428571428571428</v>
      </c>
      <c r="J17" s="71">
        <f t="shared" si="16"/>
        <v>834</v>
      </c>
      <c r="K17" s="72">
        <f t="shared" si="10"/>
        <v>8.3516483516483511E-2</v>
      </c>
      <c r="L17" s="71">
        <f t="shared" si="17"/>
        <v>824</v>
      </c>
      <c r="M17" s="72">
        <f t="shared" si="12"/>
        <v>9.4505494505494503E-2</v>
      </c>
      <c r="N17" s="54">
        <f t="shared" si="14"/>
        <v>865.2</v>
      </c>
      <c r="O17" s="72">
        <f t="shared" si="4"/>
        <v>4.9230769230769182E-2</v>
      </c>
      <c r="P17" s="5">
        <f t="shared" si="0"/>
        <v>750.2983316493752</v>
      </c>
      <c r="Q17" s="72">
        <f t="shared" si="5"/>
        <v>0.17549633884684043</v>
      </c>
      <c r="R17" s="73">
        <f t="shared" si="13"/>
        <v>816.85808720601563</v>
      </c>
      <c r="S17" s="70">
        <f t="shared" si="6"/>
        <v>0.10235375032305975</v>
      </c>
    </row>
    <row r="18" spans="1:19" x14ac:dyDescent="0.25">
      <c r="A18" s="67">
        <v>17</v>
      </c>
      <c r="B18" s="8">
        <v>41030</v>
      </c>
      <c r="C18" s="5">
        <v>918</v>
      </c>
      <c r="D18" s="69">
        <f t="shared" si="7"/>
        <v>910</v>
      </c>
      <c r="E18" s="70">
        <f t="shared" si="1"/>
        <v>8.7145969498910684E-3</v>
      </c>
      <c r="F18" s="71">
        <f>+AVERAGE($C$2:C17)</f>
        <v>801.25</v>
      </c>
      <c r="G18" s="72">
        <f t="shared" si="2"/>
        <v>0.12717864923747277</v>
      </c>
      <c r="H18" s="54">
        <f t="shared" si="15"/>
        <v>784.25</v>
      </c>
      <c r="I18" s="72">
        <f t="shared" si="3"/>
        <v>0.14569716775599129</v>
      </c>
      <c r="J18" s="71">
        <f t="shared" si="16"/>
        <v>826.8</v>
      </c>
      <c r="K18" s="72">
        <f t="shared" si="10"/>
        <v>9.9346405228758219E-2</v>
      </c>
      <c r="L18" s="71">
        <f t="shared" si="17"/>
        <v>846.66666666666663</v>
      </c>
      <c r="M18" s="72">
        <f t="shared" si="12"/>
        <v>7.770515613652873E-2</v>
      </c>
      <c r="N18" s="54">
        <f t="shared" si="14"/>
        <v>915</v>
      </c>
      <c r="O18" s="72">
        <f t="shared" si="4"/>
        <v>3.2679738562091504E-3</v>
      </c>
      <c r="P18" s="5">
        <f t="shared" si="0"/>
        <v>755.54994783837276</v>
      </c>
      <c r="Q18" s="72">
        <f t="shared" si="5"/>
        <v>0.1769608411346702</v>
      </c>
      <c r="R18" s="73">
        <f t="shared" si="13"/>
        <v>900.68580872060159</v>
      </c>
      <c r="S18" s="70">
        <f t="shared" si="6"/>
        <v>1.8860774814159494E-2</v>
      </c>
    </row>
    <row r="19" spans="1:19" x14ac:dyDescent="0.25">
      <c r="A19" s="67">
        <v>18</v>
      </c>
      <c r="B19" s="8">
        <v>41061</v>
      </c>
      <c r="C19" s="5">
        <v>819</v>
      </c>
      <c r="D19" s="69">
        <f t="shared" si="7"/>
        <v>918</v>
      </c>
      <c r="E19" s="70">
        <f t="shared" si="1"/>
        <v>0.12087912087912088</v>
      </c>
      <c r="F19" s="71">
        <f>+AVERAGE($C$2:C18)</f>
        <v>808.11764705882354</v>
      </c>
      <c r="G19" s="72">
        <f t="shared" si="2"/>
        <v>1.3287366228542692E-2</v>
      </c>
      <c r="H19" s="54">
        <f t="shared" si="15"/>
        <v>843.25</v>
      </c>
      <c r="I19" s="72">
        <f t="shared" si="3"/>
        <v>2.9609279609279608E-2</v>
      </c>
      <c r="J19" s="71">
        <f t="shared" si="16"/>
        <v>811</v>
      </c>
      <c r="K19" s="72">
        <f t="shared" si="10"/>
        <v>9.768009768009768E-3</v>
      </c>
      <c r="L19" s="71">
        <f t="shared" si="17"/>
        <v>842</v>
      </c>
      <c r="M19" s="72">
        <f t="shared" si="12"/>
        <v>2.8083028083028084E-2</v>
      </c>
      <c r="N19" s="54">
        <f t="shared" si="14"/>
        <v>969.3</v>
      </c>
      <c r="O19" s="72">
        <f t="shared" si="4"/>
        <v>0.18351648351648345</v>
      </c>
      <c r="P19" s="5">
        <f t="shared" si="0"/>
        <v>760.80156402737043</v>
      </c>
      <c r="Q19" s="72">
        <f t="shared" si="5"/>
        <v>7.1060361382942083E-2</v>
      </c>
      <c r="R19" s="73">
        <f t="shared" si="13"/>
        <v>916.26858087206017</v>
      </c>
      <c r="S19" s="70">
        <f t="shared" si="6"/>
        <v>0.11876505600984148</v>
      </c>
    </row>
    <row r="20" spans="1:19" x14ac:dyDescent="0.25">
      <c r="A20" s="67">
        <v>19</v>
      </c>
      <c r="B20" s="8">
        <v>41091</v>
      </c>
      <c r="C20" s="5">
        <v>883</v>
      </c>
      <c r="D20" s="69">
        <f t="shared" si="7"/>
        <v>819</v>
      </c>
      <c r="E20" s="70">
        <f t="shared" si="1"/>
        <v>7.2480181200453006E-2</v>
      </c>
      <c r="F20" s="71">
        <f>+AVERAGE($C$2:C19)</f>
        <v>808.72222222222217</v>
      </c>
      <c r="G20" s="72">
        <f t="shared" si="2"/>
        <v>8.4119793632817477E-2</v>
      </c>
      <c r="H20" s="54">
        <f t="shared" si="15"/>
        <v>868.75</v>
      </c>
      <c r="I20" s="72">
        <f t="shared" si="3"/>
        <v>1.6138165345413364E-2</v>
      </c>
      <c r="J20" s="71">
        <f t="shared" si="16"/>
        <v>838.4</v>
      </c>
      <c r="K20" s="72">
        <f t="shared" si="10"/>
        <v>5.050962627406571E-2</v>
      </c>
      <c r="L20" s="71">
        <f t="shared" si="17"/>
        <v>812.33333333333337</v>
      </c>
      <c r="M20" s="72">
        <f t="shared" si="12"/>
        <v>8.0030200075500144E-2</v>
      </c>
      <c r="N20" s="54">
        <f t="shared" si="14"/>
        <v>949.7</v>
      </c>
      <c r="O20" s="72">
        <f t="shared" si="4"/>
        <v>7.5537938844847163E-2</v>
      </c>
      <c r="P20" s="5">
        <f t="shared" si="0"/>
        <v>766.05318021636799</v>
      </c>
      <c r="Q20" s="72">
        <f t="shared" si="5"/>
        <v>0.13244260451147452</v>
      </c>
      <c r="R20" s="73">
        <f t="shared" si="13"/>
        <v>828.72685808720598</v>
      </c>
      <c r="S20" s="70">
        <f t="shared" si="6"/>
        <v>6.1464486877456419E-2</v>
      </c>
    </row>
    <row r="21" spans="1:19" x14ac:dyDescent="0.25">
      <c r="A21" s="67">
        <v>20</v>
      </c>
      <c r="B21" s="8">
        <v>41122</v>
      </c>
      <c r="C21" s="5">
        <v>801</v>
      </c>
      <c r="D21" s="69">
        <f t="shared" si="7"/>
        <v>883</v>
      </c>
      <c r="E21" s="70">
        <f t="shared" si="1"/>
        <v>0.10237203495630462</v>
      </c>
      <c r="F21" s="71">
        <f>+AVERAGE($C$2:C20)</f>
        <v>812.63157894736844</v>
      </c>
      <c r="G21" s="72">
        <f t="shared" si="2"/>
        <v>1.4521322031670961E-2</v>
      </c>
      <c r="H21" s="54">
        <f t="shared" si="15"/>
        <v>882.5</v>
      </c>
      <c r="I21" s="72">
        <f t="shared" si="3"/>
        <v>0.1017478152309613</v>
      </c>
      <c r="J21" s="71">
        <f t="shared" si="16"/>
        <v>871.6</v>
      </c>
      <c r="K21" s="72">
        <f t="shared" si="10"/>
        <v>8.8139825218476936E-2</v>
      </c>
      <c r="L21" s="71">
        <f t="shared" si="17"/>
        <v>845.83333333333337</v>
      </c>
      <c r="M21" s="72">
        <f t="shared" si="12"/>
        <v>5.5971702039117818E-2</v>
      </c>
      <c r="N21" s="54">
        <f t="shared" si="14"/>
        <v>961.8</v>
      </c>
      <c r="O21" s="72">
        <f t="shared" si="4"/>
        <v>0.20074906367041193</v>
      </c>
      <c r="P21" s="5">
        <f t="shared" si="0"/>
        <v>771.30479640536555</v>
      </c>
      <c r="Q21" s="72">
        <f t="shared" si="5"/>
        <v>3.7072663663713423E-2</v>
      </c>
      <c r="R21" s="73">
        <f t="shared" si="13"/>
        <v>877.57268580872062</v>
      </c>
      <c r="S21" s="70">
        <f t="shared" si="6"/>
        <v>9.5596361808639979E-2</v>
      </c>
    </row>
    <row r="22" spans="1:19" x14ac:dyDescent="0.25">
      <c r="A22" s="67">
        <v>21</v>
      </c>
      <c r="B22" s="8">
        <v>41153</v>
      </c>
      <c r="C22" s="5">
        <v>813</v>
      </c>
      <c r="D22" s="69">
        <f t="shared" si="7"/>
        <v>801</v>
      </c>
      <c r="E22" s="70">
        <f t="shared" si="1"/>
        <v>1.4760147601476014E-2</v>
      </c>
      <c r="F22" s="71">
        <f>+AVERAGE($C$2:C21)</f>
        <v>812.05</v>
      </c>
      <c r="G22" s="72">
        <f t="shared" si="2"/>
        <v>1.1685116851169071E-3</v>
      </c>
      <c r="H22" s="54">
        <f t="shared" si="15"/>
        <v>855.25</v>
      </c>
      <c r="I22" s="72">
        <f t="shared" si="3"/>
        <v>5.1968019680196799E-2</v>
      </c>
      <c r="J22" s="71">
        <f t="shared" si="16"/>
        <v>866.2</v>
      </c>
      <c r="K22" s="72">
        <f t="shared" si="10"/>
        <v>6.5436654366543723E-2</v>
      </c>
      <c r="L22" s="71">
        <f t="shared" si="17"/>
        <v>859.83333333333337</v>
      </c>
      <c r="M22" s="72">
        <f t="shared" si="12"/>
        <v>5.7605576055760603E-2</v>
      </c>
      <c r="N22" s="54">
        <f t="shared" si="14"/>
        <v>921</v>
      </c>
      <c r="O22" s="72">
        <f t="shared" si="4"/>
        <v>0.13284132841328414</v>
      </c>
      <c r="P22" s="5">
        <f t="shared" si="0"/>
        <v>776.55641259436311</v>
      </c>
      <c r="Q22" s="72">
        <f t="shared" si="5"/>
        <v>4.4826060769541071E-2</v>
      </c>
      <c r="R22" s="73">
        <f t="shared" si="13"/>
        <v>808.65726858087203</v>
      </c>
      <c r="S22" s="70">
        <f t="shared" si="6"/>
        <v>5.3416130616580218E-3</v>
      </c>
    </row>
    <row r="23" spans="1:19" x14ac:dyDescent="0.25">
      <c r="A23" s="67">
        <v>22</v>
      </c>
      <c r="B23" s="8">
        <v>41183</v>
      </c>
      <c r="C23" s="5">
        <v>757</v>
      </c>
      <c r="D23" s="69">
        <f t="shared" si="7"/>
        <v>813</v>
      </c>
      <c r="E23" s="70">
        <f t="shared" si="1"/>
        <v>7.3976221928665792E-2</v>
      </c>
      <c r="F23" s="71">
        <f>+AVERAGE($C$2:C22)</f>
        <v>812.09523809523807</v>
      </c>
      <c r="G23" s="72">
        <f t="shared" si="2"/>
        <v>7.2781027866893097E-2</v>
      </c>
      <c r="H23" s="54">
        <f t="shared" si="15"/>
        <v>829</v>
      </c>
      <c r="I23" s="72">
        <f t="shared" si="3"/>
        <v>9.5112285336856006E-2</v>
      </c>
      <c r="J23" s="71">
        <f t="shared" si="16"/>
        <v>846.8</v>
      </c>
      <c r="K23" s="72">
        <f t="shared" si="10"/>
        <v>0.11862615587846757</v>
      </c>
      <c r="L23" s="71">
        <f t="shared" si="17"/>
        <v>857.33333333333337</v>
      </c>
      <c r="M23" s="72">
        <f t="shared" si="12"/>
        <v>0.13254073095552624</v>
      </c>
      <c r="N23" s="54">
        <f t="shared" si="14"/>
        <v>905.3</v>
      </c>
      <c r="O23" s="72">
        <f t="shared" si="4"/>
        <v>0.19590488771466308</v>
      </c>
      <c r="P23" s="5">
        <f t="shared" si="0"/>
        <v>781.80802878336078</v>
      </c>
      <c r="Q23" s="72">
        <f t="shared" si="5"/>
        <v>3.2771504337332606E-2</v>
      </c>
      <c r="R23" s="73">
        <f t="shared" si="13"/>
        <v>812.56572685808726</v>
      </c>
      <c r="S23" s="70">
        <f t="shared" si="6"/>
        <v>7.3402545387169435E-2</v>
      </c>
    </row>
    <row r="24" spans="1:19" x14ac:dyDescent="0.25">
      <c r="A24" s="67">
        <v>23</v>
      </c>
      <c r="B24" s="8">
        <v>41214</v>
      </c>
      <c r="C24" s="5">
        <v>820</v>
      </c>
      <c r="D24" s="69">
        <f t="shared" si="7"/>
        <v>757</v>
      </c>
      <c r="E24" s="70">
        <f t="shared" si="1"/>
        <v>7.6829268292682926E-2</v>
      </c>
      <c r="F24" s="71">
        <f>+AVERAGE($C$2:C23)</f>
        <v>809.59090909090912</v>
      </c>
      <c r="G24" s="72">
        <f t="shared" si="2"/>
        <v>1.2694013303769364E-2</v>
      </c>
      <c r="H24" s="54">
        <f t="shared" si="15"/>
        <v>813.5</v>
      </c>
      <c r="I24" s="72">
        <f t="shared" si="3"/>
        <v>7.926829268292683E-3</v>
      </c>
      <c r="J24" s="71">
        <f t="shared" si="16"/>
        <v>814.6</v>
      </c>
      <c r="K24" s="72">
        <f t="shared" si="10"/>
        <v>6.5853658536585086E-3</v>
      </c>
      <c r="L24" s="71">
        <f t="shared" si="17"/>
        <v>831.83333333333337</v>
      </c>
      <c r="M24" s="72">
        <f t="shared" si="12"/>
        <v>1.4430894308943136E-2</v>
      </c>
      <c r="N24" s="54">
        <f t="shared" si="14"/>
        <v>870.9</v>
      </c>
      <c r="O24" s="72">
        <f t="shared" si="4"/>
        <v>6.2073170731707289E-2</v>
      </c>
      <c r="P24" s="5">
        <f t="shared" si="0"/>
        <v>787.05964497235834</v>
      </c>
      <c r="Q24" s="72">
        <f t="shared" si="5"/>
        <v>4.0171164667855683E-2</v>
      </c>
      <c r="R24" s="73">
        <f t="shared" si="13"/>
        <v>762.55657268580876</v>
      </c>
      <c r="S24" s="70">
        <f t="shared" si="6"/>
        <v>7.0052960139257603E-2</v>
      </c>
    </row>
    <row r="25" spans="1:19" x14ac:dyDescent="0.25">
      <c r="A25" s="67">
        <v>24</v>
      </c>
      <c r="B25" s="8">
        <v>41244</v>
      </c>
      <c r="C25" s="5">
        <v>900</v>
      </c>
      <c r="D25" s="69">
        <f t="shared" si="7"/>
        <v>820</v>
      </c>
      <c r="E25" s="70">
        <f t="shared" si="1"/>
        <v>8.8888888888888892E-2</v>
      </c>
      <c r="F25" s="71">
        <f>+AVERAGE($C$2:C24)</f>
        <v>810.04347826086962</v>
      </c>
      <c r="G25" s="72">
        <f t="shared" si="2"/>
        <v>9.9951690821255976E-2</v>
      </c>
      <c r="H25" s="54">
        <f t="shared" si="15"/>
        <v>797.75</v>
      </c>
      <c r="I25" s="72">
        <f t="shared" si="3"/>
        <v>0.11361111111111111</v>
      </c>
      <c r="J25" s="71">
        <f t="shared" si="16"/>
        <v>814.8</v>
      </c>
      <c r="K25" s="72">
        <f t="shared" si="10"/>
        <v>9.4666666666666718E-2</v>
      </c>
      <c r="L25" s="71">
        <f t="shared" si="17"/>
        <v>815.5</v>
      </c>
      <c r="M25" s="72">
        <f t="shared" si="12"/>
        <v>9.3888888888888883E-2</v>
      </c>
      <c r="N25" s="54">
        <f t="shared" si="14"/>
        <v>879.80000000000007</v>
      </c>
      <c r="O25" s="72">
        <f t="shared" si="4"/>
        <v>2.2444444444444368E-2</v>
      </c>
      <c r="P25" s="5">
        <f t="shared" si="0"/>
        <v>792.3112611613559</v>
      </c>
      <c r="Q25" s="72">
        <f t="shared" si="5"/>
        <v>0.11965415426516011</v>
      </c>
      <c r="R25" s="73">
        <f t="shared" si="13"/>
        <v>814.25565726858088</v>
      </c>
      <c r="S25" s="70">
        <f t="shared" si="6"/>
        <v>9.5271491923799023E-2</v>
      </c>
    </row>
    <row r="26" spans="1:19" x14ac:dyDescent="0.25">
      <c r="A26" s="67">
        <v>25</v>
      </c>
      <c r="B26" s="8">
        <v>41275</v>
      </c>
      <c r="C26" s="5">
        <v>784</v>
      </c>
      <c r="D26" s="69">
        <f t="shared" si="7"/>
        <v>900</v>
      </c>
      <c r="E26" s="70">
        <f t="shared" si="1"/>
        <v>0.14795918367346939</v>
      </c>
      <c r="F26" s="71">
        <f>+AVERAGE($C$2:C25)</f>
        <v>813.79166666666663</v>
      </c>
      <c r="G26" s="72">
        <f t="shared" si="2"/>
        <v>3.7999574829931923E-2</v>
      </c>
      <c r="H26" s="54">
        <f t="shared" si="15"/>
        <v>822.5</v>
      </c>
      <c r="I26" s="72">
        <f t="shared" si="3"/>
        <v>4.9107142857142856E-2</v>
      </c>
      <c r="J26" s="71">
        <f t="shared" si="16"/>
        <v>818.2</v>
      </c>
      <c r="K26" s="72">
        <f t="shared" si="10"/>
        <v>4.3622448979591895E-2</v>
      </c>
      <c r="L26" s="71">
        <f t="shared" si="17"/>
        <v>829</v>
      </c>
      <c r="M26" s="72">
        <f t="shared" si="12"/>
        <v>5.7397959183673471E-2</v>
      </c>
      <c r="N26" s="54">
        <f t="shared" si="14"/>
        <v>928.7</v>
      </c>
      <c r="O26" s="72">
        <f t="shared" si="4"/>
        <v>0.18456632653061231</v>
      </c>
      <c r="P26" s="5">
        <f t="shared" si="0"/>
        <v>797.56287735035357</v>
      </c>
      <c r="Q26" s="72">
        <f t="shared" si="5"/>
        <v>1.7299588457083639E-2</v>
      </c>
      <c r="R26" s="73">
        <f t="shared" si="13"/>
        <v>891.42556572685805</v>
      </c>
      <c r="S26" s="70">
        <f t="shared" si="6"/>
        <v>0.13702240526384957</v>
      </c>
    </row>
    <row r="27" spans="1:19" x14ac:dyDescent="0.25">
      <c r="A27" s="67">
        <v>26</v>
      </c>
      <c r="B27" s="8">
        <v>41306</v>
      </c>
      <c r="C27" s="5">
        <v>745</v>
      </c>
      <c r="D27" s="69">
        <f t="shared" si="7"/>
        <v>784</v>
      </c>
      <c r="E27" s="70">
        <f t="shared" si="1"/>
        <v>5.2348993288590606E-2</v>
      </c>
      <c r="F27" s="71">
        <f>+AVERAGE($C$2:C26)</f>
        <v>812.6</v>
      </c>
      <c r="G27" s="72">
        <f t="shared" si="2"/>
        <v>9.0738255033557078E-2</v>
      </c>
      <c r="H27" s="54">
        <f t="shared" si="15"/>
        <v>815.25</v>
      </c>
      <c r="I27" s="72">
        <f t="shared" si="3"/>
        <v>9.4295302013422816E-2</v>
      </c>
      <c r="J27" s="71">
        <f t="shared" si="16"/>
        <v>814.8</v>
      </c>
      <c r="K27" s="72">
        <f t="shared" si="10"/>
        <v>9.3691275167785179E-2</v>
      </c>
      <c r="L27" s="71">
        <f t="shared" si="17"/>
        <v>812.5</v>
      </c>
      <c r="M27" s="72">
        <f t="shared" si="12"/>
        <v>9.0604026845637578E-2</v>
      </c>
      <c r="N27" s="54">
        <f t="shared" si="14"/>
        <v>901.7</v>
      </c>
      <c r="O27" s="72">
        <f t="shared" si="4"/>
        <v>0.21033557046979873</v>
      </c>
      <c r="P27" s="5">
        <f t="shared" si="0"/>
        <v>802.81449353935113</v>
      </c>
      <c r="Q27" s="72">
        <f t="shared" si="5"/>
        <v>7.7603347032686079E-2</v>
      </c>
      <c r="R27" s="73">
        <f t="shared" si="13"/>
        <v>794.74255657268577</v>
      </c>
      <c r="S27" s="70">
        <f t="shared" si="6"/>
        <v>6.676853231232989E-2</v>
      </c>
    </row>
    <row r="28" spans="1:19" x14ac:dyDescent="0.25">
      <c r="A28" s="67">
        <v>27</v>
      </c>
      <c r="B28" s="8">
        <v>41334</v>
      </c>
      <c r="C28" s="5">
        <v>609</v>
      </c>
      <c r="D28" s="69">
        <f t="shared" si="7"/>
        <v>745</v>
      </c>
      <c r="E28" s="70">
        <f t="shared" si="1"/>
        <v>0.22331691297208539</v>
      </c>
      <c r="F28" s="71">
        <f>+AVERAGE($C$2:C27)</f>
        <v>810</v>
      </c>
      <c r="G28" s="72">
        <f t="shared" si="2"/>
        <v>0.33004926108374383</v>
      </c>
      <c r="H28" s="54">
        <f t="shared" si="15"/>
        <v>812.25</v>
      </c>
      <c r="I28" s="72">
        <f t="shared" si="3"/>
        <v>0.33374384236453203</v>
      </c>
      <c r="J28" s="71">
        <f t="shared" si="16"/>
        <v>801.2</v>
      </c>
      <c r="K28" s="72">
        <f t="shared" si="10"/>
        <v>0.31559934318555016</v>
      </c>
      <c r="L28" s="71">
        <f t="shared" si="17"/>
        <v>803.16666666666663</v>
      </c>
      <c r="M28" s="72">
        <f t="shared" si="12"/>
        <v>0.31882868089764638</v>
      </c>
      <c r="N28" s="54">
        <f t="shared" si="14"/>
        <v>869.7</v>
      </c>
      <c r="O28" s="72">
        <f t="shared" si="4"/>
        <v>0.4280788177339902</v>
      </c>
      <c r="P28" s="5">
        <f t="shared" si="0"/>
        <v>808.06610972834869</v>
      </c>
      <c r="Q28" s="72">
        <f t="shared" si="5"/>
        <v>0.32687374339630326</v>
      </c>
      <c r="R28" s="73">
        <f t="shared" si="13"/>
        <v>749.9742556572686</v>
      </c>
      <c r="S28" s="70">
        <f t="shared" si="6"/>
        <v>0.23148482045528507</v>
      </c>
    </row>
    <row r="29" spans="1:19" x14ac:dyDescent="0.25">
      <c r="A29" s="67">
        <v>28</v>
      </c>
      <c r="B29" s="8">
        <v>41365</v>
      </c>
      <c r="C29" s="5">
        <v>636</v>
      </c>
      <c r="D29" s="69">
        <f t="shared" si="7"/>
        <v>609</v>
      </c>
      <c r="E29" s="70">
        <f t="shared" si="1"/>
        <v>4.2452830188679243E-2</v>
      </c>
      <c r="F29" s="71">
        <f>+AVERAGE($C$2:C28)</f>
        <v>802.55555555555554</v>
      </c>
      <c r="G29" s="72">
        <f t="shared" si="2"/>
        <v>0.26187980433263452</v>
      </c>
      <c r="H29" s="54">
        <f t="shared" si="15"/>
        <v>759.5</v>
      </c>
      <c r="I29" s="72">
        <f t="shared" si="3"/>
        <v>0.19418238993710693</v>
      </c>
      <c r="J29" s="71">
        <f t="shared" si="16"/>
        <v>771.6</v>
      </c>
      <c r="K29" s="72">
        <f t="shared" si="10"/>
        <v>0.21320754716981136</v>
      </c>
      <c r="L29" s="71">
        <f t="shared" si="17"/>
        <v>769.16666666666663</v>
      </c>
      <c r="M29" s="72">
        <f t="shared" si="12"/>
        <v>0.20938155136268338</v>
      </c>
      <c r="N29" s="54">
        <f t="shared" si="14"/>
        <v>774.8</v>
      </c>
      <c r="O29" s="72">
        <f t="shared" si="4"/>
        <v>0.21823899371069175</v>
      </c>
      <c r="P29" s="5">
        <f t="shared" si="0"/>
        <v>813.31772591734625</v>
      </c>
      <c r="Q29" s="72">
        <f t="shared" si="5"/>
        <v>0.27880145584488403</v>
      </c>
      <c r="R29" s="73">
        <f t="shared" si="13"/>
        <v>623.09742556572689</v>
      </c>
      <c r="S29" s="70">
        <f t="shared" si="6"/>
        <v>2.0287066720555198E-2</v>
      </c>
    </row>
    <row r="30" spans="1:19" x14ac:dyDescent="0.25">
      <c r="A30" s="67">
        <v>29</v>
      </c>
      <c r="B30" s="8">
        <v>41395</v>
      </c>
      <c r="C30" s="5">
        <v>900</v>
      </c>
      <c r="D30" s="69">
        <f t="shared" si="7"/>
        <v>636</v>
      </c>
      <c r="E30" s="70">
        <f t="shared" si="1"/>
        <v>0.29333333333333333</v>
      </c>
      <c r="F30" s="71">
        <f>+AVERAGE($C$2:C29)</f>
        <v>796.60714285714289</v>
      </c>
      <c r="G30" s="72">
        <f t="shared" si="2"/>
        <v>0.11488095238095235</v>
      </c>
      <c r="H30" s="54">
        <f t="shared" si="15"/>
        <v>693.5</v>
      </c>
      <c r="I30" s="72">
        <f t="shared" si="3"/>
        <v>0.22944444444444445</v>
      </c>
      <c r="J30" s="71">
        <f t="shared" si="16"/>
        <v>734.8</v>
      </c>
      <c r="K30" s="72">
        <f t="shared" si="10"/>
        <v>0.18355555555555561</v>
      </c>
      <c r="L30" s="71">
        <f t="shared" si="17"/>
        <v>749</v>
      </c>
      <c r="M30" s="72">
        <f t="shared" si="12"/>
        <v>0.16777777777777778</v>
      </c>
      <c r="N30" s="54">
        <f t="shared" si="14"/>
        <v>728.1</v>
      </c>
      <c r="O30" s="72">
        <f t="shared" si="4"/>
        <v>0.19099999999999998</v>
      </c>
      <c r="P30" s="5">
        <f t="shared" si="0"/>
        <v>818.56934210634392</v>
      </c>
      <c r="Q30" s="72">
        <f t="shared" si="5"/>
        <v>9.0478508770728966E-2</v>
      </c>
      <c r="R30" s="73">
        <f t="shared" si="13"/>
        <v>634.70974255657268</v>
      </c>
      <c r="S30" s="70">
        <f t="shared" si="6"/>
        <v>0.29476695271491926</v>
      </c>
    </row>
    <row r="31" spans="1:19" x14ac:dyDescent="0.25">
      <c r="A31" s="67">
        <v>30</v>
      </c>
      <c r="B31" s="8">
        <v>41426</v>
      </c>
      <c r="C31" s="5">
        <v>938</v>
      </c>
      <c r="D31" s="69">
        <f t="shared" si="7"/>
        <v>900</v>
      </c>
      <c r="E31" s="70">
        <f t="shared" si="1"/>
        <v>4.0511727078891259E-2</v>
      </c>
      <c r="F31" s="71">
        <f>+AVERAGE($C$2:C30)</f>
        <v>800.17241379310349</v>
      </c>
      <c r="G31" s="72">
        <f t="shared" si="2"/>
        <v>0.14693772516726708</v>
      </c>
      <c r="H31" s="54">
        <f t="shared" si="15"/>
        <v>722.5</v>
      </c>
      <c r="I31" s="72">
        <f t="shared" si="3"/>
        <v>0.22974413646055436</v>
      </c>
      <c r="J31" s="71">
        <f t="shared" si="16"/>
        <v>734.8</v>
      </c>
      <c r="K31" s="72">
        <f t="shared" si="10"/>
        <v>0.21663113006396592</v>
      </c>
      <c r="L31" s="71">
        <f t="shared" si="17"/>
        <v>762.33333333333337</v>
      </c>
      <c r="M31" s="72">
        <f t="shared" si="12"/>
        <v>0.18727789623312008</v>
      </c>
      <c r="N31" s="54">
        <f t="shared" si="14"/>
        <v>837.1</v>
      </c>
      <c r="O31" s="72">
        <f t="shared" si="4"/>
        <v>0.10756929637526651</v>
      </c>
      <c r="P31" s="5">
        <f t="shared" si="0"/>
        <v>823.82095829534148</v>
      </c>
      <c r="Q31" s="72">
        <f t="shared" si="5"/>
        <v>0.12172605725443339</v>
      </c>
      <c r="R31" s="73">
        <f t="shared" si="13"/>
        <v>873.47097425565721</v>
      </c>
      <c r="S31" s="70">
        <f t="shared" si="6"/>
        <v>6.879427051635692E-2</v>
      </c>
    </row>
    <row r="32" spans="1:19" x14ac:dyDescent="0.25">
      <c r="A32" s="67">
        <v>31</v>
      </c>
      <c r="B32" s="8">
        <v>41456</v>
      </c>
      <c r="C32" s="5">
        <v>801</v>
      </c>
      <c r="D32" s="69">
        <f t="shared" si="7"/>
        <v>938</v>
      </c>
      <c r="E32" s="70">
        <f t="shared" si="1"/>
        <v>0.17103620474406991</v>
      </c>
      <c r="F32" s="71">
        <f>+AVERAGE($C$2:C31)</f>
        <v>804.76666666666665</v>
      </c>
      <c r="G32" s="72">
        <f t="shared" si="2"/>
        <v>4.7024552642529983E-3</v>
      </c>
      <c r="H32" s="54">
        <f t="shared" si="15"/>
        <v>770.75</v>
      </c>
      <c r="I32" s="72">
        <f t="shared" si="3"/>
        <v>3.7765293383270913E-2</v>
      </c>
      <c r="J32" s="71">
        <f t="shared" si="16"/>
        <v>765.6</v>
      </c>
      <c r="K32" s="72">
        <f t="shared" si="10"/>
        <v>4.4194756554307088E-2</v>
      </c>
      <c r="L32" s="71">
        <f t="shared" si="17"/>
        <v>768.66666666666663</v>
      </c>
      <c r="M32" s="72">
        <f t="shared" si="12"/>
        <v>4.0366208905534794E-2</v>
      </c>
      <c r="N32" s="54">
        <f t="shared" si="14"/>
        <v>927.1</v>
      </c>
      <c r="O32" s="72">
        <f t="shared" si="4"/>
        <v>0.15742821473158555</v>
      </c>
      <c r="P32" s="5">
        <f t="shared" si="0"/>
        <v>829.07257448433916</v>
      </c>
      <c r="Q32" s="72">
        <f t="shared" si="5"/>
        <v>3.5046909468588211E-2</v>
      </c>
      <c r="R32" s="73">
        <f t="shared" si="13"/>
        <v>931.54709742556577</v>
      </c>
      <c r="S32" s="70">
        <f t="shared" si="6"/>
        <v>0.16298014659870882</v>
      </c>
    </row>
    <row r="33" spans="1:19" x14ac:dyDescent="0.25">
      <c r="A33" s="67">
        <v>32</v>
      </c>
      <c r="B33" s="8">
        <v>41487</v>
      </c>
      <c r="C33" s="5">
        <v>842</v>
      </c>
      <c r="D33" s="69">
        <f t="shared" si="7"/>
        <v>801</v>
      </c>
      <c r="E33" s="70">
        <f t="shared" si="1"/>
        <v>4.8693586698337295E-2</v>
      </c>
      <c r="F33" s="71">
        <f>+AVERAGE($C$2:C32)</f>
        <v>804.64516129032256</v>
      </c>
      <c r="G33" s="72">
        <f t="shared" si="2"/>
        <v>4.436441651980693E-2</v>
      </c>
      <c r="H33" s="54">
        <f t="shared" si="15"/>
        <v>818.75</v>
      </c>
      <c r="I33" s="72">
        <f t="shared" si="3"/>
        <v>2.7612826603325414E-2</v>
      </c>
      <c r="J33" s="71">
        <f t="shared" si="16"/>
        <v>776.8</v>
      </c>
      <c r="K33" s="72">
        <f t="shared" si="10"/>
        <v>7.743467933491692E-2</v>
      </c>
      <c r="L33" s="71">
        <f t="shared" si="17"/>
        <v>771.5</v>
      </c>
      <c r="M33" s="72">
        <f t="shared" si="12"/>
        <v>8.3729216152019004E-2</v>
      </c>
      <c r="N33" s="54">
        <f t="shared" si="14"/>
        <v>925.5</v>
      </c>
      <c r="O33" s="72">
        <f t="shared" si="4"/>
        <v>9.9168646080760092E-2</v>
      </c>
      <c r="P33" s="5">
        <f t="shared" si="0"/>
        <v>834.32419067333672</v>
      </c>
      <c r="Q33" s="72">
        <f t="shared" si="5"/>
        <v>9.1161630957996252E-3</v>
      </c>
      <c r="R33" s="73">
        <f t="shared" si="13"/>
        <v>814.0547097425565</v>
      </c>
      <c r="S33" s="70">
        <f t="shared" si="6"/>
        <v>3.3189180828317698E-2</v>
      </c>
    </row>
    <row r="34" spans="1:19" x14ac:dyDescent="0.25">
      <c r="A34" s="67">
        <v>33</v>
      </c>
      <c r="B34" s="8">
        <v>41518</v>
      </c>
      <c r="C34" s="5">
        <v>957</v>
      </c>
      <c r="D34" s="69">
        <f t="shared" si="7"/>
        <v>842</v>
      </c>
      <c r="E34" s="70">
        <f t="shared" si="1"/>
        <v>0.12016718913270637</v>
      </c>
      <c r="F34" s="71">
        <f>+AVERAGE($C$2:C33)</f>
        <v>805.8125</v>
      </c>
      <c r="G34" s="72">
        <f t="shared" si="2"/>
        <v>0.15798066875653083</v>
      </c>
      <c r="H34" s="54">
        <f t="shared" si="15"/>
        <v>870.25</v>
      </c>
      <c r="I34" s="72">
        <f t="shared" si="3"/>
        <v>9.0647857889237196E-2</v>
      </c>
      <c r="J34" s="71">
        <f t="shared" si="16"/>
        <v>823.4</v>
      </c>
      <c r="K34" s="72">
        <f t="shared" si="10"/>
        <v>0.13960292580982239</v>
      </c>
      <c r="L34" s="71">
        <f t="shared" si="17"/>
        <v>787.66666666666663</v>
      </c>
      <c r="M34" s="72">
        <f t="shared" si="12"/>
        <v>0.17694183211424594</v>
      </c>
      <c r="N34" s="54">
        <f t="shared" si="14"/>
        <v>938.9</v>
      </c>
      <c r="O34" s="72">
        <f t="shared" si="4"/>
        <v>1.8913270637408591E-2</v>
      </c>
      <c r="P34" s="5">
        <f t="shared" si="0"/>
        <v>839.57580686233428</v>
      </c>
      <c r="Q34" s="72">
        <f t="shared" si="5"/>
        <v>0.1227003063089506</v>
      </c>
      <c r="R34" s="73">
        <f t="shared" si="13"/>
        <v>839.20547097425572</v>
      </c>
      <c r="S34" s="70">
        <f t="shared" si="6"/>
        <v>0.12308728215856247</v>
      </c>
    </row>
    <row r="35" spans="1:19" x14ac:dyDescent="0.25">
      <c r="A35" s="67">
        <v>34</v>
      </c>
      <c r="B35" s="8">
        <v>41548</v>
      </c>
      <c r="C35" s="5">
        <v>999</v>
      </c>
      <c r="D35" s="69">
        <f t="shared" si="7"/>
        <v>957</v>
      </c>
      <c r="E35" s="70">
        <f t="shared" si="1"/>
        <v>4.2042042042042045E-2</v>
      </c>
      <c r="F35" s="71">
        <f>+AVERAGE($C$2:C34)</f>
        <v>810.39393939393938</v>
      </c>
      <c r="G35" s="72">
        <f t="shared" si="2"/>
        <v>0.18879485546152214</v>
      </c>
      <c r="H35" s="54">
        <f t="shared" si="15"/>
        <v>884.5</v>
      </c>
      <c r="I35" s="72">
        <f t="shared" si="3"/>
        <v>0.11461461461461461</v>
      </c>
      <c r="J35" s="71">
        <f t="shared" si="16"/>
        <v>887.6</v>
      </c>
      <c r="K35" s="72">
        <f t="shared" si="10"/>
        <v>0.11151151151151149</v>
      </c>
      <c r="L35" s="71">
        <f t="shared" si="17"/>
        <v>845.66666666666663</v>
      </c>
      <c r="M35" s="72">
        <f t="shared" si="12"/>
        <v>0.15348682015348686</v>
      </c>
      <c r="N35" s="54">
        <f t="shared" si="14"/>
        <v>985.1</v>
      </c>
      <c r="O35" s="72">
        <f t="shared" si="4"/>
        <v>1.3913913913913891E-2</v>
      </c>
      <c r="P35" s="5">
        <f t="shared" si="0"/>
        <v>844.82742305133183</v>
      </c>
      <c r="Q35" s="72">
        <f t="shared" si="5"/>
        <v>0.15432690385252068</v>
      </c>
      <c r="R35" s="73">
        <f t="shared" si="13"/>
        <v>945.22054709742565</v>
      </c>
      <c r="S35" s="70">
        <f t="shared" si="6"/>
        <v>5.383328618876311E-2</v>
      </c>
    </row>
    <row r="36" spans="1:19" x14ac:dyDescent="0.25">
      <c r="A36" s="67">
        <v>35</v>
      </c>
      <c r="B36" s="8">
        <v>41579</v>
      </c>
      <c r="C36" s="5">
        <v>1002</v>
      </c>
      <c r="D36" s="69">
        <f t="shared" si="7"/>
        <v>999</v>
      </c>
      <c r="E36" s="70">
        <f t="shared" si="1"/>
        <v>2.9940119760479044E-3</v>
      </c>
      <c r="F36" s="71">
        <f>+AVERAGE($C$2:C35)</f>
        <v>815.94117647058829</v>
      </c>
      <c r="G36" s="72">
        <f t="shared" si="2"/>
        <v>0.18568744863214742</v>
      </c>
      <c r="H36" s="54">
        <f t="shared" si="15"/>
        <v>899.75</v>
      </c>
      <c r="I36" s="72">
        <f t="shared" si="3"/>
        <v>0.10204590818363274</v>
      </c>
      <c r="J36" s="71">
        <f t="shared" si="16"/>
        <v>907.4</v>
      </c>
      <c r="K36" s="72">
        <f t="shared" si="10"/>
        <v>9.4411177644710603E-2</v>
      </c>
      <c r="L36" s="71">
        <f t="shared" si="17"/>
        <v>906.16666666666663</v>
      </c>
      <c r="M36" s="72">
        <f t="shared" si="12"/>
        <v>9.5642049234863649E-2</v>
      </c>
      <c r="N36" s="54">
        <f t="shared" si="14"/>
        <v>1035.0999999999999</v>
      </c>
      <c r="O36" s="72">
        <f t="shared" si="4"/>
        <v>3.3033932135728451E-2</v>
      </c>
      <c r="P36" s="5">
        <f t="shared" si="0"/>
        <v>850.07903924032951</v>
      </c>
      <c r="Q36" s="72">
        <f t="shared" si="5"/>
        <v>0.15161772530905238</v>
      </c>
      <c r="R36" s="73">
        <f t="shared" si="13"/>
        <v>993.62205470974254</v>
      </c>
      <c r="S36" s="70">
        <f t="shared" si="6"/>
        <v>8.3612228445683213E-3</v>
      </c>
    </row>
    <row r="37" spans="1:19" x14ac:dyDescent="0.25">
      <c r="A37" s="67">
        <v>36</v>
      </c>
      <c r="B37" s="8">
        <v>41609</v>
      </c>
      <c r="C37" s="5">
        <v>1030</v>
      </c>
      <c r="D37" s="69">
        <f t="shared" si="7"/>
        <v>1002</v>
      </c>
      <c r="E37" s="70">
        <f t="shared" si="1"/>
        <v>2.7184466019417475E-2</v>
      </c>
      <c r="F37" s="71">
        <f>+AVERAGE($C$2:C36)</f>
        <v>821.25714285714287</v>
      </c>
      <c r="G37" s="72">
        <f t="shared" si="2"/>
        <v>0.20266296809986128</v>
      </c>
      <c r="H37" s="54">
        <f t="shared" si="15"/>
        <v>950</v>
      </c>
      <c r="I37" s="72">
        <f t="shared" si="3"/>
        <v>7.7669902912621352E-2</v>
      </c>
      <c r="J37" s="71">
        <f t="shared" si="16"/>
        <v>920.2</v>
      </c>
      <c r="K37" s="72">
        <f t="shared" si="10"/>
        <v>0.10660194174757277</v>
      </c>
      <c r="L37" s="71">
        <f t="shared" si="17"/>
        <v>923.16666666666663</v>
      </c>
      <c r="M37" s="72">
        <f t="shared" si="12"/>
        <v>0.10372168284789647</v>
      </c>
      <c r="N37" s="54">
        <f t="shared" si="14"/>
        <v>1076.3</v>
      </c>
      <c r="O37" s="72">
        <f t="shared" si="4"/>
        <v>4.4951456310679566E-2</v>
      </c>
      <c r="P37" s="5">
        <f t="shared" si="0"/>
        <v>855.33065542932707</v>
      </c>
      <c r="Q37" s="72">
        <f t="shared" si="5"/>
        <v>0.16958188793269216</v>
      </c>
      <c r="R37" s="73">
        <f t="shared" si="13"/>
        <v>1001.1622054709743</v>
      </c>
      <c r="S37" s="70">
        <f t="shared" si="6"/>
        <v>2.7997858766044371E-2</v>
      </c>
    </row>
    <row r="38" spans="1:19" x14ac:dyDescent="0.25">
      <c r="A38" s="67">
        <v>37</v>
      </c>
      <c r="B38" s="8">
        <v>41640</v>
      </c>
      <c r="C38" s="5">
        <v>819</v>
      </c>
      <c r="D38" s="69">
        <f t="shared" si="7"/>
        <v>1030</v>
      </c>
      <c r="E38" s="70">
        <f t="shared" si="1"/>
        <v>0.2576312576312576</v>
      </c>
      <c r="F38" s="71">
        <f>+AVERAGE($C$2:C37)</f>
        <v>827.05555555555554</v>
      </c>
      <c r="G38" s="72">
        <f t="shared" si="2"/>
        <v>9.8358431691764874E-3</v>
      </c>
      <c r="H38" s="54">
        <f t="shared" si="15"/>
        <v>997</v>
      </c>
      <c r="I38" s="72">
        <f t="shared" si="3"/>
        <v>0.21733821733821734</v>
      </c>
      <c r="J38" s="71">
        <f t="shared" si="16"/>
        <v>966</v>
      </c>
      <c r="K38" s="72">
        <f t="shared" si="10"/>
        <v>0.17948717948717949</v>
      </c>
      <c r="L38" s="71">
        <f t="shared" si="17"/>
        <v>938.5</v>
      </c>
      <c r="M38" s="72">
        <f t="shared" si="12"/>
        <v>0.14590964590964592</v>
      </c>
      <c r="N38" s="54">
        <f t="shared" si="14"/>
        <v>1111.0999999999999</v>
      </c>
      <c r="O38" s="72">
        <f t="shared" si="4"/>
        <v>0.35665445665445655</v>
      </c>
      <c r="P38" s="5">
        <f t="shared" si="0"/>
        <v>860.58227161832463</v>
      </c>
      <c r="Q38" s="72">
        <f t="shared" si="5"/>
        <v>5.0772004417978786E-2</v>
      </c>
      <c r="R38" s="73">
        <f t="shared" si="13"/>
        <v>1027.1162205470973</v>
      </c>
      <c r="S38" s="70">
        <f t="shared" si="6"/>
        <v>0.25411015939816523</v>
      </c>
    </row>
    <row r="39" spans="1:19" x14ac:dyDescent="0.25">
      <c r="A39" s="67">
        <v>38</v>
      </c>
      <c r="B39" s="8">
        <v>41671</v>
      </c>
      <c r="C39" s="5">
        <v>817</v>
      </c>
      <c r="D39" s="69">
        <f t="shared" si="7"/>
        <v>819</v>
      </c>
      <c r="E39" s="70">
        <f t="shared" si="1"/>
        <v>2.4479804161566705E-3</v>
      </c>
      <c r="F39" s="71">
        <f>+AVERAGE($C$2:C38)</f>
        <v>826.83783783783781</v>
      </c>
      <c r="G39" s="72">
        <f t="shared" si="2"/>
        <v>1.2041417182176023E-2</v>
      </c>
      <c r="H39" s="54">
        <f t="shared" si="15"/>
        <v>962.5</v>
      </c>
      <c r="I39" s="72">
        <f t="shared" si="3"/>
        <v>0.17809057527539779</v>
      </c>
      <c r="J39" s="71">
        <f t="shared" si="16"/>
        <v>961.4</v>
      </c>
      <c r="K39" s="72">
        <f t="shared" si="10"/>
        <v>0.1767441860465116</v>
      </c>
      <c r="L39" s="71">
        <f t="shared" si="17"/>
        <v>941.5</v>
      </c>
      <c r="M39" s="72">
        <f t="shared" si="12"/>
        <v>0.15238678090575275</v>
      </c>
      <c r="N39" s="54">
        <f t="shared" si="14"/>
        <v>1018.8</v>
      </c>
      <c r="O39" s="72">
        <f t="shared" si="4"/>
        <v>0.24700122399020802</v>
      </c>
      <c r="P39" s="5">
        <f t="shared" si="0"/>
        <v>865.8338878073223</v>
      </c>
      <c r="Q39" s="72">
        <f t="shared" si="5"/>
        <v>5.9772200498558505E-2</v>
      </c>
      <c r="R39" s="73">
        <f t="shared" si="13"/>
        <v>839.81162205470969</v>
      </c>
      <c r="S39" s="70">
        <f t="shared" si="6"/>
        <v>2.7921202025348455E-2</v>
      </c>
    </row>
    <row r="40" spans="1:19" x14ac:dyDescent="0.25">
      <c r="A40" s="67">
        <v>39</v>
      </c>
      <c r="B40" s="8">
        <v>41699</v>
      </c>
      <c r="C40" s="5">
        <v>976</v>
      </c>
      <c r="D40" s="69">
        <f t="shared" si="7"/>
        <v>817</v>
      </c>
      <c r="E40" s="70">
        <f t="shared" si="1"/>
        <v>0.16290983606557377</v>
      </c>
      <c r="F40" s="71">
        <f>+AVERAGE($C$2:C39)</f>
        <v>826.57894736842104</v>
      </c>
      <c r="G40" s="72">
        <f t="shared" si="2"/>
        <v>0.15309534081104401</v>
      </c>
      <c r="H40" s="54">
        <f t="shared" si="15"/>
        <v>917</v>
      </c>
      <c r="I40" s="72">
        <f t="shared" si="3"/>
        <v>6.0450819672131145E-2</v>
      </c>
      <c r="J40" s="71">
        <f t="shared" si="16"/>
        <v>933.4</v>
      </c>
      <c r="K40" s="72">
        <f t="shared" si="10"/>
        <v>4.3647540983606584E-2</v>
      </c>
      <c r="L40" s="71">
        <f t="shared" si="17"/>
        <v>937.33333333333337</v>
      </c>
      <c r="M40" s="72">
        <f t="shared" si="12"/>
        <v>3.9617486338797775E-2</v>
      </c>
      <c r="N40" s="54">
        <f t="shared" si="14"/>
        <v>960.4</v>
      </c>
      <c r="O40" s="72">
        <f t="shared" si="4"/>
        <v>1.5983606557377072E-2</v>
      </c>
      <c r="P40" s="5">
        <f t="shared" si="0"/>
        <v>871.08550399631986</v>
      </c>
      <c r="Q40" s="72">
        <f t="shared" si="5"/>
        <v>0.10749436065950835</v>
      </c>
      <c r="R40" s="73">
        <f t="shared" si="13"/>
        <v>819.28116220547099</v>
      </c>
      <c r="S40" s="70">
        <f t="shared" si="6"/>
        <v>0.16057257970750924</v>
      </c>
    </row>
    <row r="41" spans="1:19" x14ac:dyDescent="0.25">
      <c r="A41" s="67">
        <v>40</v>
      </c>
      <c r="B41" s="8">
        <v>41730</v>
      </c>
      <c r="C41" s="5">
        <v>908</v>
      </c>
      <c r="D41" s="69">
        <f t="shared" si="7"/>
        <v>976</v>
      </c>
      <c r="E41" s="70">
        <f t="shared" si="1"/>
        <v>7.4889867841409691E-2</v>
      </c>
      <c r="F41" s="71">
        <f>+AVERAGE($C$2:C40)</f>
        <v>830.41025641025647</v>
      </c>
      <c r="G41" s="72">
        <f t="shared" si="2"/>
        <v>8.545125946006997E-2</v>
      </c>
      <c r="H41" s="54">
        <f t="shared" si="15"/>
        <v>910.5</v>
      </c>
      <c r="I41" s="72">
        <f t="shared" si="3"/>
        <v>2.7533039647577094E-3</v>
      </c>
      <c r="J41" s="71">
        <f t="shared" si="16"/>
        <v>928.8</v>
      </c>
      <c r="K41" s="72">
        <f t="shared" si="10"/>
        <v>2.2907488986784092E-2</v>
      </c>
      <c r="L41" s="71">
        <f t="shared" si="17"/>
        <v>940.5</v>
      </c>
      <c r="M41" s="72">
        <f t="shared" si="12"/>
        <v>3.5792951541850221E-2</v>
      </c>
      <c r="N41" s="54">
        <f t="shared" si="14"/>
        <v>999.9</v>
      </c>
      <c r="O41" s="72">
        <f t="shared" si="4"/>
        <v>0.10121145374449336</v>
      </c>
      <c r="P41" s="5">
        <f t="shared" si="0"/>
        <v>876.33712018531742</v>
      </c>
      <c r="Q41" s="72">
        <f t="shared" si="5"/>
        <v>3.4871013011764956E-2</v>
      </c>
      <c r="R41" s="73">
        <f t="shared" si="13"/>
        <v>960.32811622054703</v>
      </c>
      <c r="S41" s="70">
        <f t="shared" si="6"/>
        <v>5.7630083943333736E-2</v>
      </c>
    </row>
    <row r="42" spans="1:19" x14ac:dyDescent="0.25">
      <c r="A42" s="67">
        <v>41</v>
      </c>
      <c r="B42" s="8">
        <v>41760</v>
      </c>
      <c r="C42" s="5">
        <v>942</v>
      </c>
      <c r="D42" s="69">
        <f t="shared" si="7"/>
        <v>908</v>
      </c>
      <c r="E42" s="70">
        <f t="shared" si="1"/>
        <v>3.6093418259023353E-2</v>
      </c>
      <c r="F42" s="71">
        <f>+AVERAGE($C$2:C41)</f>
        <v>832.35</v>
      </c>
      <c r="G42" s="72">
        <f t="shared" si="2"/>
        <v>0.11640127388535029</v>
      </c>
      <c r="H42" s="54">
        <f t="shared" si="15"/>
        <v>880</v>
      </c>
      <c r="I42" s="72">
        <f t="shared" si="3"/>
        <v>6.5817409766454352E-2</v>
      </c>
      <c r="J42" s="71">
        <f t="shared" si="16"/>
        <v>910</v>
      </c>
      <c r="K42" s="72">
        <f t="shared" si="10"/>
        <v>3.3970276008492568E-2</v>
      </c>
      <c r="L42" s="71">
        <f t="shared" si="17"/>
        <v>925.33333333333337</v>
      </c>
      <c r="M42" s="72">
        <f t="shared" si="12"/>
        <v>1.7692852087756505E-2</v>
      </c>
      <c r="N42" s="54">
        <f t="shared" si="14"/>
        <v>992.1</v>
      </c>
      <c r="O42" s="72">
        <f t="shared" si="4"/>
        <v>5.3184713375796201E-2</v>
      </c>
      <c r="P42" s="5">
        <f t="shared" si="0"/>
        <v>881.58873637431498</v>
      </c>
      <c r="Q42" s="72">
        <f t="shared" si="5"/>
        <v>6.4130853105822741E-2</v>
      </c>
      <c r="R42" s="73">
        <f t="shared" si="13"/>
        <v>913.23281162205467</v>
      </c>
      <c r="S42" s="70">
        <f t="shared" si="6"/>
        <v>3.0538416537096956E-2</v>
      </c>
    </row>
    <row r="43" spans="1:19" x14ac:dyDescent="0.25">
      <c r="A43" s="67">
        <v>42</v>
      </c>
      <c r="B43" s="8">
        <v>41791</v>
      </c>
      <c r="C43" s="5">
        <v>900</v>
      </c>
      <c r="D43" s="69">
        <f t="shared" si="7"/>
        <v>942</v>
      </c>
      <c r="E43" s="70">
        <f t="shared" si="1"/>
        <v>4.6666666666666669E-2</v>
      </c>
      <c r="F43" s="71">
        <f>+AVERAGE($C$2:C42)</f>
        <v>835.02439024390242</v>
      </c>
      <c r="G43" s="72">
        <f t="shared" si="2"/>
        <v>7.2195121951219535E-2</v>
      </c>
      <c r="H43" s="54">
        <f t="shared" si="15"/>
        <v>910.75</v>
      </c>
      <c r="I43" s="72">
        <f t="shared" si="3"/>
        <v>1.1944444444444445E-2</v>
      </c>
      <c r="J43" s="71">
        <f t="shared" si="16"/>
        <v>892.4</v>
      </c>
      <c r="K43" s="72">
        <f t="shared" si="10"/>
        <v>8.4444444444444697E-3</v>
      </c>
      <c r="L43" s="71">
        <f t="shared" si="17"/>
        <v>915.33333333333337</v>
      </c>
      <c r="M43" s="72">
        <f t="shared" si="12"/>
        <v>1.703703703703708E-2</v>
      </c>
      <c r="N43" s="54">
        <f t="shared" si="14"/>
        <v>1020.3</v>
      </c>
      <c r="O43" s="72">
        <f t="shared" si="4"/>
        <v>0.13366666666666663</v>
      </c>
      <c r="P43" s="5">
        <f t="shared" si="0"/>
        <v>886.84035256331265</v>
      </c>
      <c r="Q43" s="72">
        <f t="shared" si="5"/>
        <v>1.4621830485208168E-2</v>
      </c>
      <c r="R43" s="73">
        <f t="shared" si="13"/>
        <v>939.12328116220556</v>
      </c>
      <c r="S43" s="70">
        <f t="shared" si="6"/>
        <v>4.3470312402450619E-2</v>
      </c>
    </row>
    <row r="44" spans="1:19" x14ac:dyDescent="0.25">
      <c r="A44" s="67">
        <v>43</v>
      </c>
      <c r="B44" s="8">
        <v>41821</v>
      </c>
      <c r="C44" s="5">
        <v>999</v>
      </c>
      <c r="D44" s="69">
        <f t="shared" si="7"/>
        <v>900</v>
      </c>
      <c r="E44" s="70">
        <f t="shared" si="1"/>
        <v>9.90990990990991E-2</v>
      </c>
      <c r="F44" s="71">
        <f>+AVERAGE($C$2:C43)</f>
        <v>836.57142857142856</v>
      </c>
      <c r="G44" s="72">
        <f t="shared" si="2"/>
        <v>0.1625911625911626</v>
      </c>
      <c r="H44" s="54">
        <f t="shared" si="15"/>
        <v>931.5</v>
      </c>
      <c r="I44" s="72">
        <f t="shared" si="3"/>
        <v>6.7567567567567571E-2</v>
      </c>
      <c r="J44" s="71">
        <f t="shared" si="16"/>
        <v>908.6</v>
      </c>
      <c r="K44" s="72">
        <f t="shared" si="10"/>
        <v>9.0490490490490474E-2</v>
      </c>
      <c r="L44" s="71">
        <f t="shared" si="17"/>
        <v>893.66666666666663</v>
      </c>
      <c r="M44" s="72">
        <f t="shared" si="12"/>
        <v>0.10543877210543881</v>
      </c>
      <c r="N44" s="54">
        <f t="shared" si="14"/>
        <v>1011.8</v>
      </c>
      <c r="O44" s="72">
        <f t="shared" si="4"/>
        <v>1.2812812812812767E-2</v>
      </c>
      <c r="P44" s="5">
        <f t="shared" si="0"/>
        <v>892.09196875231021</v>
      </c>
      <c r="Q44" s="72">
        <f t="shared" si="5"/>
        <v>0.10701504629398377</v>
      </c>
      <c r="R44" s="73">
        <f t="shared" si="13"/>
        <v>903.91232811622058</v>
      </c>
      <c r="S44" s="70">
        <f t="shared" si="6"/>
        <v>9.5182854738517939E-2</v>
      </c>
    </row>
    <row r="45" spans="1:19" x14ac:dyDescent="0.25">
      <c r="A45" s="67">
        <v>44</v>
      </c>
      <c r="B45" s="8">
        <v>41852</v>
      </c>
      <c r="C45" s="5">
        <v>1008</v>
      </c>
      <c r="D45" s="69">
        <f t="shared" si="7"/>
        <v>999</v>
      </c>
      <c r="E45" s="70">
        <f t="shared" si="1"/>
        <v>8.9285714285714281E-3</v>
      </c>
      <c r="F45" s="71">
        <f>+AVERAGE($C$2:C44)</f>
        <v>840.34883720930236</v>
      </c>
      <c r="G45" s="72">
        <f t="shared" si="2"/>
        <v>0.16632059800664448</v>
      </c>
      <c r="H45" s="54">
        <f t="shared" si="15"/>
        <v>937.25</v>
      </c>
      <c r="I45" s="72">
        <f t="shared" si="3"/>
        <v>7.0188492063492064E-2</v>
      </c>
      <c r="J45" s="71">
        <f t="shared" si="16"/>
        <v>945</v>
      </c>
      <c r="K45" s="72">
        <f t="shared" si="10"/>
        <v>6.25E-2</v>
      </c>
      <c r="L45" s="71">
        <f t="shared" si="17"/>
        <v>923.66666666666663</v>
      </c>
      <c r="M45" s="72">
        <f t="shared" si="12"/>
        <v>8.3664021164021204E-2</v>
      </c>
      <c r="N45" s="54">
        <f t="shared" si="14"/>
        <v>1048.7</v>
      </c>
      <c r="O45" s="72">
        <f t="shared" si="4"/>
        <v>4.0376984126984171E-2</v>
      </c>
      <c r="P45" s="5">
        <f t="shared" si="0"/>
        <v>897.34358494130788</v>
      </c>
      <c r="Q45" s="72">
        <f t="shared" si="5"/>
        <v>0.10977818954235329</v>
      </c>
      <c r="R45" s="73">
        <f t="shared" si="13"/>
        <v>989.49123281162201</v>
      </c>
      <c r="S45" s="70">
        <f t="shared" si="6"/>
        <v>1.8361872210692447E-2</v>
      </c>
    </row>
    <row r="46" spans="1:19" x14ac:dyDescent="0.25">
      <c r="A46" s="67">
        <v>45</v>
      </c>
      <c r="B46" s="8">
        <v>41883</v>
      </c>
      <c r="C46" s="5">
        <v>1017</v>
      </c>
      <c r="D46" s="69">
        <f t="shared" si="7"/>
        <v>1008</v>
      </c>
      <c r="E46" s="70">
        <f t="shared" si="1"/>
        <v>8.8495575221238937E-3</v>
      </c>
      <c r="F46" s="71">
        <f>+AVERAGE($C$2:C45)</f>
        <v>844.15909090909088</v>
      </c>
      <c r="G46" s="72">
        <f t="shared" si="2"/>
        <v>0.169951729686243</v>
      </c>
      <c r="H46" s="54">
        <f t="shared" si="15"/>
        <v>962.25</v>
      </c>
      <c r="I46" s="72">
        <f t="shared" si="3"/>
        <v>5.3834808259587023E-2</v>
      </c>
      <c r="J46" s="71">
        <f t="shared" si="16"/>
        <v>951.4</v>
      </c>
      <c r="K46" s="72">
        <f t="shared" si="10"/>
        <v>6.4503441494591959E-2</v>
      </c>
      <c r="L46" s="71">
        <f t="shared" si="17"/>
        <v>955.5</v>
      </c>
      <c r="M46" s="72">
        <f t="shared" si="12"/>
        <v>6.047197640117994E-2</v>
      </c>
      <c r="N46" s="54">
        <f t="shared" si="14"/>
        <v>1077.9000000000001</v>
      </c>
      <c r="O46" s="72">
        <f t="shared" si="4"/>
        <v>5.9882005899705104E-2</v>
      </c>
      <c r="P46" s="5">
        <f t="shared" si="0"/>
        <v>902.59520113030544</v>
      </c>
      <c r="Q46" s="72">
        <f t="shared" si="5"/>
        <v>0.11249242760048629</v>
      </c>
      <c r="R46" s="73">
        <f t="shared" si="13"/>
        <v>1006.1491232811622</v>
      </c>
      <c r="S46" s="70">
        <f t="shared" si="6"/>
        <v>1.0669495298758852E-2</v>
      </c>
    </row>
    <row r="47" spans="1:19" x14ac:dyDescent="0.25">
      <c r="A47" s="67">
        <v>46</v>
      </c>
      <c r="B47" s="8">
        <v>41913</v>
      </c>
      <c r="C47" s="5">
        <v>1026</v>
      </c>
      <c r="D47" s="69">
        <f t="shared" si="7"/>
        <v>1017</v>
      </c>
      <c r="E47" s="70">
        <f t="shared" si="1"/>
        <v>8.771929824561403E-3</v>
      </c>
      <c r="F47" s="71">
        <f>+AVERAGE($C$2:C46)</f>
        <v>848</v>
      </c>
      <c r="G47" s="72">
        <f t="shared" si="2"/>
        <v>0.17348927875243664</v>
      </c>
      <c r="H47" s="54">
        <f t="shared" si="15"/>
        <v>981</v>
      </c>
      <c r="I47" s="72">
        <f t="shared" si="3"/>
        <v>4.3859649122807015E-2</v>
      </c>
      <c r="J47" s="71">
        <f t="shared" si="16"/>
        <v>973.2</v>
      </c>
      <c r="K47" s="72">
        <f t="shared" si="10"/>
        <v>5.1461988304093521E-2</v>
      </c>
      <c r="L47" s="71">
        <f t="shared" si="17"/>
        <v>962.33333333333337</v>
      </c>
      <c r="M47" s="72">
        <f t="shared" si="12"/>
        <v>6.2053281351526927E-2</v>
      </c>
      <c r="N47" s="54">
        <f t="shared" si="14"/>
        <v>1100.7</v>
      </c>
      <c r="O47" s="72">
        <f t="shared" si="4"/>
        <v>7.2807017543859695E-2</v>
      </c>
      <c r="P47" s="5">
        <f t="shared" si="0"/>
        <v>907.846817319303</v>
      </c>
      <c r="Q47" s="72">
        <f t="shared" si="5"/>
        <v>0.1151590474470731</v>
      </c>
      <c r="R47" s="73">
        <f t="shared" si="13"/>
        <v>1015.9149123281163</v>
      </c>
      <c r="S47" s="70">
        <f t="shared" si="6"/>
        <v>9.8295201480347802E-3</v>
      </c>
    </row>
    <row r="48" spans="1:19" x14ac:dyDescent="0.25">
      <c r="A48" s="67">
        <v>47</v>
      </c>
      <c r="B48" s="8">
        <v>41944</v>
      </c>
      <c r="C48" s="5">
        <v>1058</v>
      </c>
      <c r="D48" s="69">
        <f t="shared" si="7"/>
        <v>1026</v>
      </c>
      <c r="E48" s="70">
        <f t="shared" si="1"/>
        <v>3.0245746691871456E-2</v>
      </c>
      <c r="F48" s="71">
        <f>+AVERAGE($C$2:C47)</f>
        <v>851.86956521739125</v>
      </c>
      <c r="G48" s="72">
        <f t="shared" si="2"/>
        <v>0.19483027862250354</v>
      </c>
      <c r="H48" s="54">
        <f t="shared" si="15"/>
        <v>1012.5</v>
      </c>
      <c r="I48" s="72">
        <f t="shared" si="3"/>
        <v>4.3005671077504727E-2</v>
      </c>
      <c r="J48" s="71">
        <f t="shared" si="16"/>
        <v>990</v>
      </c>
      <c r="K48" s="72">
        <f t="shared" si="10"/>
        <v>6.4272211720226846E-2</v>
      </c>
      <c r="L48" s="71">
        <f t="shared" si="17"/>
        <v>982</v>
      </c>
      <c r="M48" s="72">
        <f t="shared" si="12"/>
        <v>7.1833648393194713E-2</v>
      </c>
      <c r="N48" s="54">
        <f t="shared" si="14"/>
        <v>1119.5999999999999</v>
      </c>
      <c r="O48" s="72">
        <f t="shared" si="4"/>
        <v>5.8223062381852465E-2</v>
      </c>
      <c r="P48" s="5">
        <f t="shared" si="0"/>
        <v>913.09843350830056</v>
      </c>
      <c r="Q48" s="72">
        <f t="shared" si="5"/>
        <v>0.13695800235510344</v>
      </c>
      <c r="R48" s="73">
        <f t="shared" si="13"/>
        <v>1024.9914912328115</v>
      </c>
      <c r="S48" s="70">
        <f t="shared" si="6"/>
        <v>3.119896858902501E-2</v>
      </c>
    </row>
    <row r="49" spans="1:19" x14ac:dyDescent="0.25">
      <c r="A49" s="67">
        <v>48</v>
      </c>
      <c r="B49" s="8">
        <v>41974</v>
      </c>
      <c r="C49" s="5">
        <v>951</v>
      </c>
      <c r="D49" s="69">
        <f t="shared" si="7"/>
        <v>1058</v>
      </c>
      <c r="E49" s="70">
        <f t="shared" si="1"/>
        <v>0.11251314405888538</v>
      </c>
      <c r="F49" s="71">
        <f>+AVERAGE($C$2:C48)</f>
        <v>856.25531914893622</v>
      </c>
      <c r="G49" s="72">
        <f t="shared" si="2"/>
        <v>9.962637313466223E-2</v>
      </c>
      <c r="H49" s="54">
        <f t="shared" si="15"/>
        <v>1027.25</v>
      </c>
      <c r="I49" s="72">
        <f t="shared" si="3"/>
        <v>8.0178759200841221E-2</v>
      </c>
      <c r="J49" s="71">
        <f t="shared" si="16"/>
        <v>1021.6</v>
      </c>
      <c r="K49" s="72">
        <f t="shared" si="10"/>
        <v>7.4237644584647766E-2</v>
      </c>
      <c r="L49" s="71">
        <f t="shared" si="17"/>
        <v>1001.3333333333334</v>
      </c>
      <c r="M49" s="72">
        <f t="shared" si="12"/>
        <v>5.2926743778478835E-2</v>
      </c>
      <c r="N49" s="54">
        <f t="shared" si="14"/>
        <v>1141</v>
      </c>
      <c r="O49" s="72">
        <f t="shared" si="4"/>
        <v>0.19978969505783387</v>
      </c>
      <c r="P49" s="5">
        <f t="shared" si="0"/>
        <v>918.35004969729812</v>
      </c>
      <c r="Q49" s="72">
        <f t="shared" si="5"/>
        <v>3.4332229550685468E-2</v>
      </c>
      <c r="R49" s="73">
        <f t="shared" si="13"/>
        <v>1054.6991491232811</v>
      </c>
      <c r="S49" s="70">
        <f t="shared" si="6"/>
        <v>0.10904221779524829</v>
      </c>
    </row>
    <row r="50" spans="1:19" x14ac:dyDescent="0.25">
      <c r="A50" s="67">
        <v>49</v>
      </c>
      <c r="B50" s="8">
        <v>42005</v>
      </c>
      <c r="C50" s="5">
        <v>816</v>
      </c>
      <c r="D50" s="69">
        <f t="shared" si="7"/>
        <v>951</v>
      </c>
      <c r="E50" s="70">
        <f t="shared" si="1"/>
        <v>0.16544117647058823</v>
      </c>
      <c r="F50" s="71">
        <f>+AVERAGE($C$2:C49)</f>
        <v>858.22916666666663</v>
      </c>
      <c r="G50" s="72">
        <f t="shared" si="2"/>
        <v>5.1751429738562046E-2</v>
      </c>
      <c r="H50" s="54">
        <f t="shared" si="15"/>
        <v>1013</v>
      </c>
      <c r="I50" s="72">
        <f t="shared" si="3"/>
        <v>0.24142156862745098</v>
      </c>
      <c r="J50" s="71">
        <f t="shared" si="16"/>
        <v>1012</v>
      </c>
      <c r="K50" s="72">
        <f t="shared" si="10"/>
        <v>0.24019607843137256</v>
      </c>
      <c r="L50" s="71">
        <f t="shared" si="17"/>
        <v>1009.8333333333334</v>
      </c>
      <c r="M50" s="72">
        <f t="shared" si="12"/>
        <v>0.23754084967320266</v>
      </c>
      <c r="N50" s="54">
        <f t="shared" si="14"/>
        <v>1099.8</v>
      </c>
      <c r="O50" s="72">
        <f t="shared" si="4"/>
        <v>0.34779411764705875</v>
      </c>
      <c r="P50" s="5">
        <f t="shared" si="0"/>
        <v>923.60166588629579</v>
      </c>
      <c r="Q50" s="72">
        <f t="shared" si="5"/>
        <v>0.1318647866253625</v>
      </c>
      <c r="R50" s="73">
        <f t="shared" si="13"/>
        <v>961.36991491232811</v>
      </c>
      <c r="S50" s="70">
        <f t="shared" si="6"/>
        <v>0.17814940552981387</v>
      </c>
    </row>
    <row r="51" spans="1:19" x14ac:dyDescent="0.25">
      <c r="A51" s="67">
        <v>50</v>
      </c>
      <c r="B51" s="8">
        <v>42036</v>
      </c>
      <c r="C51" s="5">
        <v>998</v>
      </c>
      <c r="D51" s="69">
        <f t="shared" si="7"/>
        <v>816</v>
      </c>
      <c r="E51" s="70">
        <f t="shared" si="1"/>
        <v>0.18236472945891782</v>
      </c>
      <c r="F51" s="71">
        <f>+AVERAGE($C$2:C50)</f>
        <v>857.36734693877554</v>
      </c>
      <c r="G51" s="72">
        <f t="shared" si="2"/>
        <v>0.14091448202527501</v>
      </c>
      <c r="H51" s="54">
        <f t="shared" si="15"/>
        <v>962.75</v>
      </c>
      <c r="I51" s="72">
        <f t="shared" si="3"/>
        <v>3.5320641282565131E-2</v>
      </c>
      <c r="J51" s="71">
        <f t="shared" si="16"/>
        <v>973.6</v>
      </c>
      <c r="K51" s="72">
        <f t="shared" si="10"/>
        <v>2.444889779559116E-2</v>
      </c>
      <c r="L51" s="71">
        <f t="shared" si="17"/>
        <v>979.33333333333337</v>
      </c>
      <c r="M51" s="72">
        <f t="shared" si="12"/>
        <v>1.8704074816299227E-2</v>
      </c>
      <c r="N51" s="54">
        <f t="shared" si="14"/>
        <v>1007.5</v>
      </c>
      <c r="O51" s="72">
        <f t="shared" si="4"/>
        <v>9.5190380761523054E-3</v>
      </c>
      <c r="P51" s="5">
        <f t="shared" si="0"/>
        <v>928.85328207529335</v>
      </c>
      <c r="Q51" s="72">
        <f t="shared" si="5"/>
        <v>6.9285288501710077E-2</v>
      </c>
      <c r="R51" s="73">
        <f t="shared" si="13"/>
        <v>830.53699149123281</v>
      </c>
      <c r="S51" s="70">
        <f t="shared" si="6"/>
        <v>0.16779860572020761</v>
      </c>
    </row>
    <row r="52" spans="1:19" x14ac:dyDescent="0.25">
      <c r="A52" s="67">
        <v>51</v>
      </c>
      <c r="B52" s="8">
        <v>42064</v>
      </c>
      <c r="C52" s="5">
        <v>990</v>
      </c>
      <c r="D52" s="69">
        <f t="shared" si="7"/>
        <v>998</v>
      </c>
      <c r="E52" s="70">
        <f t="shared" si="1"/>
        <v>8.0808080808080808E-3</v>
      </c>
      <c r="F52" s="71">
        <f>+AVERAGE($C$2:C51)</f>
        <v>860.18</v>
      </c>
      <c r="G52" s="72">
        <f t="shared" si="2"/>
        <v>0.13113131313131318</v>
      </c>
      <c r="H52" s="54">
        <f t="shared" si="15"/>
        <v>955.75</v>
      </c>
      <c r="I52" s="72">
        <f t="shared" si="3"/>
        <v>3.4595959595959597E-2</v>
      </c>
      <c r="J52" s="71">
        <f t="shared" si="16"/>
        <v>969.8</v>
      </c>
      <c r="K52" s="72">
        <f t="shared" si="10"/>
        <v>2.0404040404040449E-2</v>
      </c>
      <c r="L52" s="71">
        <f t="shared" si="17"/>
        <v>977.66666666666663</v>
      </c>
      <c r="M52" s="72">
        <f t="shared" si="12"/>
        <v>1.2457912457912496E-2</v>
      </c>
      <c r="N52" s="54">
        <f t="shared" si="14"/>
        <v>1039.8</v>
      </c>
      <c r="O52" s="72">
        <f t="shared" si="4"/>
        <v>5.0303030303030259E-2</v>
      </c>
      <c r="P52" s="5">
        <f t="shared" si="0"/>
        <v>934.10489826429102</v>
      </c>
      <c r="Q52" s="72">
        <f t="shared" si="5"/>
        <v>5.6459698722938358E-2</v>
      </c>
      <c r="R52" s="73">
        <f t="shared" si="13"/>
        <v>981.25369914912335</v>
      </c>
      <c r="S52" s="70">
        <f t="shared" si="6"/>
        <v>8.8346473241178291E-3</v>
      </c>
    </row>
    <row r="53" spans="1:19" x14ac:dyDescent="0.25">
      <c r="A53" s="67">
        <v>52</v>
      </c>
      <c r="B53" s="8">
        <v>42095</v>
      </c>
      <c r="C53" s="5">
        <v>1026</v>
      </c>
      <c r="D53" s="69">
        <f t="shared" si="7"/>
        <v>990</v>
      </c>
      <c r="E53" s="70">
        <f t="shared" si="1"/>
        <v>3.5087719298245612E-2</v>
      </c>
      <c r="F53" s="71">
        <f>+AVERAGE($C$2:C52)</f>
        <v>862.72549019607845</v>
      </c>
      <c r="G53" s="72">
        <f t="shared" si="2"/>
        <v>0.15913694912662918</v>
      </c>
      <c r="H53" s="54">
        <f t="shared" si="15"/>
        <v>938.75</v>
      </c>
      <c r="I53" s="72">
        <f t="shared" si="3"/>
        <v>8.5038986354775831E-2</v>
      </c>
      <c r="J53" s="71">
        <f t="shared" si="16"/>
        <v>962.6</v>
      </c>
      <c r="K53" s="72">
        <f t="shared" si="10"/>
        <v>6.1793372319688088E-2</v>
      </c>
      <c r="L53" s="71">
        <f t="shared" si="17"/>
        <v>973.16666666666663</v>
      </c>
      <c r="M53" s="72">
        <f t="shared" si="12"/>
        <v>5.1494476933073463E-2</v>
      </c>
      <c r="N53" s="54">
        <f t="shared" si="14"/>
        <v>1052.7</v>
      </c>
      <c r="O53" s="72">
        <f t="shared" si="4"/>
        <v>2.6023391812865542E-2</v>
      </c>
      <c r="P53" s="5">
        <f t="shared" si="0"/>
        <v>939.35651445328858</v>
      </c>
      <c r="Q53" s="72">
        <f t="shared" si="5"/>
        <v>8.444784166346142E-2</v>
      </c>
      <c r="R53" s="73">
        <f t="shared" si="13"/>
        <v>989.12536991491231</v>
      </c>
      <c r="S53" s="70">
        <f t="shared" si="6"/>
        <v>3.5940185268116653E-2</v>
      </c>
    </row>
    <row r="54" spans="1:19" x14ac:dyDescent="0.25">
      <c r="A54" s="67">
        <v>53</v>
      </c>
      <c r="B54" s="8">
        <v>42125</v>
      </c>
      <c r="C54" s="5">
        <v>1053</v>
      </c>
      <c r="D54" s="69">
        <f t="shared" si="7"/>
        <v>1026</v>
      </c>
      <c r="E54" s="70">
        <f t="shared" si="1"/>
        <v>2.564102564102564E-2</v>
      </c>
      <c r="F54" s="71">
        <f>+AVERAGE($C$2:C53)</f>
        <v>865.86538461538464</v>
      </c>
      <c r="G54" s="72">
        <f t="shared" si="2"/>
        <v>0.17771568412594052</v>
      </c>
      <c r="H54" s="54">
        <f t="shared" si="15"/>
        <v>957.5</v>
      </c>
      <c r="I54" s="72">
        <f t="shared" si="3"/>
        <v>9.069325735992402E-2</v>
      </c>
      <c r="J54" s="71">
        <f t="shared" si="16"/>
        <v>956.2</v>
      </c>
      <c r="K54" s="72">
        <f t="shared" si="10"/>
        <v>9.1927825261158558E-2</v>
      </c>
      <c r="L54" s="71">
        <f t="shared" si="17"/>
        <v>973.16666666666663</v>
      </c>
      <c r="M54" s="72">
        <f t="shared" si="12"/>
        <v>7.5815131370686961E-2</v>
      </c>
      <c r="N54" s="54">
        <f t="shared" si="14"/>
        <v>1091.2</v>
      </c>
      <c r="O54" s="72">
        <f t="shared" si="4"/>
        <v>3.6277302943969657E-2</v>
      </c>
      <c r="P54" s="5">
        <f t="shared" si="0"/>
        <v>944.60813064228614</v>
      </c>
      <c r="Q54" s="72">
        <f t="shared" si="5"/>
        <v>0.10293624820295713</v>
      </c>
      <c r="R54" s="73">
        <f t="shared" si="13"/>
        <v>1022.3125369914912</v>
      </c>
      <c r="S54" s="70">
        <f t="shared" si="6"/>
        <v>2.9142889846636998E-2</v>
      </c>
    </row>
    <row r="55" spans="1:19" x14ac:dyDescent="0.25">
      <c r="A55" s="67">
        <v>54</v>
      </c>
      <c r="B55" s="8">
        <v>42156</v>
      </c>
      <c r="C55" s="5">
        <v>883</v>
      </c>
      <c r="D55" s="69">
        <f t="shared" si="7"/>
        <v>1053</v>
      </c>
      <c r="E55" s="70">
        <f t="shared" si="1"/>
        <v>0.19252548131370328</v>
      </c>
      <c r="F55" s="71">
        <f>+AVERAGE($C$2:C54)</f>
        <v>869.39622641509436</v>
      </c>
      <c r="G55" s="72">
        <f t="shared" si="2"/>
        <v>1.5406312100685889E-2</v>
      </c>
      <c r="H55" s="54">
        <f t="shared" si="15"/>
        <v>1016.75</v>
      </c>
      <c r="I55" s="72">
        <f t="shared" si="3"/>
        <v>0.15147225368063419</v>
      </c>
      <c r="J55" s="71">
        <f t="shared" si="16"/>
        <v>976.6</v>
      </c>
      <c r="K55" s="72">
        <f t="shared" si="10"/>
        <v>0.10600226500566254</v>
      </c>
      <c r="L55" s="71">
        <f t="shared" si="17"/>
        <v>972.33333333333337</v>
      </c>
      <c r="M55" s="72">
        <f t="shared" si="12"/>
        <v>0.10117025292563235</v>
      </c>
      <c r="N55" s="54">
        <f t="shared" si="14"/>
        <v>1132.0999999999999</v>
      </c>
      <c r="O55" s="72">
        <f t="shared" si="4"/>
        <v>0.28210645526613809</v>
      </c>
      <c r="P55" s="5">
        <f t="shared" si="0"/>
        <v>949.8597468312837</v>
      </c>
      <c r="Q55" s="72">
        <f t="shared" si="5"/>
        <v>7.5718852583560245E-2</v>
      </c>
      <c r="R55" s="73">
        <f t="shared" si="13"/>
        <v>1049.9312536991492</v>
      </c>
      <c r="S55" s="70">
        <f t="shared" si="6"/>
        <v>0.18905011743958011</v>
      </c>
    </row>
    <row r="56" spans="1:19" x14ac:dyDescent="0.25">
      <c r="A56" s="67">
        <v>55</v>
      </c>
      <c r="B56" s="8">
        <v>42186</v>
      </c>
      <c r="C56" s="5">
        <v>1024</v>
      </c>
      <c r="D56" s="69">
        <f t="shared" si="7"/>
        <v>883</v>
      </c>
      <c r="E56" s="70">
        <f t="shared" si="1"/>
        <v>0.1376953125</v>
      </c>
      <c r="F56" s="71">
        <f>+AVERAGE($C$2:C55)</f>
        <v>869.64814814814815</v>
      </c>
      <c r="G56" s="72">
        <f t="shared" si="2"/>
        <v>0.15073423032407407</v>
      </c>
      <c r="H56" s="54">
        <f t="shared" si="15"/>
        <v>988</v>
      </c>
      <c r="I56" s="72">
        <f t="shared" si="3"/>
        <v>3.515625E-2</v>
      </c>
      <c r="J56" s="71">
        <f t="shared" si="16"/>
        <v>990</v>
      </c>
      <c r="K56" s="72">
        <f t="shared" si="10"/>
        <v>3.3203125E-2</v>
      </c>
      <c r="L56" s="71">
        <f t="shared" si="17"/>
        <v>961</v>
      </c>
      <c r="M56" s="72">
        <f t="shared" si="12"/>
        <v>6.15234375E-2</v>
      </c>
      <c r="N56" s="54">
        <f t="shared" si="14"/>
        <v>1061.5999999999999</v>
      </c>
      <c r="O56" s="72">
        <f t="shared" si="4"/>
        <v>3.6718749999999911E-2</v>
      </c>
      <c r="P56" s="5">
        <f t="shared" si="0"/>
        <v>955.11136302028137</v>
      </c>
      <c r="Q56" s="72">
        <f t="shared" si="5"/>
        <v>6.7274059550506471E-2</v>
      </c>
      <c r="R56" s="73">
        <f t="shared" si="13"/>
        <v>899.69312536991492</v>
      </c>
      <c r="S56" s="70">
        <f t="shared" si="6"/>
        <v>0.12139343225594246</v>
      </c>
    </row>
    <row r="57" spans="1:19" x14ac:dyDescent="0.25">
      <c r="A57" s="67">
        <v>56</v>
      </c>
      <c r="B57" s="8">
        <v>42217</v>
      </c>
      <c r="C57" s="5">
        <v>882</v>
      </c>
      <c r="D57" s="69">
        <f t="shared" si="7"/>
        <v>1024</v>
      </c>
      <c r="E57" s="70">
        <f t="shared" si="1"/>
        <v>0.16099773242630386</v>
      </c>
      <c r="F57" s="71">
        <f>+AVERAGE($C$2:C56)</f>
        <v>872.4545454545455</v>
      </c>
      <c r="G57" s="72">
        <f t="shared" si="2"/>
        <v>1.0822510822510775E-2</v>
      </c>
      <c r="H57" s="54">
        <f t="shared" si="15"/>
        <v>996.5</v>
      </c>
      <c r="I57" s="72">
        <f t="shared" si="3"/>
        <v>0.12981859410430838</v>
      </c>
      <c r="J57" s="71">
        <f t="shared" si="16"/>
        <v>995.2</v>
      </c>
      <c r="K57" s="72">
        <f t="shared" si="10"/>
        <v>0.12834467120181411</v>
      </c>
      <c r="L57" s="71">
        <f t="shared" si="17"/>
        <v>995.66666666666663</v>
      </c>
      <c r="M57" s="72">
        <f t="shared" si="12"/>
        <v>0.12887377173091455</v>
      </c>
      <c r="N57" s="54">
        <f t="shared" si="14"/>
        <v>1090.0999999999999</v>
      </c>
      <c r="O57" s="72">
        <f t="shared" si="4"/>
        <v>0.23594104308390013</v>
      </c>
      <c r="P57" s="5">
        <f t="shared" si="0"/>
        <v>960.36297920927893</v>
      </c>
      <c r="Q57" s="72">
        <f t="shared" si="5"/>
        <v>8.8846915203264099E-2</v>
      </c>
      <c r="R57" s="73">
        <f t="shared" si="13"/>
        <v>1011.5693125369914</v>
      </c>
      <c r="S57" s="70">
        <f t="shared" si="6"/>
        <v>0.14690398246824427</v>
      </c>
    </row>
    <row r="58" spans="1:19" x14ac:dyDescent="0.25">
      <c r="A58" s="67">
        <v>57</v>
      </c>
      <c r="B58" s="8">
        <v>42248</v>
      </c>
      <c r="C58" s="5">
        <v>831</v>
      </c>
      <c r="D58" s="69">
        <f t="shared" si="7"/>
        <v>882</v>
      </c>
      <c r="E58" s="70">
        <f t="shared" si="1"/>
        <v>6.1371841155234655E-2</v>
      </c>
      <c r="F58" s="71">
        <f>+AVERAGE($C$2:C57)</f>
        <v>872.625</v>
      </c>
      <c r="G58" s="72">
        <f t="shared" si="2"/>
        <v>5.0090252707581225E-2</v>
      </c>
      <c r="H58" s="54">
        <f t="shared" si="15"/>
        <v>960.5</v>
      </c>
      <c r="I58" s="72">
        <f t="shared" si="3"/>
        <v>0.15583634175691938</v>
      </c>
      <c r="J58" s="71">
        <f t="shared" si="16"/>
        <v>973.6</v>
      </c>
      <c r="K58" s="72">
        <f t="shared" si="10"/>
        <v>0.17160048134777378</v>
      </c>
      <c r="L58" s="71">
        <f t="shared" si="17"/>
        <v>976.33333333333337</v>
      </c>
      <c r="M58" s="72">
        <f t="shared" si="12"/>
        <v>0.17488969113517855</v>
      </c>
      <c r="N58" s="54">
        <f t="shared" si="14"/>
        <v>1030.0999999999999</v>
      </c>
      <c r="O58" s="72">
        <f t="shared" si="4"/>
        <v>0.23959085439229832</v>
      </c>
      <c r="P58" s="5">
        <f t="shared" si="0"/>
        <v>965.61459539827661</v>
      </c>
      <c r="Q58" s="72">
        <f t="shared" si="5"/>
        <v>0.16199108952861205</v>
      </c>
      <c r="R58" s="73">
        <f t="shared" si="13"/>
        <v>894.95693125369917</v>
      </c>
      <c r="S58" s="70">
        <f t="shared" si="6"/>
        <v>7.6963816189770357E-2</v>
      </c>
    </row>
    <row r="59" spans="1:19" x14ac:dyDescent="0.25">
      <c r="A59" s="67">
        <v>58</v>
      </c>
      <c r="B59" s="8">
        <v>42278</v>
      </c>
      <c r="C59" s="5">
        <v>1167</v>
      </c>
      <c r="D59" s="69">
        <f t="shared" si="7"/>
        <v>831</v>
      </c>
      <c r="E59" s="70">
        <f t="shared" si="1"/>
        <v>0.2879177377892031</v>
      </c>
      <c r="F59" s="71">
        <f>+AVERAGE($C$2:C58)</f>
        <v>871.89473684210532</v>
      </c>
      <c r="G59" s="72">
        <f t="shared" si="2"/>
        <v>0.25287511838722765</v>
      </c>
      <c r="H59" s="54">
        <f t="shared" si="15"/>
        <v>905</v>
      </c>
      <c r="I59" s="72">
        <f t="shared" si="3"/>
        <v>0.22450728363324765</v>
      </c>
      <c r="J59" s="71">
        <f t="shared" si="16"/>
        <v>934.6</v>
      </c>
      <c r="K59" s="72">
        <f t="shared" si="10"/>
        <v>0.19914310197086546</v>
      </c>
      <c r="L59" s="71">
        <f t="shared" si="17"/>
        <v>949.83333333333337</v>
      </c>
      <c r="M59" s="72">
        <f t="shared" si="12"/>
        <v>0.18608968866038272</v>
      </c>
      <c r="N59" s="54">
        <f t="shared" si="14"/>
        <v>973.2</v>
      </c>
      <c r="O59" s="72">
        <f t="shared" si="4"/>
        <v>0.16606683804627245</v>
      </c>
      <c r="P59" s="5">
        <f t="shared" si="0"/>
        <v>970.86621158727417</v>
      </c>
      <c r="Q59" s="72">
        <f t="shared" si="5"/>
        <v>0.16806665673755428</v>
      </c>
      <c r="R59" s="73">
        <f t="shared" si="13"/>
        <v>837.39569312536992</v>
      </c>
      <c r="S59" s="70">
        <f t="shared" si="6"/>
        <v>0.28243728095512433</v>
      </c>
    </row>
    <row r="60" spans="1:19" x14ac:dyDescent="0.25">
      <c r="A60" s="67">
        <v>59</v>
      </c>
      <c r="B60" s="8">
        <v>42309</v>
      </c>
      <c r="C60" s="5">
        <v>1202</v>
      </c>
      <c r="D60" s="69">
        <f t="shared" si="7"/>
        <v>1167</v>
      </c>
      <c r="E60" s="70">
        <f t="shared" si="1"/>
        <v>2.9118136439267885E-2</v>
      </c>
      <c r="F60" s="71">
        <f>+AVERAGE($C$2:C59)</f>
        <v>876.98275862068965</v>
      </c>
      <c r="G60" s="72">
        <f t="shared" si="2"/>
        <v>0.2703970394170635</v>
      </c>
      <c r="H60" s="54">
        <f t="shared" si="15"/>
        <v>976</v>
      </c>
      <c r="I60" s="72">
        <f t="shared" si="3"/>
        <v>0.18801996672212978</v>
      </c>
      <c r="J60" s="71">
        <f t="shared" si="16"/>
        <v>957.4</v>
      </c>
      <c r="K60" s="72">
        <f t="shared" si="10"/>
        <v>0.20349417637271217</v>
      </c>
      <c r="L60" s="71">
        <f t="shared" si="17"/>
        <v>973.33333333333337</v>
      </c>
      <c r="M60" s="72">
        <f t="shared" si="12"/>
        <v>0.19023849140321683</v>
      </c>
      <c r="N60" s="54">
        <f t="shared" si="14"/>
        <v>1111.5999999999999</v>
      </c>
      <c r="O60" s="72">
        <f t="shared" si="4"/>
        <v>7.5207986688851994E-2</v>
      </c>
      <c r="P60" s="5">
        <f t="shared" si="0"/>
        <v>976.11782777627172</v>
      </c>
      <c r="Q60" s="72">
        <f t="shared" si="5"/>
        <v>0.18792194028596362</v>
      </c>
      <c r="R60" s="73">
        <f t="shared" si="13"/>
        <v>1134.039569312537</v>
      </c>
      <c r="S60" s="70">
        <f t="shared" si="6"/>
        <v>5.6539459806541625E-2</v>
      </c>
    </row>
    <row r="61" spans="1:19" x14ac:dyDescent="0.25">
      <c r="A61" s="67">
        <v>60</v>
      </c>
      <c r="B61" s="8">
        <v>42339</v>
      </c>
      <c r="C61" s="5">
        <v>816</v>
      </c>
      <c r="D61" s="69">
        <f t="shared" si="7"/>
        <v>1202</v>
      </c>
      <c r="E61" s="70">
        <f t="shared" si="1"/>
        <v>0.47303921568627449</v>
      </c>
      <c r="F61" s="71">
        <f>+AVERAGE($C$2:C60)</f>
        <v>882.49152542372883</v>
      </c>
      <c r="G61" s="72">
        <f t="shared" si="2"/>
        <v>8.1484712529079448E-2</v>
      </c>
      <c r="H61" s="54">
        <f t="shared" si="15"/>
        <v>1020.5</v>
      </c>
      <c r="I61" s="72">
        <f t="shared" si="3"/>
        <v>0.25061274509803921</v>
      </c>
      <c r="J61" s="71">
        <f t="shared" si="16"/>
        <v>1021.2</v>
      </c>
      <c r="K61" s="72">
        <f t="shared" si="10"/>
        <v>0.25147058823529417</v>
      </c>
      <c r="L61" s="71">
        <f t="shared" si="17"/>
        <v>998.16666666666663</v>
      </c>
      <c r="M61" s="72">
        <f t="shared" si="12"/>
        <v>0.22324346405228754</v>
      </c>
      <c r="N61" s="54">
        <f t="shared" si="14"/>
        <v>1205.5</v>
      </c>
      <c r="O61" s="72">
        <f t="shared" si="4"/>
        <v>0.47732843137254904</v>
      </c>
      <c r="P61" s="5">
        <f t="shared" si="0"/>
        <v>981.36944396526928</v>
      </c>
      <c r="Q61" s="72">
        <f t="shared" si="5"/>
        <v>0.20265863231037903</v>
      </c>
      <c r="R61" s="73">
        <f t="shared" si="13"/>
        <v>1195.2039569312537</v>
      </c>
      <c r="S61" s="70">
        <f t="shared" si="6"/>
        <v>0.4647107315333992</v>
      </c>
    </row>
    <row r="62" spans="1:19" x14ac:dyDescent="0.25">
      <c r="A62" s="67">
        <v>61</v>
      </c>
      <c r="B62" s="8">
        <v>42370</v>
      </c>
      <c r="C62" s="5">
        <v>825</v>
      </c>
      <c r="D62" s="69">
        <f t="shared" si="7"/>
        <v>816</v>
      </c>
      <c r="E62" s="70">
        <f t="shared" si="1"/>
        <v>1.090909090909091E-2</v>
      </c>
      <c r="F62" s="71">
        <f>+AVERAGE($C$2:C61)</f>
        <v>881.38333333333333</v>
      </c>
      <c r="G62" s="72">
        <f t="shared" si="2"/>
        <v>6.8343434343434331E-2</v>
      </c>
      <c r="H62" s="54">
        <f t="shared" si="15"/>
        <v>1004</v>
      </c>
      <c r="I62" s="72">
        <f t="shared" si="3"/>
        <v>0.21696969696969698</v>
      </c>
      <c r="J62" s="71">
        <f t="shared" si="16"/>
        <v>979.6</v>
      </c>
      <c r="K62" s="72">
        <f t="shared" si="10"/>
        <v>0.18739393939393942</v>
      </c>
      <c r="L62" s="71">
        <f t="shared" si="17"/>
        <v>987</v>
      </c>
      <c r="M62" s="72">
        <f t="shared" si="12"/>
        <v>0.19636363636363635</v>
      </c>
      <c r="N62" s="54">
        <f t="shared" si="14"/>
        <v>1085.0999999999999</v>
      </c>
      <c r="O62" s="72">
        <f t="shared" si="4"/>
        <v>0.31527272727272715</v>
      </c>
      <c r="P62" s="5">
        <f t="shared" si="0"/>
        <v>986.62106015426684</v>
      </c>
      <c r="Q62" s="72">
        <f t="shared" si="5"/>
        <v>0.19590431533850527</v>
      </c>
      <c r="R62" s="73">
        <f t="shared" si="13"/>
        <v>853.92039569312533</v>
      </c>
      <c r="S62" s="70">
        <f t="shared" si="6"/>
        <v>3.5055025082576158E-2</v>
      </c>
    </row>
    <row r="63" spans="1:19" x14ac:dyDescent="0.25">
      <c r="A63" s="67">
        <v>62</v>
      </c>
      <c r="B63" s="8">
        <v>42401</v>
      </c>
      <c r="C63" s="5">
        <v>877</v>
      </c>
      <c r="D63" s="69">
        <f t="shared" si="7"/>
        <v>825</v>
      </c>
      <c r="E63" s="70">
        <f t="shared" si="1"/>
        <v>5.9293044469783354E-2</v>
      </c>
      <c r="F63" s="71">
        <f>+AVERAGE($C$2:C62)</f>
        <v>880.45901639344265</v>
      </c>
      <c r="G63" s="72">
        <f t="shared" si="2"/>
        <v>3.9441464007327854E-3</v>
      </c>
      <c r="H63" s="54">
        <f t="shared" si="15"/>
        <v>1002.5</v>
      </c>
      <c r="I63" s="72">
        <f t="shared" si="3"/>
        <v>0.14310148232611175</v>
      </c>
      <c r="J63" s="71">
        <f t="shared" si="16"/>
        <v>968.2</v>
      </c>
      <c r="K63" s="72">
        <f t="shared" si="10"/>
        <v>0.10399087799315855</v>
      </c>
      <c r="L63" s="71">
        <f t="shared" si="17"/>
        <v>953.83333333333337</v>
      </c>
      <c r="M63" s="72">
        <f t="shared" si="12"/>
        <v>8.7609274040288912E-2</v>
      </c>
      <c r="N63" s="54">
        <f t="shared" si="14"/>
        <v>1014.4</v>
      </c>
      <c r="O63" s="72">
        <f t="shared" si="4"/>
        <v>0.1566704675028506</v>
      </c>
      <c r="P63" s="5">
        <f t="shared" si="0"/>
        <v>991.87267634326452</v>
      </c>
      <c r="Q63" s="72">
        <f t="shared" si="5"/>
        <v>0.13098366743815795</v>
      </c>
      <c r="R63" s="73">
        <f t="shared" si="13"/>
        <v>827.89203956931249</v>
      </c>
      <c r="S63" s="70">
        <f t="shared" si="6"/>
        <v>5.5995393877636843E-2</v>
      </c>
    </row>
    <row r="64" spans="1:19" x14ac:dyDescent="0.25">
      <c r="A64" s="67">
        <v>63</v>
      </c>
      <c r="B64" s="8">
        <v>42430</v>
      </c>
      <c r="C64" s="5">
        <v>886</v>
      </c>
      <c r="D64" s="69">
        <f t="shared" si="7"/>
        <v>877</v>
      </c>
      <c r="E64" s="70">
        <f t="shared" si="1"/>
        <v>1.0158013544018058E-2</v>
      </c>
      <c r="F64" s="71">
        <f>+AVERAGE($C$2:C63)</f>
        <v>880.40322580645159</v>
      </c>
      <c r="G64" s="72">
        <f t="shared" si="2"/>
        <v>6.316900895652836E-3</v>
      </c>
      <c r="H64" s="54">
        <f t="shared" si="15"/>
        <v>930</v>
      </c>
      <c r="I64" s="72">
        <f t="shared" si="3"/>
        <v>4.9661399548532728E-2</v>
      </c>
      <c r="J64" s="71">
        <f t="shared" si="16"/>
        <v>977.4</v>
      </c>
      <c r="K64" s="72">
        <f t="shared" si="10"/>
        <v>0.10316027088036114</v>
      </c>
      <c r="L64" s="71">
        <f t="shared" si="17"/>
        <v>953</v>
      </c>
      <c r="M64" s="72">
        <f t="shared" si="12"/>
        <v>7.5620767494356658E-2</v>
      </c>
      <c r="N64" s="54">
        <f t="shared" si="14"/>
        <v>969.40000000000009</v>
      </c>
      <c r="O64" s="72">
        <f t="shared" si="4"/>
        <v>9.4130925507900781E-2</v>
      </c>
      <c r="P64" s="5">
        <f t="shared" si="0"/>
        <v>997.12429253226207</v>
      </c>
      <c r="Q64" s="72">
        <f t="shared" si="5"/>
        <v>0.12542245206801589</v>
      </c>
      <c r="R64" s="73">
        <f t="shared" si="13"/>
        <v>872.08920395693133</v>
      </c>
      <c r="S64" s="70">
        <f t="shared" si="6"/>
        <v>1.5700672734840486E-2</v>
      </c>
    </row>
    <row r="65" spans="1:19" x14ac:dyDescent="0.25">
      <c r="A65" s="67">
        <v>64</v>
      </c>
      <c r="B65" s="8">
        <v>42461</v>
      </c>
      <c r="C65" s="5">
        <v>1114</v>
      </c>
      <c r="D65" s="69">
        <f t="shared" si="7"/>
        <v>886</v>
      </c>
      <c r="E65" s="70">
        <f t="shared" si="1"/>
        <v>0.20466786355475763</v>
      </c>
      <c r="F65" s="71">
        <f>+AVERAGE($C$2:C64)</f>
        <v>880.49206349206349</v>
      </c>
      <c r="G65" s="72">
        <f t="shared" si="2"/>
        <v>0.20961215126385682</v>
      </c>
      <c r="H65" s="54">
        <f t="shared" si="15"/>
        <v>851</v>
      </c>
      <c r="I65" s="72">
        <f t="shared" si="3"/>
        <v>0.23608617594254938</v>
      </c>
      <c r="J65" s="71">
        <f t="shared" si="16"/>
        <v>921.2</v>
      </c>
      <c r="K65" s="72">
        <f t="shared" si="10"/>
        <v>0.17307001795332133</v>
      </c>
      <c r="L65" s="71">
        <f t="shared" si="17"/>
        <v>962.16666666666663</v>
      </c>
      <c r="M65" s="72">
        <f t="shared" si="12"/>
        <v>0.13629563135846801</v>
      </c>
      <c r="N65" s="54">
        <f t="shared" si="14"/>
        <v>952.7</v>
      </c>
      <c r="O65" s="72">
        <f t="shared" si="4"/>
        <v>0.14479353680430876</v>
      </c>
      <c r="P65" s="5">
        <f t="shared" si="0"/>
        <v>1002.3759087212597</v>
      </c>
      <c r="Q65" s="72">
        <f t="shared" si="5"/>
        <v>0.10020115913710974</v>
      </c>
      <c r="R65" s="73">
        <f t="shared" si="13"/>
        <v>884.60892039569308</v>
      </c>
      <c r="S65" s="70">
        <f t="shared" si="6"/>
        <v>0.20591658851374051</v>
      </c>
    </row>
    <row r="66" spans="1:19" x14ac:dyDescent="0.25">
      <c r="A66" s="67">
        <v>65</v>
      </c>
      <c r="B66" s="8">
        <v>42491</v>
      </c>
      <c r="C66" s="5">
        <v>894</v>
      </c>
      <c r="D66" s="69">
        <f t="shared" si="7"/>
        <v>1114</v>
      </c>
      <c r="E66" s="70">
        <f t="shared" si="1"/>
        <v>0.24608501118568232</v>
      </c>
      <c r="F66" s="71">
        <f>+AVERAGE($C$2:C65)</f>
        <v>884.140625</v>
      </c>
      <c r="G66" s="72">
        <f t="shared" si="2"/>
        <v>1.1028383668903803E-2</v>
      </c>
      <c r="H66" s="54">
        <f t="shared" si="15"/>
        <v>925.5</v>
      </c>
      <c r="I66" s="72">
        <f t="shared" si="3"/>
        <v>3.5234899328859058E-2</v>
      </c>
      <c r="J66" s="71">
        <f t="shared" si="16"/>
        <v>903.6</v>
      </c>
      <c r="K66" s="72">
        <f t="shared" si="10"/>
        <v>1.0738255033557072E-2</v>
      </c>
      <c r="L66" s="71">
        <f t="shared" si="17"/>
        <v>953.33333333333337</v>
      </c>
      <c r="M66" s="72">
        <f t="shared" si="12"/>
        <v>6.6368381804623455E-2</v>
      </c>
      <c r="N66" s="54">
        <f t="shared" si="14"/>
        <v>1080.7</v>
      </c>
      <c r="O66" s="72">
        <f t="shared" si="4"/>
        <v>0.20883668903803138</v>
      </c>
      <c r="P66" s="5">
        <f t="shared" ref="P66:P129" si="18">$Q$161*A66+$Q$162</f>
        <v>1007.6275249102573</v>
      </c>
      <c r="Q66" s="72">
        <f t="shared" si="5"/>
        <v>0.12710013972064577</v>
      </c>
      <c r="R66" s="73">
        <f t="shared" si="13"/>
        <v>1091.0608920395694</v>
      </c>
      <c r="S66" s="70">
        <f t="shared" si="6"/>
        <v>0.2204260537355362</v>
      </c>
    </row>
    <row r="67" spans="1:19" x14ac:dyDescent="0.25">
      <c r="A67" s="67">
        <v>66</v>
      </c>
      <c r="B67" s="8">
        <v>42522</v>
      </c>
      <c r="C67" s="5">
        <v>1273</v>
      </c>
      <c r="D67" s="69">
        <f t="shared" si="7"/>
        <v>894</v>
      </c>
      <c r="E67" s="70">
        <f t="shared" ref="E67:E130" si="19">+ABS(C67-D67)/C67</f>
        <v>0.29772191673212883</v>
      </c>
      <c r="F67" s="71">
        <f>+AVERAGE($C$2:C66)</f>
        <v>884.29230769230765</v>
      </c>
      <c r="G67" s="72">
        <f t="shared" ref="G67:G130" si="20">+ABS(C67-F67)/C67</f>
        <v>0.30534775515136869</v>
      </c>
      <c r="H67" s="54">
        <f t="shared" si="15"/>
        <v>942.75</v>
      </c>
      <c r="I67" s="72">
        <f t="shared" ref="I67:I130" si="21">+ABS(C67-H67)/C67</f>
        <v>0.25942655145325999</v>
      </c>
      <c r="J67" s="71">
        <f t="shared" si="16"/>
        <v>919.2</v>
      </c>
      <c r="K67" s="72">
        <f t="shared" si="10"/>
        <v>0.27792615868028275</v>
      </c>
      <c r="L67" s="71">
        <f t="shared" si="17"/>
        <v>902</v>
      </c>
      <c r="M67" s="72">
        <f t="shared" si="12"/>
        <v>0.29143754909662217</v>
      </c>
      <c r="N67" s="54">
        <f t="shared" si="14"/>
        <v>1046.0999999999999</v>
      </c>
      <c r="O67" s="72">
        <f t="shared" ref="O67:O130" si="22">+ABS(C67-N67)/C67</f>
        <v>0.1782403770620582</v>
      </c>
      <c r="P67" s="5">
        <f t="shared" si="18"/>
        <v>1012.8791410992549</v>
      </c>
      <c r="Q67" s="72">
        <f t="shared" ref="Q67:Q130" si="23">+ABS(C67-P67)/C67</f>
        <v>0.2043368883745052</v>
      </c>
      <c r="R67" s="73">
        <f t="shared" si="13"/>
        <v>913.70608920395694</v>
      </c>
      <c r="S67" s="70">
        <f t="shared" ref="S67:S130" si="24">+ABS(C67-R67)/C67</f>
        <v>0.28224187808015949</v>
      </c>
    </row>
    <row r="68" spans="1:19" x14ac:dyDescent="0.25">
      <c r="A68" s="67">
        <v>67</v>
      </c>
      <c r="B68" s="8">
        <v>42552</v>
      </c>
      <c r="C68" s="5">
        <v>1045</v>
      </c>
      <c r="D68" s="69">
        <f t="shared" ref="D68:D131" si="25">C67</f>
        <v>1273</v>
      </c>
      <c r="E68" s="70">
        <f t="shared" si="19"/>
        <v>0.21818181818181817</v>
      </c>
      <c r="F68" s="71">
        <f>+AVERAGE($C$2:C67)</f>
        <v>890.18181818181813</v>
      </c>
      <c r="G68" s="72">
        <f t="shared" si="20"/>
        <v>0.1481513701609396</v>
      </c>
      <c r="H68" s="54">
        <f t="shared" si="15"/>
        <v>1041.75</v>
      </c>
      <c r="I68" s="72">
        <f t="shared" si="21"/>
        <v>3.1100478468899522E-3</v>
      </c>
      <c r="J68" s="71">
        <f t="shared" si="16"/>
        <v>1008.8</v>
      </c>
      <c r="K68" s="72">
        <f t="shared" ref="K68:K131" si="26">+ABS(C68-J68)/C68</f>
        <v>3.4641148325358896E-2</v>
      </c>
      <c r="L68" s="71">
        <f t="shared" si="17"/>
        <v>978.16666666666663</v>
      </c>
      <c r="M68" s="72">
        <f t="shared" ref="M68:M131" si="27">+ABS(C68-L68)/C68</f>
        <v>6.3955342902711362E-2</v>
      </c>
      <c r="N68" s="54">
        <f t="shared" si="14"/>
        <v>1216.0999999999999</v>
      </c>
      <c r="O68" s="72">
        <f t="shared" si="22"/>
        <v>0.16373205741626787</v>
      </c>
      <c r="P68" s="5">
        <f t="shared" si="18"/>
        <v>1018.1307572882524</v>
      </c>
      <c r="Q68" s="72">
        <f t="shared" si="23"/>
        <v>2.5712193982533563E-2</v>
      </c>
      <c r="R68" s="73">
        <f t="shared" ref="R68:R131" si="28">(1-$U$8)*R67+$U$8*C67</f>
        <v>1237.0706089203957</v>
      </c>
      <c r="S68" s="70">
        <f t="shared" si="24"/>
        <v>0.18379962576114417</v>
      </c>
    </row>
    <row r="69" spans="1:19" x14ac:dyDescent="0.25">
      <c r="A69" s="67">
        <v>68</v>
      </c>
      <c r="B69" s="8">
        <v>42583</v>
      </c>
      <c r="C69" s="5">
        <v>826</v>
      </c>
      <c r="D69" s="69">
        <f t="shared" si="25"/>
        <v>1045</v>
      </c>
      <c r="E69" s="70">
        <f t="shared" si="19"/>
        <v>0.26513317191283292</v>
      </c>
      <c r="F69" s="71">
        <f>+AVERAGE($C$2:C68)</f>
        <v>892.49253731343288</v>
      </c>
      <c r="G69" s="72">
        <f t="shared" si="20"/>
        <v>8.0499439846771034E-2</v>
      </c>
      <c r="H69" s="54">
        <f t="shared" si="15"/>
        <v>1081.5</v>
      </c>
      <c r="I69" s="72">
        <f t="shared" si="21"/>
        <v>0.30932203389830509</v>
      </c>
      <c r="J69" s="71">
        <f t="shared" si="16"/>
        <v>1042.4000000000001</v>
      </c>
      <c r="K69" s="72">
        <f t="shared" si="26"/>
        <v>0.26198547215496382</v>
      </c>
      <c r="L69" s="71">
        <f t="shared" si="17"/>
        <v>1014.8333333333334</v>
      </c>
      <c r="M69" s="72">
        <f t="shared" si="27"/>
        <v>0.22861178369652951</v>
      </c>
      <c r="N69" s="54">
        <f t="shared" si="14"/>
        <v>1194.5999999999999</v>
      </c>
      <c r="O69" s="72">
        <f t="shared" si="22"/>
        <v>0.44624697336561731</v>
      </c>
      <c r="P69" s="5">
        <f t="shared" si="18"/>
        <v>1023.38237347725</v>
      </c>
      <c r="Q69" s="72">
        <f t="shared" si="23"/>
        <v>0.2389617112315375</v>
      </c>
      <c r="R69" s="73">
        <f t="shared" si="28"/>
        <v>1064.2070608920396</v>
      </c>
      <c r="S69" s="70">
        <f t="shared" si="24"/>
        <v>0.2883862722663918</v>
      </c>
    </row>
    <row r="70" spans="1:19" x14ac:dyDescent="0.25">
      <c r="A70" s="67">
        <v>69</v>
      </c>
      <c r="B70" s="8">
        <v>42614</v>
      </c>
      <c r="C70" s="5">
        <v>844</v>
      </c>
      <c r="D70" s="69">
        <f t="shared" si="25"/>
        <v>826</v>
      </c>
      <c r="E70" s="70">
        <f t="shared" si="19"/>
        <v>2.132701421800948E-2</v>
      </c>
      <c r="F70" s="71">
        <f>+AVERAGE($C$2:C69)</f>
        <v>891.51470588235293</v>
      </c>
      <c r="G70" s="72">
        <f t="shared" si="20"/>
        <v>5.6297044884304419E-2</v>
      </c>
      <c r="H70" s="54">
        <f t="shared" si="15"/>
        <v>1009.5</v>
      </c>
      <c r="I70" s="72">
        <f t="shared" si="21"/>
        <v>0.19609004739336494</v>
      </c>
      <c r="J70" s="71">
        <f t="shared" si="16"/>
        <v>1030.4000000000001</v>
      </c>
      <c r="K70" s="72">
        <f t="shared" si="26"/>
        <v>0.22085308056872049</v>
      </c>
      <c r="L70" s="71">
        <f t="shared" si="17"/>
        <v>1006.3333333333334</v>
      </c>
      <c r="M70" s="72">
        <f t="shared" si="27"/>
        <v>0.19233807266982628</v>
      </c>
      <c r="N70" s="54">
        <f t="shared" ref="N70:N133" si="29">+SUMPRODUCT(C66:C69,$U$2:$U$5)</f>
        <v>1070.5</v>
      </c>
      <c r="O70" s="72">
        <f t="shared" si="22"/>
        <v>0.26836492890995262</v>
      </c>
      <c r="P70" s="5">
        <f t="shared" si="18"/>
        <v>1028.6339896662475</v>
      </c>
      <c r="Q70" s="72">
        <f t="shared" si="23"/>
        <v>0.21876065126332647</v>
      </c>
      <c r="R70" s="73">
        <f t="shared" si="28"/>
        <v>849.8207060892039</v>
      </c>
      <c r="S70" s="70">
        <f t="shared" si="24"/>
        <v>6.8965711957392128E-3</v>
      </c>
    </row>
    <row r="71" spans="1:19" x14ac:dyDescent="0.25">
      <c r="A71" s="67">
        <v>70</v>
      </c>
      <c r="B71" s="8">
        <v>42644</v>
      </c>
      <c r="C71" s="5">
        <v>850</v>
      </c>
      <c r="D71" s="69">
        <f t="shared" si="25"/>
        <v>844</v>
      </c>
      <c r="E71" s="70">
        <f t="shared" si="19"/>
        <v>7.058823529411765E-3</v>
      </c>
      <c r="F71" s="71">
        <f>+AVERAGE($C$2:C70)</f>
        <v>890.82608695652175</v>
      </c>
      <c r="G71" s="72">
        <f t="shared" si="20"/>
        <v>4.8030690537084413E-2</v>
      </c>
      <c r="H71" s="54">
        <f t="shared" ref="H71:H134" si="30">+AVERAGE(C67:C70)</f>
        <v>997</v>
      </c>
      <c r="I71" s="72">
        <f t="shared" si="21"/>
        <v>0.17294117647058824</v>
      </c>
      <c r="J71" s="71">
        <f t="shared" si="16"/>
        <v>976.4</v>
      </c>
      <c r="K71" s="72">
        <f t="shared" si="26"/>
        <v>0.14870588235294116</v>
      </c>
      <c r="L71" s="71">
        <f t="shared" si="17"/>
        <v>999.33333333333337</v>
      </c>
      <c r="M71" s="72">
        <f t="shared" si="27"/>
        <v>0.17568627450980395</v>
      </c>
      <c r="N71" s="54">
        <f t="shared" si="29"/>
        <v>1006.1</v>
      </c>
      <c r="O71" s="72">
        <f t="shared" si="22"/>
        <v>0.18364705882352944</v>
      </c>
      <c r="P71" s="5">
        <f t="shared" si="18"/>
        <v>1033.8856058552453</v>
      </c>
      <c r="Q71" s="72">
        <f t="shared" si="23"/>
        <v>0.21633600688852392</v>
      </c>
      <c r="R71" s="73">
        <f t="shared" si="28"/>
        <v>844.58207060892039</v>
      </c>
      <c r="S71" s="70">
        <f t="shared" si="24"/>
        <v>6.3740345777407179E-3</v>
      </c>
    </row>
    <row r="72" spans="1:19" x14ac:dyDescent="0.25">
      <c r="A72" s="67">
        <v>71</v>
      </c>
      <c r="B72" s="8">
        <v>42675</v>
      </c>
      <c r="C72" s="5">
        <v>900</v>
      </c>
      <c r="D72" s="69">
        <f t="shared" si="25"/>
        <v>850</v>
      </c>
      <c r="E72" s="70">
        <f t="shared" si="19"/>
        <v>5.5555555555555552E-2</v>
      </c>
      <c r="F72" s="71">
        <f>+AVERAGE($C$2:C71)</f>
        <v>890.24285714285713</v>
      </c>
      <c r="G72" s="72">
        <f t="shared" si="20"/>
        <v>1.0841269841269851E-2</v>
      </c>
      <c r="H72" s="54">
        <f t="shared" si="30"/>
        <v>891.25</v>
      </c>
      <c r="I72" s="72">
        <f t="shared" si="21"/>
        <v>9.7222222222222224E-3</v>
      </c>
      <c r="J72" s="71">
        <f t="shared" ref="J72:J135" si="31">+AVERAGE(C67:C71)</f>
        <v>967.6</v>
      </c>
      <c r="K72" s="72">
        <f t="shared" si="26"/>
        <v>7.5111111111111142E-2</v>
      </c>
      <c r="L72" s="71">
        <f t="shared" si="17"/>
        <v>955.33333333333337</v>
      </c>
      <c r="M72" s="72">
        <f t="shared" si="27"/>
        <v>6.1481481481481526E-2</v>
      </c>
      <c r="N72" s="54">
        <f t="shared" si="29"/>
        <v>947.90000000000009</v>
      </c>
      <c r="O72" s="72">
        <f t="shared" si="22"/>
        <v>5.3222222222222323E-2</v>
      </c>
      <c r="P72" s="5">
        <f t="shared" si="18"/>
        <v>1039.1372220442429</v>
      </c>
      <c r="Q72" s="72">
        <f t="shared" si="23"/>
        <v>0.1545969133824921</v>
      </c>
      <c r="R72" s="73">
        <f t="shared" si="28"/>
        <v>849.45820706089205</v>
      </c>
      <c r="S72" s="70">
        <f t="shared" si="24"/>
        <v>5.6157547710119944E-2</v>
      </c>
    </row>
    <row r="73" spans="1:19" x14ac:dyDescent="0.25">
      <c r="A73" s="67">
        <v>72</v>
      </c>
      <c r="B73" s="8">
        <v>42705</v>
      </c>
      <c r="C73" s="5">
        <v>894</v>
      </c>
      <c r="D73" s="69">
        <f t="shared" si="25"/>
        <v>900</v>
      </c>
      <c r="E73" s="70">
        <f t="shared" si="19"/>
        <v>6.7114093959731542E-3</v>
      </c>
      <c r="F73" s="71">
        <f>+AVERAGE($C$2:C72)</f>
        <v>890.38028169014081</v>
      </c>
      <c r="G73" s="72">
        <f t="shared" si="20"/>
        <v>4.0489019125941779E-3</v>
      </c>
      <c r="H73" s="54">
        <f t="shared" si="30"/>
        <v>855</v>
      </c>
      <c r="I73" s="72">
        <f t="shared" si="21"/>
        <v>4.3624161073825503E-2</v>
      </c>
      <c r="J73" s="71">
        <f t="shared" si="31"/>
        <v>893</v>
      </c>
      <c r="K73" s="72">
        <f t="shared" si="26"/>
        <v>1.1185682326621924E-3</v>
      </c>
      <c r="L73" s="71">
        <f t="shared" ref="L73:L136" si="32">+AVERAGE(C67:C72)</f>
        <v>956.33333333333337</v>
      </c>
      <c r="M73" s="72">
        <f t="shared" si="27"/>
        <v>6.9724086502610041E-2</v>
      </c>
      <c r="N73" s="54">
        <f t="shared" si="29"/>
        <v>956.40000000000009</v>
      </c>
      <c r="O73" s="72">
        <f t="shared" si="22"/>
        <v>6.979865771812091E-2</v>
      </c>
      <c r="P73" s="5">
        <f t="shared" si="18"/>
        <v>1044.3888382332404</v>
      </c>
      <c r="Q73" s="72">
        <f t="shared" si="23"/>
        <v>0.16822017699467612</v>
      </c>
      <c r="R73" s="73">
        <f t="shared" si="28"/>
        <v>894.94582070608919</v>
      </c>
      <c r="S73" s="70">
        <f t="shared" si="24"/>
        <v>1.0579649956254963E-3</v>
      </c>
    </row>
    <row r="74" spans="1:19" x14ac:dyDescent="0.25">
      <c r="A74" s="67">
        <v>73</v>
      </c>
      <c r="B74" s="8">
        <v>42736</v>
      </c>
      <c r="C74" s="5">
        <v>866</v>
      </c>
      <c r="D74" s="69">
        <f t="shared" si="25"/>
        <v>894</v>
      </c>
      <c r="E74" s="70">
        <f t="shared" si="19"/>
        <v>3.2332563510392612E-2</v>
      </c>
      <c r="F74" s="71">
        <f>+AVERAGE($C$2:C73)</f>
        <v>890.43055555555554</v>
      </c>
      <c r="G74" s="72">
        <f t="shared" si="20"/>
        <v>2.8210803181934807E-2</v>
      </c>
      <c r="H74" s="54">
        <f t="shared" si="30"/>
        <v>872</v>
      </c>
      <c r="I74" s="72">
        <f t="shared" si="21"/>
        <v>6.9284064665127024E-3</v>
      </c>
      <c r="J74" s="71">
        <f t="shared" si="31"/>
        <v>862.8</v>
      </c>
      <c r="K74" s="72">
        <f t="shared" si="26"/>
        <v>3.6951501154734935E-3</v>
      </c>
      <c r="L74" s="71">
        <f t="shared" si="32"/>
        <v>893.16666666666663</v>
      </c>
      <c r="M74" s="72">
        <f t="shared" si="27"/>
        <v>3.1370284834488026E-2</v>
      </c>
      <c r="N74" s="54">
        <f t="shared" si="29"/>
        <v>971.4</v>
      </c>
      <c r="O74" s="72">
        <f t="shared" si="22"/>
        <v>0.12170900692840644</v>
      </c>
      <c r="P74" s="5">
        <f t="shared" si="18"/>
        <v>1049.640454422238</v>
      </c>
      <c r="Q74" s="72">
        <f t="shared" si="23"/>
        <v>0.21205595198872748</v>
      </c>
      <c r="R74" s="73">
        <f t="shared" si="28"/>
        <v>894.09458207060891</v>
      </c>
      <c r="S74" s="70">
        <f t="shared" si="24"/>
        <v>3.2441780681996428E-2</v>
      </c>
    </row>
    <row r="75" spans="1:19" x14ac:dyDescent="0.25">
      <c r="A75" s="67">
        <v>74</v>
      </c>
      <c r="B75" s="8">
        <v>42767</v>
      </c>
      <c r="C75" s="5">
        <v>901</v>
      </c>
      <c r="D75" s="69">
        <f t="shared" si="25"/>
        <v>866</v>
      </c>
      <c r="E75" s="70">
        <f t="shared" si="19"/>
        <v>3.8845726970033294E-2</v>
      </c>
      <c r="F75" s="71">
        <f>+AVERAGE($C$2:C74)</f>
        <v>890.09589041095887</v>
      </c>
      <c r="G75" s="72">
        <f t="shared" si="20"/>
        <v>1.2102230398491816E-2</v>
      </c>
      <c r="H75" s="54">
        <f t="shared" si="30"/>
        <v>877.5</v>
      </c>
      <c r="I75" s="72">
        <f t="shared" si="21"/>
        <v>2.6082130965593784E-2</v>
      </c>
      <c r="J75" s="71">
        <f t="shared" si="31"/>
        <v>870.8</v>
      </c>
      <c r="K75" s="72">
        <f t="shared" si="26"/>
        <v>3.351831298557164E-2</v>
      </c>
      <c r="L75" s="71">
        <f t="shared" si="32"/>
        <v>863.33333333333337</v>
      </c>
      <c r="M75" s="72">
        <f t="shared" si="27"/>
        <v>4.1805401405845315E-2</v>
      </c>
      <c r="N75" s="54">
        <f t="shared" si="29"/>
        <v>966.2</v>
      </c>
      <c r="O75" s="72">
        <f t="shared" si="22"/>
        <v>7.2364039955604934E-2</v>
      </c>
      <c r="P75" s="5">
        <f t="shared" si="18"/>
        <v>1054.8920706112356</v>
      </c>
      <c r="Q75" s="72">
        <f t="shared" si="23"/>
        <v>0.17080141022334691</v>
      </c>
      <c r="R75" s="73">
        <f t="shared" si="28"/>
        <v>868.80945820706086</v>
      </c>
      <c r="S75" s="70">
        <f t="shared" si="24"/>
        <v>3.5727571357313144E-2</v>
      </c>
    </row>
    <row r="76" spans="1:19" x14ac:dyDescent="0.25">
      <c r="A76" s="67">
        <v>75</v>
      </c>
      <c r="B76" s="8">
        <v>42795</v>
      </c>
      <c r="C76" s="5">
        <v>954</v>
      </c>
      <c r="D76" s="69">
        <f t="shared" si="25"/>
        <v>901</v>
      </c>
      <c r="E76" s="70">
        <f t="shared" si="19"/>
        <v>5.5555555555555552E-2</v>
      </c>
      <c r="F76" s="71">
        <f>+AVERAGE($C$2:C75)</f>
        <v>890.24324324324323</v>
      </c>
      <c r="G76" s="72">
        <f t="shared" si="20"/>
        <v>6.6830981925321567E-2</v>
      </c>
      <c r="H76" s="54">
        <f t="shared" si="30"/>
        <v>890.25</v>
      </c>
      <c r="I76" s="72">
        <f t="shared" si="21"/>
        <v>6.6823899371069181E-2</v>
      </c>
      <c r="J76" s="71">
        <f t="shared" si="31"/>
        <v>882.2</v>
      </c>
      <c r="K76" s="72">
        <f t="shared" si="26"/>
        <v>7.5262054507337472E-2</v>
      </c>
      <c r="L76" s="71">
        <f t="shared" si="32"/>
        <v>875.83333333333337</v>
      </c>
      <c r="M76" s="72">
        <f t="shared" si="27"/>
        <v>8.1935709294199827E-2</v>
      </c>
      <c r="N76" s="54">
        <f t="shared" si="29"/>
        <v>979.1</v>
      </c>
      <c r="O76" s="72">
        <f t="shared" si="22"/>
        <v>2.6310272536687655E-2</v>
      </c>
      <c r="P76" s="5">
        <f t="shared" si="18"/>
        <v>1060.1436868002334</v>
      </c>
      <c r="Q76" s="72">
        <f t="shared" si="23"/>
        <v>0.11126172620569534</v>
      </c>
      <c r="R76" s="73">
        <f t="shared" si="28"/>
        <v>897.78094582070605</v>
      </c>
      <c r="S76" s="70">
        <f t="shared" si="24"/>
        <v>5.892982618374628E-2</v>
      </c>
    </row>
    <row r="77" spans="1:19" x14ac:dyDescent="0.25">
      <c r="A77" s="67">
        <v>76</v>
      </c>
      <c r="B77" s="8">
        <v>42826</v>
      </c>
      <c r="C77" s="5">
        <v>825</v>
      </c>
      <c r="D77" s="69">
        <f t="shared" si="25"/>
        <v>954</v>
      </c>
      <c r="E77" s="70">
        <f t="shared" si="19"/>
        <v>0.15636363636363637</v>
      </c>
      <c r="F77" s="71">
        <f>+AVERAGE($C$2:C76)</f>
        <v>891.09333333333336</v>
      </c>
      <c r="G77" s="72">
        <f t="shared" si="20"/>
        <v>8.0113131313131344E-2</v>
      </c>
      <c r="H77" s="54">
        <f t="shared" si="30"/>
        <v>903.75</v>
      </c>
      <c r="I77" s="72">
        <f t="shared" si="21"/>
        <v>9.5454545454545459E-2</v>
      </c>
      <c r="J77" s="71">
        <f t="shared" si="31"/>
        <v>903</v>
      </c>
      <c r="K77" s="72">
        <f t="shared" si="26"/>
        <v>9.4545454545454544E-2</v>
      </c>
      <c r="L77" s="71">
        <f t="shared" si="32"/>
        <v>894.16666666666663</v>
      </c>
      <c r="M77" s="72">
        <f t="shared" si="27"/>
        <v>8.3838383838383795E-2</v>
      </c>
      <c r="N77" s="54">
        <f t="shared" si="29"/>
        <v>1009.9000000000001</v>
      </c>
      <c r="O77" s="72">
        <f t="shared" si="22"/>
        <v>0.22412121212121222</v>
      </c>
      <c r="P77" s="5">
        <f t="shared" si="18"/>
        <v>1065.3953029892309</v>
      </c>
      <c r="Q77" s="72">
        <f t="shared" si="23"/>
        <v>0.29138824604755265</v>
      </c>
      <c r="R77" s="73">
        <f t="shared" si="28"/>
        <v>948.37809458207062</v>
      </c>
      <c r="S77" s="70">
        <f t="shared" si="24"/>
        <v>0.14954920555402498</v>
      </c>
    </row>
    <row r="78" spans="1:19" x14ac:dyDescent="0.25">
      <c r="A78" s="67">
        <v>77</v>
      </c>
      <c r="B78" s="8">
        <v>42856</v>
      </c>
      <c r="C78" s="5">
        <v>837</v>
      </c>
      <c r="D78" s="69">
        <f t="shared" si="25"/>
        <v>825</v>
      </c>
      <c r="E78" s="70">
        <f t="shared" si="19"/>
        <v>1.4336917562724014E-2</v>
      </c>
      <c r="F78" s="71">
        <f>+AVERAGE($C$2:C77)</f>
        <v>890.22368421052636</v>
      </c>
      <c r="G78" s="72">
        <f t="shared" si="20"/>
        <v>6.3588631075897684E-2</v>
      </c>
      <c r="H78" s="54">
        <f t="shared" si="30"/>
        <v>886.5</v>
      </c>
      <c r="I78" s="72">
        <f t="shared" si="21"/>
        <v>5.9139784946236562E-2</v>
      </c>
      <c r="J78" s="71">
        <f t="shared" si="31"/>
        <v>888</v>
      </c>
      <c r="K78" s="72">
        <f t="shared" si="26"/>
        <v>6.093189964157706E-2</v>
      </c>
      <c r="L78" s="71">
        <f t="shared" si="32"/>
        <v>890</v>
      </c>
      <c r="M78" s="72">
        <f t="shared" si="27"/>
        <v>6.3321385902031069E-2</v>
      </c>
      <c r="N78" s="54">
        <f t="shared" si="29"/>
        <v>965.5</v>
      </c>
      <c r="O78" s="72">
        <f t="shared" si="22"/>
        <v>0.15352449223416964</v>
      </c>
      <c r="P78" s="5">
        <f t="shared" si="18"/>
        <v>1070.6469191782285</v>
      </c>
      <c r="Q78" s="72">
        <f t="shared" si="23"/>
        <v>0.27914805158689182</v>
      </c>
      <c r="R78" s="73">
        <f t="shared" si="28"/>
        <v>837.33780945820706</v>
      </c>
      <c r="S78" s="70">
        <f t="shared" si="24"/>
        <v>4.035955295185922E-4</v>
      </c>
    </row>
    <row r="79" spans="1:19" x14ac:dyDescent="0.25">
      <c r="A79" s="67">
        <v>78</v>
      </c>
      <c r="B79" s="8">
        <v>42887</v>
      </c>
      <c r="C79" s="5">
        <v>853</v>
      </c>
      <c r="D79" s="69">
        <f t="shared" si="25"/>
        <v>837</v>
      </c>
      <c r="E79" s="70">
        <f t="shared" si="19"/>
        <v>1.8757327080890972E-2</v>
      </c>
      <c r="F79" s="71">
        <f>+AVERAGE($C$2:C78)</f>
        <v>889.53246753246754</v>
      </c>
      <c r="G79" s="72">
        <f t="shared" si="20"/>
        <v>4.2828215161157722E-2</v>
      </c>
      <c r="H79" s="54">
        <f t="shared" si="30"/>
        <v>879.25</v>
      </c>
      <c r="I79" s="72">
        <f t="shared" si="21"/>
        <v>3.0773739742086751E-2</v>
      </c>
      <c r="J79" s="71">
        <f t="shared" si="31"/>
        <v>876.6</v>
      </c>
      <c r="K79" s="72">
        <f t="shared" si="26"/>
        <v>2.7667057444314212E-2</v>
      </c>
      <c r="L79" s="71">
        <f t="shared" si="32"/>
        <v>879.5</v>
      </c>
      <c r="M79" s="72">
        <f t="shared" si="27"/>
        <v>3.1066822977725676E-2</v>
      </c>
      <c r="N79" s="54">
        <f t="shared" si="29"/>
        <v>946.90000000000009</v>
      </c>
      <c r="O79" s="72">
        <f t="shared" si="22"/>
        <v>0.110082063305979</v>
      </c>
      <c r="P79" s="5">
        <f t="shared" si="18"/>
        <v>1075.898535367226</v>
      </c>
      <c r="Q79" s="72">
        <f t="shared" si="23"/>
        <v>0.26131129585841267</v>
      </c>
      <c r="R79" s="73">
        <f t="shared" si="28"/>
        <v>837.03378094582081</v>
      </c>
      <c r="S79" s="70">
        <f t="shared" si="24"/>
        <v>1.8717724565274551E-2</v>
      </c>
    </row>
    <row r="80" spans="1:19" x14ac:dyDescent="0.25">
      <c r="A80" s="67">
        <v>79</v>
      </c>
      <c r="B80" s="8">
        <v>42917</v>
      </c>
      <c r="C80" s="5">
        <v>810</v>
      </c>
      <c r="D80" s="69">
        <f t="shared" si="25"/>
        <v>853</v>
      </c>
      <c r="E80" s="70">
        <f t="shared" si="19"/>
        <v>5.3086419753086422E-2</v>
      </c>
      <c r="F80" s="71">
        <f>+AVERAGE($C$2:C79)</f>
        <v>889.06410256410254</v>
      </c>
      <c r="G80" s="72">
        <f t="shared" si="20"/>
        <v>9.7610003165558692E-2</v>
      </c>
      <c r="H80" s="54">
        <f t="shared" si="30"/>
        <v>867.25</v>
      </c>
      <c r="I80" s="72">
        <f t="shared" si="21"/>
        <v>7.0679012345679013E-2</v>
      </c>
      <c r="J80" s="71">
        <f t="shared" si="31"/>
        <v>874</v>
      </c>
      <c r="K80" s="72">
        <f t="shared" si="26"/>
        <v>7.9012345679012344E-2</v>
      </c>
      <c r="L80" s="71">
        <f t="shared" si="32"/>
        <v>872.66666666666663</v>
      </c>
      <c r="M80" s="72">
        <f t="shared" si="27"/>
        <v>7.7366255144032878E-2</v>
      </c>
      <c r="N80" s="54">
        <f t="shared" si="29"/>
        <v>938</v>
      </c>
      <c r="O80" s="72">
        <f t="shared" si="22"/>
        <v>0.15802469135802469</v>
      </c>
      <c r="P80" s="5">
        <f t="shared" si="18"/>
        <v>1081.1501515562236</v>
      </c>
      <c r="Q80" s="72">
        <f t="shared" si="23"/>
        <v>0.33475327352620199</v>
      </c>
      <c r="R80" s="73">
        <f t="shared" si="28"/>
        <v>851.40337809458208</v>
      </c>
      <c r="S80" s="70">
        <f t="shared" si="24"/>
        <v>5.1115281598249483E-2</v>
      </c>
    </row>
    <row r="81" spans="1:19" x14ac:dyDescent="0.25">
      <c r="A81" s="67">
        <v>80</v>
      </c>
      <c r="B81" s="8">
        <v>42948</v>
      </c>
      <c r="C81" s="5">
        <v>894</v>
      </c>
      <c r="D81" s="69">
        <f t="shared" si="25"/>
        <v>810</v>
      </c>
      <c r="E81" s="70">
        <f t="shared" si="19"/>
        <v>9.3959731543624164E-2</v>
      </c>
      <c r="F81" s="71">
        <f>+AVERAGE($C$2:C80)</f>
        <v>888.0632911392405</v>
      </c>
      <c r="G81" s="72">
        <f t="shared" si="20"/>
        <v>6.6406139382097261E-3</v>
      </c>
      <c r="H81" s="54">
        <f t="shared" si="30"/>
        <v>831.25</v>
      </c>
      <c r="I81" s="72">
        <f t="shared" si="21"/>
        <v>7.0190156599552578E-2</v>
      </c>
      <c r="J81" s="71">
        <f t="shared" si="31"/>
        <v>855.8</v>
      </c>
      <c r="K81" s="72">
        <f t="shared" si="26"/>
        <v>4.2729306487695802E-2</v>
      </c>
      <c r="L81" s="71">
        <f t="shared" si="32"/>
        <v>863.33333333333337</v>
      </c>
      <c r="M81" s="72">
        <f t="shared" si="27"/>
        <v>3.4302759134973861E-2</v>
      </c>
      <c r="N81" s="54">
        <f t="shared" si="29"/>
        <v>910.8</v>
      </c>
      <c r="O81" s="72">
        <f t="shared" si="22"/>
        <v>1.8791946308724782E-2</v>
      </c>
      <c r="P81" s="5">
        <f t="shared" si="18"/>
        <v>1086.4017677452212</v>
      </c>
      <c r="Q81" s="72">
        <f t="shared" si="23"/>
        <v>0.21521450530785363</v>
      </c>
      <c r="R81" s="73">
        <f t="shared" si="28"/>
        <v>814.14033780945817</v>
      </c>
      <c r="S81" s="70">
        <f t="shared" si="24"/>
        <v>8.932848119747408E-2</v>
      </c>
    </row>
    <row r="82" spans="1:19" x14ac:dyDescent="0.25">
      <c r="A82" s="67">
        <v>81</v>
      </c>
      <c r="B82" s="8">
        <v>42979</v>
      </c>
      <c r="C82" s="5">
        <v>980</v>
      </c>
      <c r="D82" s="69">
        <f t="shared" si="25"/>
        <v>894</v>
      </c>
      <c r="E82" s="70">
        <f t="shared" si="19"/>
        <v>8.7755102040816324E-2</v>
      </c>
      <c r="F82" s="71">
        <f>+AVERAGE($C$2:C81)</f>
        <v>888.13750000000005</v>
      </c>
      <c r="G82" s="72">
        <f t="shared" si="20"/>
        <v>9.3737244897959135E-2</v>
      </c>
      <c r="H82" s="54">
        <f t="shared" si="30"/>
        <v>848.5</v>
      </c>
      <c r="I82" s="72">
        <f t="shared" si="21"/>
        <v>0.13418367346938775</v>
      </c>
      <c r="J82" s="71">
        <f t="shared" si="31"/>
        <v>843.8</v>
      </c>
      <c r="K82" s="72">
        <f t="shared" si="26"/>
        <v>0.13897959183673475</v>
      </c>
      <c r="L82" s="71">
        <f t="shared" si="32"/>
        <v>862.16666666666663</v>
      </c>
      <c r="M82" s="72">
        <f t="shared" si="27"/>
        <v>0.12023809523809528</v>
      </c>
      <c r="N82" s="54">
        <f t="shared" si="29"/>
        <v>944.3</v>
      </c>
      <c r="O82" s="72">
        <f t="shared" si="22"/>
        <v>3.6428571428571477E-2</v>
      </c>
      <c r="P82" s="5">
        <f t="shared" si="18"/>
        <v>1091.6533839342187</v>
      </c>
      <c r="Q82" s="72">
        <f t="shared" si="23"/>
        <v>0.11393202442267215</v>
      </c>
      <c r="R82" s="73">
        <f t="shared" si="28"/>
        <v>886.01403378094585</v>
      </c>
      <c r="S82" s="70">
        <f t="shared" si="24"/>
        <v>9.5904047162300152E-2</v>
      </c>
    </row>
    <row r="83" spans="1:19" x14ac:dyDescent="0.25">
      <c r="A83" s="67">
        <v>82</v>
      </c>
      <c r="B83" s="8">
        <v>43009</v>
      </c>
      <c r="C83" s="5">
        <v>822</v>
      </c>
      <c r="D83" s="69">
        <f t="shared" si="25"/>
        <v>980</v>
      </c>
      <c r="E83" s="70">
        <f t="shared" si="19"/>
        <v>0.19221411192214111</v>
      </c>
      <c r="F83" s="71">
        <f>+AVERAGE($C$2:C82)</f>
        <v>889.27160493827159</v>
      </c>
      <c r="G83" s="72">
        <f t="shared" si="20"/>
        <v>8.1838935448018971E-2</v>
      </c>
      <c r="H83" s="54">
        <f t="shared" si="30"/>
        <v>884.25</v>
      </c>
      <c r="I83" s="72">
        <f t="shared" si="21"/>
        <v>7.5729927007299275E-2</v>
      </c>
      <c r="J83" s="71">
        <f t="shared" si="31"/>
        <v>874.8</v>
      </c>
      <c r="K83" s="72">
        <f t="shared" si="26"/>
        <v>6.4233576642335713E-2</v>
      </c>
      <c r="L83" s="71">
        <f t="shared" si="32"/>
        <v>866.5</v>
      </c>
      <c r="M83" s="72">
        <f t="shared" si="27"/>
        <v>5.4136253041362534E-2</v>
      </c>
      <c r="N83" s="54">
        <f t="shared" si="29"/>
        <v>1005.5</v>
      </c>
      <c r="O83" s="72">
        <f t="shared" si="22"/>
        <v>0.2232360097323601</v>
      </c>
      <c r="P83" s="5">
        <f t="shared" si="18"/>
        <v>1096.9050001232163</v>
      </c>
      <c r="Q83" s="72">
        <f t="shared" si="23"/>
        <v>0.33443430671924118</v>
      </c>
      <c r="R83" s="73">
        <f t="shared" si="28"/>
        <v>970.60140337809457</v>
      </c>
      <c r="S83" s="70">
        <f t="shared" si="24"/>
        <v>0.18078029608040702</v>
      </c>
    </row>
    <row r="84" spans="1:19" x14ac:dyDescent="0.25">
      <c r="A84" s="67">
        <v>83</v>
      </c>
      <c r="B84" s="8">
        <v>43040</v>
      </c>
      <c r="C84" s="5">
        <v>911</v>
      </c>
      <c r="D84" s="69">
        <f t="shared" si="25"/>
        <v>822</v>
      </c>
      <c r="E84" s="70">
        <f t="shared" si="19"/>
        <v>9.7694840834248078E-2</v>
      </c>
      <c r="F84" s="71">
        <f>+AVERAGE($C$2:C83)</f>
        <v>888.45121951219517</v>
      </c>
      <c r="G84" s="72">
        <f t="shared" si="20"/>
        <v>2.4751680008567326E-2</v>
      </c>
      <c r="H84" s="54">
        <f t="shared" si="30"/>
        <v>876.5</v>
      </c>
      <c r="I84" s="72">
        <f t="shared" si="21"/>
        <v>3.7870472008781561E-2</v>
      </c>
      <c r="J84" s="71">
        <f t="shared" si="31"/>
        <v>871.8</v>
      </c>
      <c r="K84" s="72">
        <f t="shared" si="26"/>
        <v>4.3029637760702573E-2</v>
      </c>
      <c r="L84" s="71">
        <f t="shared" si="32"/>
        <v>866</v>
      </c>
      <c r="M84" s="72">
        <f t="shared" si="27"/>
        <v>4.9396267837541162E-2</v>
      </c>
      <c r="N84" s="54">
        <f t="shared" si="29"/>
        <v>964.8</v>
      </c>
      <c r="O84" s="72">
        <f t="shared" si="22"/>
        <v>5.9055982436882495E-2</v>
      </c>
      <c r="P84" s="5">
        <f t="shared" si="18"/>
        <v>1102.1566163122141</v>
      </c>
      <c r="Q84" s="72">
        <f t="shared" si="23"/>
        <v>0.20983163151724923</v>
      </c>
      <c r="R84" s="73">
        <f t="shared" si="28"/>
        <v>836.86014033780953</v>
      </c>
      <c r="S84" s="70">
        <f t="shared" si="24"/>
        <v>8.1382941451361657E-2</v>
      </c>
    </row>
    <row r="85" spans="1:19" x14ac:dyDescent="0.25">
      <c r="A85" s="67">
        <v>84</v>
      </c>
      <c r="B85" s="8">
        <v>43070</v>
      </c>
      <c r="C85" s="5">
        <v>805</v>
      </c>
      <c r="D85" s="69">
        <f t="shared" si="25"/>
        <v>911</v>
      </c>
      <c r="E85" s="70">
        <f t="shared" si="19"/>
        <v>0.13167701863354037</v>
      </c>
      <c r="F85" s="71">
        <f>+AVERAGE($C$2:C84)</f>
        <v>888.72289156626505</v>
      </c>
      <c r="G85" s="72">
        <f t="shared" si="20"/>
        <v>0.10400359200778267</v>
      </c>
      <c r="H85" s="54">
        <f t="shared" si="30"/>
        <v>901.75</v>
      </c>
      <c r="I85" s="72">
        <f t="shared" si="21"/>
        <v>0.12018633540372671</v>
      </c>
      <c r="J85" s="71">
        <f t="shared" si="31"/>
        <v>883.4</v>
      </c>
      <c r="K85" s="72">
        <f t="shared" si="26"/>
        <v>9.7391304347826058E-2</v>
      </c>
      <c r="L85" s="71">
        <f t="shared" si="32"/>
        <v>878.33333333333337</v>
      </c>
      <c r="M85" s="72">
        <f t="shared" si="27"/>
        <v>9.1097308488612888E-2</v>
      </c>
      <c r="N85" s="54">
        <f t="shared" si="29"/>
        <v>987.5</v>
      </c>
      <c r="O85" s="72">
        <f t="shared" si="22"/>
        <v>0.2267080745341615</v>
      </c>
      <c r="P85" s="5">
        <f t="shared" si="18"/>
        <v>1107.4082325012116</v>
      </c>
      <c r="Q85" s="72">
        <f t="shared" si="23"/>
        <v>0.37566240062262313</v>
      </c>
      <c r="R85" s="73">
        <f t="shared" si="28"/>
        <v>903.58601403378088</v>
      </c>
      <c r="S85" s="70">
        <f t="shared" si="24"/>
        <v>0.12246709817860979</v>
      </c>
    </row>
    <row r="86" spans="1:19" x14ac:dyDescent="0.25">
      <c r="A86" s="67">
        <v>85</v>
      </c>
      <c r="B86" s="8">
        <v>43101</v>
      </c>
      <c r="C86" s="5">
        <v>986</v>
      </c>
      <c r="D86" s="69">
        <f t="shared" si="25"/>
        <v>805</v>
      </c>
      <c r="E86" s="70">
        <f t="shared" si="19"/>
        <v>0.18356997971602435</v>
      </c>
      <c r="F86" s="71">
        <f>+AVERAGE($C$2:C85)</f>
        <v>887.72619047619048</v>
      </c>
      <c r="G86" s="72">
        <f t="shared" si="20"/>
        <v>9.9669178016033991E-2</v>
      </c>
      <c r="H86" s="54">
        <f t="shared" si="30"/>
        <v>879.5</v>
      </c>
      <c r="I86" s="72">
        <f t="shared" si="21"/>
        <v>0.10801217038539554</v>
      </c>
      <c r="J86" s="71">
        <f t="shared" si="31"/>
        <v>882.4</v>
      </c>
      <c r="K86" s="72">
        <f t="shared" si="26"/>
        <v>0.10507099391480733</v>
      </c>
      <c r="L86" s="71">
        <f t="shared" si="32"/>
        <v>870.33333333333337</v>
      </c>
      <c r="M86" s="72">
        <f t="shared" si="27"/>
        <v>0.11730899256254222</v>
      </c>
      <c r="N86" s="54">
        <f t="shared" si="29"/>
        <v>938.2</v>
      </c>
      <c r="O86" s="72">
        <f t="shared" si="22"/>
        <v>4.847870182555776E-2</v>
      </c>
      <c r="P86" s="5">
        <f t="shared" si="18"/>
        <v>1112.6598486902092</v>
      </c>
      <c r="Q86" s="72">
        <f t="shared" si="23"/>
        <v>0.12845826439169286</v>
      </c>
      <c r="R86" s="73">
        <f t="shared" si="28"/>
        <v>814.85860140337809</v>
      </c>
      <c r="S86" s="70">
        <f t="shared" si="24"/>
        <v>0.17357139817101613</v>
      </c>
    </row>
    <row r="87" spans="1:19" x14ac:dyDescent="0.25">
      <c r="A87" s="67">
        <v>86</v>
      </c>
      <c r="B87" s="8">
        <v>43132</v>
      </c>
      <c r="C87" s="5">
        <v>1012</v>
      </c>
      <c r="D87" s="69">
        <f t="shared" si="25"/>
        <v>986</v>
      </c>
      <c r="E87" s="70">
        <f t="shared" si="19"/>
        <v>2.5691699604743084E-2</v>
      </c>
      <c r="F87" s="71">
        <f>+AVERAGE($C$2:C86)</f>
        <v>888.88235294117646</v>
      </c>
      <c r="G87" s="72">
        <f t="shared" si="20"/>
        <v>0.12165775401069519</v>
      </c>
      <c r="H87" s="54">
        <f t="shared" si="30"/>
        <v>881</v>
      </c>
      <c r="I87" s="72">
        <f t="shared" si="21"/>
        <v>0.12944664031620554</v>
      </c>
      <c r="J87" s="71">
        <f t="shared" si="31"/>
        <v>900.8</v>
      </c>
      <c r="K87" s="72">
        <f t="shared" si="26"/>
        <v>0.10988142292490123</v>
      </c>
      <c r="L87" s="71">
        <f t="shared" si="32"/>
        <v>899.66666666666663</v>
      </c>
      <c r="M87" s="72">
        <f t="shared" si="27"/>
        <v>0.1110013175230567</v>
      </c>
      <c r="N87" s="54">
        <f t="shared" si="29"/>
        <v>998.90000000000009</v>
      </c>
      <c r="O87" s="72">
        <f t="shared" si="22"/>
        <v>1.2944664031620463E-2</v>
      </c>
      <c r="P87" s="5">
        <f t="shared" si="18"/>
        <v>1117.9114648792067</v>
      </c>
      <c r="Q87" s="72">
        <f t="shared" si="23"/>
        <v>0.10465559770672601</v>
      </c>
      <c r="R87" s="73">
        <f t="shared" si="28"/>
        <v>968.88586014033774</v>
      </c>
      <c r="S87" s="70">
        <f t="shared" si="24"/>
        <v>4.2602904999666263E-2</v>
      </c>
    </row>
    <row r="88" spans="1:19" x14ac:dyDescent="0.25">
      <c r="A88" s="67">
        <v>87</v>
      </c>
      <c r="B88" s="8">
        <v>43160</v>
      </c>
      <c r="C88" s="5">
        <v>1100</v>
      </c>
      <c r="D88" s="69">
        <f t="shared" si="25"/>
        <v>1012</v>
      </c>
      <c r="E88" s="70">
        <f t="shared" si="19"/>
        <v>0.08</v>
      </c>
      <c r="F88" s="71">
        <f>+AVERAGE($C$2:C87)</f>
        <v>890.31395348837214</v>
      </c>
      <c r="G88" s="72">
        <f t="shared" si="20"/>
        <v>0.19062367864693441</v>
      </c>
      <c r="H88" s="54">
        <f t="shared" si="30"/>
        <v>928.5</v>
      </c>
      <c r="I88" s="72">
        <f t="shared" si="21"/>
        <v>0.15590909090909091</v>
      </c>
      <c r="J88" s="71">
        <f t="shared" si="31"/>
        <v>907.2</v>
      </c>
      <c r="K88" s="72">
        <f t="shared" si="26"/>
        <v>0.17527272727272722</v>
      </c>
      <c r="L88" s="71">
        <f t="shared" si="32"/>
        <v>919.33333333333337</v>
      </c>
      <c r="M88" s="72">
        <f t="shared" si="27"/>
        <v>0.16424242424242422</v>
      </c>
      <c r="N88" s="54">
        <f t="shared" si="29"/>
        <v>1053.9000000000001</v>
      </c>
      <c r="O88" s="72">
        <f t="shared" si="22"/>
        <v>4.1909090909090826E-2</v>
      </c>
      <c r="P88" s="5">
        <f t="shared" si="18"/>
        <v>1123.1630810682043</v>
      </c>
      <c r="Q88" s="72">
        <f t="shared" si="23"/>
        <v>2.1057346425640267E-2</v>
      </c>
      <c r="R88" s="73">
        <f t="shared" si="28"/>
        <v>1007.6885860140338</v>
      </c>
      <c r="S88" s="70">
        <f t="shared" si="24"/>
        <v>8.3919467259969238E-2</v>
      </c>
    </row>
    <row r="89" spans="1:19" x14ac:dyDescent="0.25">
      <c r="A89" s="67">
        <v>88</v>
      </c>
      <c r="B89" s="8">
        <v>43191</v>
      </c>
      <c r="C89" s="5">
        <v>1123</v>
      </c>
      <c r="D89" s="69">
        <f t="shared" si="25"/>
        <v>1100</v>
      </c>
      <c r="E89" s="70">
        <f t="shared" si="19"/>
        <v>2.0480854853072127E-2</v>
      </c>
      <c r="F89" s="71">
        <f>+AVERAGE($C$2:C88)</f>
        <v>892.72413793103453</v>
      </c>
      <c r="G89" s="72">
        <f t="shared" si="20"/>
        <v>0.20505419596524085</v>
      </c>
      <c r="H89" s="54">
        <f t="shared" si="30"/>
        <v>975.75</v>
      </c>
      <c r="I89" s="72">
        <f t="shared" si="21"/>
        <v>0.13112199465716831</v>
      </c>
      <c r="J89" s="71">
        <f t="shared" si="31"/>
        <v>962.8</v>
      </c>
      <c r="K89" s="72">
        <f t="shared" si="26"/>
        <v>0.14265360641139807</v>
      </c>
      <c r="L89" s="71">
        <f t="shared" si="32"/>
        <v>939.33333333333337</v>
      </c>
      <c r="M89" s="72">
        <f t="shared" si="27"/>
        <v>0.16355001484119913</v>
      </c>
      <c r="N89" s="54">
        <f t="shared" si="29"/>
        <v>1131.3</v>
      </c>
      <c r="O89" s="72">
        <f t="shared" si="22"/>
        <v>7.3909171861085967E-3</v>
      </c>
      <c r="P89" s="5">
        <f t="shared" si="18"/>
        <v>1128.4146972572021</v>
      </c>
      <c r="Q89" s="72">
        <f t="shared" si="23"/>
        <v>4.8216360260036322E-3</v>
      </c>
      <c r="R89" s="73">
        <f t="shared" si="28"/>
        <v>1090.7688586014033</v>
      </c>
      <c r="S89" s="70">
        <f t="shared" si="24"/>
        <v>2.8700927336239287E-2</v>
      </c>
    </row>
    <row r="90" spans="1:19" x14ac:dyDescent="0.25">
      <c r="A90" s="67">
        <v>89</v>
      </c>
      <c r="B90" s="8">
        <v>43221</v>
      </c>
      <c r="C90" s="5">
        <v>909</v>
      </c>
      <c r="D90" s="69">
        <f t="shared" si="25"/>
        <v>1123</v>
      </c>
      <c r="E90" s="70">
        <f t="shared" si="19"/>
        <v>0.23542354235423543</v>
      </c>
      <c r="F90" s="71">
        <f>+AVERAGE($C$2:C89)</f>
        <v>895.34090909090912</v>
      </c>
      <c r="G90" s="72">
        <f t="shared" si="20"/>
        <v>1.5026502650264992E-2</v>
      </c>
      <c r="H90" s="54">
        <f t="shared" si="30"/>
        <v>1055.25</v>
      </c>
      <c r="I90" s="72">
        <f t="shared" si="21"/>
        <v>0.1608910891089109</v>
      </c>
      <c r="J90" s="71">
        <f t="shared" si="31"/>
        <v>1005.2</v>
      </c>
      <c r="K90" s="72">
        <f t="shared" si="26"/>
        <v>0.10583058305830588</v>
      </c>
      <c r="L90" s="71">
        <f t="shared" si="32"/>
        <v>989.5</v>
      </c>
      <c r="M90" s="72">
        <f t="shared" si="27"/>
        <v>8.8558855885588553E-2</v>
      </c>
      <c r="N90" s="54">
        <f t="shared" si="29"/>
        <v>1192.5</v>
      </c>
      <c r="O90" s="72">
        <f t="shared" si="22"/>
        <v>0.31188118811881188</v>
      </c>
      <c r="P90" s="5">
        <f t="shared" si="18"/>
        <v>1133.6663134461996</v>
      </c>
      <c r="Q90" s="72">
        <f t="shared" si="23"/>
        <v>0.2471576605568753</v>
      </c>
      <c r="R90" s="73">
        <f t="shared" si="28"/>
        <v>1119.7768858601403</v>
      </c>
      <c r="S90" s="70">
        <f t="shared" si="24"/>
        <v>0.23187776222237655</v>
      </c>
    </row>
    <row r="91" spans="1:19" x14ac:dyDescent="0.25">
      <c r="A91" s="67">
        <v>90</v>
      </c>
      <c r="B91" s="8">
        <v>43252</v>
      </c>
      <c r="C91" s="5">
        <v>895</v>
      </c>
      <c r="D91" s="69">
        <f t="shared" si="25"/>
        <v>909</v>
      </c>
      <c r="E91" s="70">
        <f t="shared" si="19"/>
        <v>1.564245810055866E-2</v>
      </c>
      <c r="F91" s="71">
        <f>+AVERAGE($C$2:C90)</f>
        <v>895.49438202247188</v>
      </c>
      <c r="G91" s="72">
        <f t="shared" si="20"/>
        <v>5.5238214801327603E-4</v>
      </c>
      <c r="H91" s="54">
        <f t="shared" si="30"/>
        <v>1036</v>
      </c>
      <c r="I91" s="72">
        <f t="shared" si="21"/>
        <v>0.15754189944134078</v>
      </c>
      <c r="J91" s="71">
        <f t="shared" si="31"/>
        <v>1026</v>
      </c>
      <c r="K91" s="72">
        <f t="shared" si="26"/>
        <v>0.14636871508379889</v>
      </c>
      <c r="L91" s="71">
        <f t="shared" si="32"/>
        <v>989.16666666666663</v>
      </c>
      <c r="M91" s="72">
        <f t="shared" si="27"/>
        <v>0.10521415270018618</v>
      </c>
      <c r="N91" s="54">
        <f t="shared" si="29"/>
        <v>1112.5999999999999</v>
      </c>
      <c r="O91" s="72">
        <f t="shared" si="22"/>
        <v>0.24312849162011163</v>
      </c>
      <c r="P91" s="5">
        <f t="shared" si="18"/>
        <v>1138.9179296351972</v>
      </c>
      <c r="Q91" s="72">
        <f t="shared" si="23"/>
        <v>0.2725339995923991</v>
      </c>
      <c r="R91" s="73">
        <f t="shared" si="28"/>
        <v>930.07768858601401</v>
      </c>
      <c r="S91" s="70">
        <f t="shared" si="24"/>
        <v>3.9192948140797775E-2</v>
      </c>
    </row>
    <row r="92" spans="1:19" x14ac:dyDescent="0.25">
      <c r="A92" s="67">
        <v>91</v>
      </c>
      <c r="B92" s="8">
        <v>43282</v>
      </c>
      <c r="C92" s="5">
        <v>1016</v>
      </c>
      <c r="D92" s="69">
        <f t="shared" si="25"/>
        <v>895</v>
      </c>
      <c r="E92" s="70">
        <f t="shared" si="19"/>
        <v>0.11909448818897637</v>
      </c>
      <c r="F92" s="71">
        <f>+AVERAGE($C$2:C91)</f>
        <v>895.48888888888894</v>
      </c>
      <c r="G92" s="72">
        <f t="shared" si="20"/>
        <v>0.11861329833770774</v>
      </c>
      <c r="H92" s="54">
        <f t="shared" si="30"/>
        <v>1006.75</v>
      </c>
      <c r="I92" s="72">
        <f t="shared" si="21"/>
        <v>9.1043307086614168E-3</v>
      </c>
      <c r="J92" s="71">
        <f t="shared" si="31"/>
        <v>1007.8</v>
      </c>
      <c r="K92" s="72">
        <f t="shared" si="26"/>
        <v>8.0708661417323285E-3</v>
      </c>
      <c r="L92" s="71">
        <f t="shared" si="32"/>
        <v>1004.1666666666666</v>
      </c>
      <c r="M92" s="72">
        <f t="shared" si="27"/>
        <v>1.1646981627296625E-2</v>
      </c>
      <c r="N92" s="54">
        <f t="shared" si="29"/>
        <v>1054.8</v>
      </c>
      <c r="O92" s="72">
        <f t="shared" si="22"/>
        <v>3.818897637795271E-2</v>
      </c>
      <c r="P92" s="5">
        <f t="shared" si="18"/>
        <v>1144.1695458241948</v>
      </c>
      <c r="Q92" s="72">
        <f t="shared" si="23"/>
        <v>0.12615112777971924</v>
      </c>
      <c r="R92" s="73">
        <f t="shared" si="28"/>
        <v>898.50776885860137</v>
      </c>
      <c r="S92" s="70">
        <f t="shared" si="24"/>
        <v>0.11564195978484118</v>
      </c>
    </row>
    <row r="93" spans="1:19" x14ac:dyDescent="0.25">
      <c r="A93" s="67">
        <v>92</v>
      </c>
      <c r="B93" s="8">
        <v>43313</v>
      </c>
      <c r="C93" s="5">
        <v>890</v>
      </c>
      <c r="D93" s="69">
        <f t="shared" si="25"/>
        <v>1016</v>
      </c>
      <c r="E93" s="70">
        <f t="shared" si="19"/>
        <v>0.14157303370786517</v>
      </c>
      <c r="F93" s="71">
        <f>+AVERAGE($C$2:C92)</f>
        <v>896.8131868131868</v>
      </c>
      <c r="G93" s="72">
        <f t="shared" si="20"/>
        <v>7.6552660822323633E-3</v>
      </c>
      <c r="H93" s="54">
        <f t="shared" si="30"/>
        <v>985.75</v>
      </c>
      <c r="I93" s="72">
        <f t="shared" si="21"/>
        <v>0.10758426966292135</v>
      </c>
      <c r="J93" s="71">
        <f t="shared" si="31"/>
        <v>1008.6</v>
      </c>
      <c r="K93" s="72">
        <f t="shared" si="26"/>
        <v>0.13325842696629217</v>
      </c>
      <c r="L93" s="71">
        <f t="shared" si="32"/>
        <v>1009.1666666666666</v>
      </c>
      <c r="M93" s="72">
        <f t="shared" si="27"/>
        <v>0.13389513108614229</v>
      </c>
      <c r="N93" s="54">
        <f t="shared" si="29"/>
        <v>1070.5999999999999</v>
      </c>
      <c r="O93" s="72">
        <f t="shared" si="22"/>
        <v>0.20292134831460665</v>
      </c>
      <c r="P93" s="5">
        <f t="shared" si="18"/>
        <v>1149.4211620131923</v>
      </c>
      <c r="Q93" s="72">
        <f t="shared" si="23"/>
        <v>0.29148445170021609</v>
      </c>
      <c r="R93" s="73">
        <f t="shared" si="28"/>
        <v>1004.2507768858601</v>
      </c>
      <c r="S93" s="70">
        <f t="shared" si="24"/>
        <v>0.12837165942231471</v>
      </c>
    </row>
    <row r="94" spans="1:19" x14ac:dyDescent="0.25">
      <c r="A94" s="67">
        <v>93</v>
      </c>
      <c r="B94" s="8">
        <v>43344</v>
      </c>
      <c r="C94" s="5">
        <v>813</v>
      </c>
      <c r="D94" s="69">
        <f t="shared" si="25"/>
        <v>890</v>
      </c>
      <c r="E94" s="70">
        <f t="shared" si="19"/>
        <v>9.4710947109471089E-2</v>
      </c>
      <c r="F94" s="71">
        <f>+AVERAGE($C$2:C93)</f>
        <v>896.73913043478262</v>
      </c>
      <c r="G94" s="72">
        <f t="shared" si="20"/>
        <v>0.10300016043638699</v>
      </c>
      <c r="H94" s="54">
        <f t="shared" si="30"/>
        <v>927.5</v>
      </c>
      <c r="I94" s="72">
        <f t="shared" si="21"/>
        <v>0.14083640836408365</v>
      </c>
      <c r="J94" s="71">
        <f t="shared" si="31"/>
        <v>966.6</v>
      </c>
      <c r="K94" s="72">
        <f t="shared" si="26"/>
        <v>0.18892988929889301</v>
      </c>
      <c r="L94" s="71">
        <f t="shared" si="32"/>
        <v>988.83333333333337</v>
      </c>
      <c r="M94" s="72">
        <f t="shared" si="27"/>
        <v>0.21627716277162776</v>
      </c>
      <c r="N94" s="54">
        <f t="shared" si="29"/>
        <v>1019.7</v>
      </c>
      <c r="O94" s="72">
        <f t="shared" si="22"/>
        <v>0.25424354243542441</v>
      </c>
      <c r="P94" s="5">
        <f t="shared" si="18"/>
        <v>1154.6727782021899</v>
      </c>
      <c r="Q94" s="72">
        <f t="shared" si="23"/>
        <v>0.42026171980589161</v>
      </c>
      <c r="R94" s="73">
        <f t="shared" si="28"/>
        <v>901.42507768858604</v>
      </c>
      <c r="S94" s="70">
        <f t="shared" si="24"/>
        <v>0.10876393319629279</v>
      </c>
    </row>
    <row r="95" spans="1:19" x14ac:dyDescent="0.25">
      <c r="A95" s="67">
        <v>94</v>
      </c>
      <c r="B95" s="8">
        <v>43374</v>
      </c>
      <c r="C95" s="5">
        <v>803</v>
      </c>
      <c r="D95" s="69">
        <f t="shared" si="25"/>
        <v>813</v>
      </c>
      <c r="E95" s="70">
        <f t="shared" si="19"/>
        <v>1.2453300124533001E-2</v>
      </c>
      <c r="F95" s="71">
        <f>+AVERAGE($C$2:C94)</f>
        <v>895.83870967741939</v>
      </c>
      <c r="G95" s="72">
        <f t="shared" si="20"/>
        <v>0.115614831478729</v>
      </c>
      <c r="H95" s="54">
        <f t="shared" si="30"/>
        <v>903.5</v>
      </c>
      <c r="I95" s="72">
        <f t="shared" si="21"/>
        <v>0.12515566625155666</v>
      </c>
      <c r="J95" s="71">
        <f t="shared" si="31"/>
        <v>904.6</v>
      </c>
      <c r="K95" s="72">
        <f t="shared" si="26"/>
        <v>0.12652552926525532</v>
      </c>
      <c r="L95" s="71">
        <f t="shared" si="32"/>
        <v>941</v>
      </c>
      <c r="M95" s="72">
        <f t="shared" si="27"/>
        <v>0.17185554171855541</v>
      </c>
      <c r="N95" s="54">
        <f t="shared" si="29"/>
        <v>966.2</v>
      </c>
      <c r="O95" s="72">
        <f t="shared" si="22"/>
        <v>0.20323785803237865</v>
      </c>
      <c r="P95" s="5">
        <f t="shared" si="18"/>
        <v>1159.9243943911874</v>
      </c>
      <c r="Q95" s="72">
        <f t="shared" si="23"/>
        <v>0.44448866051206404</v>
      </c>
      <c r="R95" s="73">
        <f t="shared" si="28"/>
        <v>821.84250776885858</v>
      </c>
      <c r="S95" s="70">
        <f t="shared" si="24"/>
        <v>2.3465140434444063E-2</v>
      </c>
    </row>
    <row r="96" spans="1:19" x14ac:dyDescent="0.25">
      <c r="A96" s="67">
        <v>95</v>
      </c>
      <c r="B96" s="8">
        <v>43405</v>
      </c>
      <c r="C96" s="5">
        <v>1011</v>
      </c>
      <c r="D96" s="69">
        <f t="shared" si="25"/>
        <v>803</v>
      </c>
      <c r="E96" s="70">
        <f t="shared" si="19"/>
        <v>0.20573689416419386</v>
      </c>
      <c r="F96" s="71">
        <f>+AVERAGE($C$2:C95)</f>
        <v>894.85106382978722</v>
      </c>
      <c r="G96" s="72">
        <f t="shared" si="20"/>
        <v>0.11488519898141719</v>
      </c>
      <c r="H96" s="54">
        <f t="shared" si="30"/>
        <v>880.5</v>
      </c>
      <c r="I96" s="72">
        <f t="shared" si="21"/>
        <v>0.12908011869436201</v>
      </c>
      <c r="J96" s="71">
        <f t="shared" si="31"/>
        <v>883.4</v>
      </c>
      <c r="K96" s="72">
        <f t="shared" si="26"/>
        <v>0.1262116716122651</v>
      </c>
      <c r="L96" s="71">
        <f t="shared" si="32"/>
        <v>887.66666666666663</v>
      </c>
      <c r="M96" s="72">
        <f t="shared" si="27"/>
        <v>0.12199142762940986</v>
      </c>
      <c r="N96" s="54">
        <f t="shared" si="29"/>
        <v>925</v>
      </c>
      <c r="O96" s="72">
        <f t="shared" si="22"/>
        <v>8.5064292779426315E-2</v>
      </c>
      <c r="P96" s="5">
        <f t="shared" si="18"/>
        <v>1165.176010580185</v>
      </c>
      <c r="Q96" s="72">
        <f t="shared" si="23"/>
        <v>0.15249852678554401</v>
      </c>
      <c r="R96" s="73">
        <f t="shared" si="28"/>
        <v>804.88425077688589</v>
      </c>
      <c r="S96" s="70">
        <f t="shared" si="24"/>
        <v>0.20387314463216033</v>
      </c>
    </row>
    <row r="97" spans="1:19" x14ac:dyDescent="0.25">
      <c r="A97" s="67">
        <v>96</v>
      </c>
      <c r="B97" s="8">
        <v>43435</v>
      </c>
      <c r="C97" s="5">
        <v>1056</v>
      </c>
      <c r="D97" s="69">
        <f t="shared" si="25"/>
        <v>1011</v>
      </c>
      <c r="E97" s="70">
        <f t="shared" si="19"/>
        <v>4.261363636363636E-2</v>
      </c>
      <c r="F97" s="71">
        <f>+AVERAGE($C$2:C96)</f>
        <v>896.07368421052627</v>
      </c>
      <c r="G97" s="72">
        <f t="shared" si="20"/>
        <v>0.15144537480063799</v>
      </c>
      <c r="H97" s="54">
        <f t="shared" si="30"/>
        <v>879.25</v>
      </c>
      <c r="I97" s="72">
        <f t="shared" si="21"/>
        <v>0.16737689393939395</v>
      </c>
      <c r="J97" s="71">
        <f t="shared" si="31"/>
        <v>906.6</v>
      </c>
      <c r="K97" s="72">
        <f t="shared" si="26"/>
        <v>0.1414772727272727</v>
      </c>
      <c r="L97" s="71">
        <f t="shared" si="32"/>
        <v>904.66666666666663</v>
      </c>
      <c r="M97" s="72">
        <f t="shared" si="27"/>
        <v>0.14330808080808086</v>
      </c>
      <c r="N97" s="54">
        <f t="shared" si="29"/>
        <v>998</v>
      </c>
      <c r="O97" s="72">
        <f t="shared" si="22"/>
        <v>5.4924242424242424E-2</v>
      </c>
      <c r="P97" s="5">
        <f t="shared" si="18"/>
        <v>1170.4276267691826</v>
      </c>
      <c r="Q97" s="72">
        <f t="shared" si="23"/>
        <v>0.10835949504657438</v>
      </c>
      <c r="R97" s="73">
        <f t="shared" si="28"/>
        <v>990.38842507768857</v>
      </c>
      <c r="S97" s="70">
        <f t="shared" si="24"/>
        <v>6.2132173221885828E-2</v>
      </c>
    </row>
    <row r="98" spans="1:19" x14ac:dyDescent="0.25">
      <c r="A98" s="67">
        <v>97</v>
      </c>
      <c r="B98" s="8">
        <v>43466</v>
      </c>
      <c r="C98" s="5">
        <v>1153</v>
      </c>
      <c r="D98" s="69">
        <f t="shared" si="25"/>
        <v>1056</v>
      </c>
      <c r="E98" s="70">
        <f t="shared" si="19"/>
        <v>8.4128360797918467E-2</v>
      </c>
      <c r="F98" s="71">
        <f>+AVERAGE($C$2:C97)</f>
        <v>897.73958333333337</v>
      </c>
      <c r="G98" s="72">
        <f t="shared" si="20"/>
        <v>0.22138804567794157</v>
      </c>
      <c r="H98" s="54">
        <f t="shared" si="30"/>
        <v>920.75</v>
      </c>
      <c r="I98" s="72">
        <f t="shared" si="21"/>
        <v>0.20143104943625326</v>
      </c>
      <c r="J98" s="71">
        <f t="shared" si="31"/>
        <v>914.6</v>
      </c>
      <c r="K98" s="72">
        <f t="shared" si="26"/>
        <v>0.206764960971379</v>
      </c>
      <c r="L98" s="71">
        <f t="shared" si="32"/>
        <v>931.5</v>
      </c>
      <c r="M98" s="72">
        <f t="shared" si="27"/>
        <v>0.19210754553339116</v>
      </c>
      <c r="N98" s="54">
        <f t="shared" si="29"/>
        <v>1073.2</v>
      </c>
      <c r="O98" s="72">
        <f t="shared" si="22"/>
        <v>6.9210754553339082E-2</v>
      </c>
      <c r="P98" s="5">
        <f t="shared" si="18"/>
        <v>1175.6792429581803</v>
      </c>
      <c r="Q98" s="72">
        <f t="shared" si="23"/>
        <v>1.9669768393911827E-2</v>
      </c>
      <c r="R98" s="73">
        <f t="shared" si="28"/>
        <v>1049.4388425077689</v>
      </c>
      <c r="S98" s="70">
        <f t="shared" si="24"/>
        <v>8.9818870331510092E-2</v>
      </c>
    </row>
    <row r="99" spans="1:19" x14ac:dyDescent="0.25">
      <c r="A99" s="67">
        <v>98</v>
      </c>
      <c r="B99" s="8">
        <v>43497</v>
      </c>
      <c r="C99" s="5">
        <v>1131</v>
      </c>
      <c r="D99" s="69">
        <f t="shared" si="25"/>
        <v>1153</v>
      </c>
      <c r="E99" s="70">
        <f t="shared" si="19"/>
        <v>1.9451812555260833E-2</v>
      </c>
      <c r="F99" s="71">
        <f>+AVERAGE($C$2:C98)</f>
        <v>900.37113402061857</v>
      </c>
      <c r="G99" s="72">
        <f t="shared" si="20"/>
        <v>0.20391588503924088</v>
      </c>
      <c r="H99" s="54">
        <f t="shared" si="30"/>
        <v>1005.75</v>
      </c>
      <c r="I99" s="72">
        <f t="shared" si="21"/>
        <v>0.11074270557029178</v>
      </c>
      <c r="J99" s="71">
        <f t="shared" si="31"/>
        <v>967.2</v>
      </c>
      <c r="K99" s="72">
        <f t="shared" si="26"/>
        <v>0.14482758620689651</v>
      </c>
      <c r="L99" s="71">
        <f t="shared" si="32"/>
        <v>954.33333333333337</v>
      </c>
      <c r="M99" s="72">
        <f t="shared" si="27"/>
        <v>0.15620394930739756</v>
      </c>
      <c r="N99" s="54">
        <f t="shared" si="29"/>
        <v>1175.8</v>
      </c>
      <c r="O99" s="72">
        <f t="shared" si="22"/>
        <v>3.9610963748894744E-2</v>
      </c>
      <c r="P99" s="5">
        <f t="shared" si="18"/>
        <v>1180.9308591471779</v>
      </c>
      <c r="Q99" s="72">
        <f t="shared" si="23"/>
        <v>4.4147532402456141E-2</v>
      </c>
      <c r="R99" s="73">
        <f t="shared" si="28"/>
        <v>1142.6438842507769</v>
      </c>
      <c r="S99" s="70">
        <f t="shared" si="24"/>
        <v>1.0295211539148421E-2</v>
      </c>
    </row>
    <row r="100" spans="1:19" x14ac:dyDescent="0.25">
      <c r="A100" s="67">
        <v>99</v>
      </c>
      <c r="B100" s="8">
        <v>43525</v>
      </c>
      <c r="C100" s="5">
        <v>1195</v>
      </c>
      <c r="D100" s="69">
        <f t="shared" si="25"/>
        <v>1131</v>
      </c>
      <c r="E100" s="70">
        <f t="shared" si="19"/>
        <v>5.3556485355648532E-2</v>
      </c>
      <c r="F100" s="71">
        <f>+AVERAGE($C$2:C99)</f>
        <v>902.72448979591832</v>
      </c>
      <c r="G100" s="72">
        <f t="shared" si="20"/>
        <v>0.24458201690718132</v>
      </c>
      <c r="H100" s="54">
        <f t="shared" si="30"/>
        <v>1087.75</v>
      </c>
      <c r="I100" s="72">
        <f t="shared" si="21"/>
        <v>8.9748953974895393E-2</v>
      </c>
      <c r="J100" s="71">
        <f t="shared" si="31"/>
        <v>1030.8</v>
      </c>
      <c r="K100" s="72">
        <f t="shared" si="26"/>
        <v>0.13740585774058581</v>
      </c>
      <c r="L100" s="71">
        <f t="shared" si="32"/>
        <v>994.5</v>
      </c>
      <c r="M100" s="72">
        <f t="shared" si="27"/>
        <v>0.16778242677824268</v>
      </c>
      <c r="N100" s="54">
        <f t="shared" si="29"/>
        <v>1223.7</v>
      </c>
      <c r="O100" s="72">
        <f t="shared" si="22"/>
        <v>2.4016736401673677E-2</v>
      </c>
      <c r="P100" s="5">
        <f t="shared" si="18"/>
        <v>1186.1824753361755</v>
      </c>
      <c r="Q100" s="72">
        <f t="shared" si="23"/>
        <v>7.3786817270498264E-3</v>
      </c>
      <c r="R100" s="73">
        <f t="shared" si="28"/>
        <v>1132.1643884250777</v>
      </c>
      <c r="S100" s="70">
        <f t="shared" si="24"/>
        <v>5.2582101736336623E-2</v>
      </c>
    </row>
    <row r="101" spans="1:19" x14ac:dyDescent="0.25">
      <c r="A101" s="67">
        <v>100</v>
      </c>
      <c r="B101" s="8">
        <v>43556</v>
      </c>
      <c r="C101" s="5">
        <v>1193</v>
      </c>
      <c r="D101" s="69">
        <f t="shared" si="25"/>
        <v>1195</v>
      </c>
      <c r="E101" s="70">
        <f t="shared" si="19"/>
        <v>1.6764459346186086E-3</v>
      </c>
      <c r="F101" s="71">
        <f>+AVERAGE($C$2:C100)</f>
        <v>905.67676767676767</v>
      </c>
      <c r="G101" s="72">
        <f t="shared" si="20"/>
        <v>0.24084093237488041</v>
      </c>
      <c r="H101" s="54">
        <f t="shared" si="30"/>
        <v>1133.75</v>
      </c>
      <c r="I101" s="72">
        <f t="shared" si="21"/>
        <v>4.9664710813076281E-2</v>
      </c>
      <c r="J101" s="71">
        <f t="shared" si="31"/>
        <v>1109.2</v>
      </c>
      <c r="K101" s="72">
        <f t="shared" si="26"/>
        <v>7.0243084660519664E-2</v>
      </c>
      <c r="L101" s="71">
        <f t="shared" si="32"/>
        <v>1058.1666666666667</v>
      </c>
      <c r="M101" s="72">
        <f t="shared" si="27"/>
        <v>0.11302039675887113</v>
      </c>
      <c r="N101" s="54">
        <f t="shared" si="29"/>
        <v>1273</v>
      </c>
      <c r="O101" s="72">
        <f t="shared" si="22"/>
        <v>6.7057837384744343E-2</v>
      </c>
      <c r="P101" s="5">
        <f t="shared" si="18"/>
        <v>1191.434091525173</v>
      </c>
      <c r="Q101" s="72">
        <f t="shared" si="23"/>
        <v>1.3125804483042609E-3</v>
      </c>
      <c r="R101" s="73">
        <f t="shared" si="28"/>
        <v>1188.7164388425078</v>
      </c>
      <c r="S101" s="70">
        <f t="shared" si="24"/>
        <v>3.5905793440839553E-3</v>
      </c>
    </row>
    <row r="102" spans="1:19" x14ac:dyDescent="0.25">
      <c r="A102" s="67">
        <v>101</v>
      </c>
      <c r="B102" s="8">
        <v>43586</v>
      </c>
      <c r="C102" s="5">
        <v>889</v>
      </c>
      <c r="D102" s="69">
        <f t="shared" si="25"/>
        <v>1193</v>
      </c>
      <c r="E102" s="70">
        <f t="shared" si="19"/>
        <v>0.34195725534308213</v>
      </c>
      <c r="F102" s="71">
        <f>+AVERAGE($C$2:C101)</f>
        <v>908.55</v>
      </c>
      <c r="G102" s="72">
        <f t="shared" si="20"/>
        <v>2.1991001124859341E-2</v>
      </c>
      <c r="H102" s="54">
        <f t="shared" si="30"/>
        <v>1168</v>
      </c>
      <c r="I102" s="72">
        <f t="shared" si="21"/>
        <v>0.31383577052868389</v>
      </c>
      <c r="J102" s="71">
        <f t="shared" si="31"/>
        <v>1145.5999999999999</v>
      </c>
      <c r="K102" s="72">
        <f t="shared" si="26"/>
        <v>0.28863892013498305</v>
      </c>
      <c r="L102" s="71">
        <f t="shared" si="32"/>
        <v>1123.1666666666667</v>
      </c>
      <c r="M102" s="72">
        <f t="shared" si="27"/>
        <v>0.26340457442819654</v>
      </c>
      <c r="N102" s="54">
        <f t="shared" si="29"/>
        <v>1296.5</v>
      </c>
      <c r="O102" s="72">
        <f t="shared" si="22"/>
        <v>0.45838020247469069</v>
      </c>
      <c r="P102" s="5">
        <f t="shared" si="18"/>
        <v>1196.6857077141708</v>
      </c>
      <c r="Q102" s="72">
        <f t="shared" si="23"/>
        <v>0.34610315828365668</v>
      </c>
      <c r="R102" s="73">
        <f t="shared" si="28"/>
        <v>1192.5716438842508</v>
      </c>
      <c r="S102" s="70">
        <f t="shared" si="24"/>
        <v>0.34147541494291422</v>
      </c>
    </row>
    <row r="103" spans="1:19" x14ac:dyDescent="0.25">
      <c r="A103" s="67">
        <v>102</v>
      </c>
      <c r="B103" s="8">
        <v>43617</v>
      </c>
      <c r="C103" s="5">
        <v>893</v>
      </c>
      <c r="D103" s="69">
        <f t="shared" si="25"/>
        <v>889</v>
      </c>
      <c r="E103" s="70">
        <f t="shared" si="19"/>
        <v>4.4792833146696529E-3</v>
      </c>
      <c r="F103" s="71">
        <f>+AVERAGE($C$2:C102)</f>
        <v>908.3564356435644</v>
      </c>
      <c r="G103" s="72">
        <f t="shared" si="20"/>
        <v>1.7196456487754083E-2</v>
      </c>
      <c r="H103" s="54">
        <f t="shared" si="30"/>
        <v>1102</v>
      </c>
      <c r="I103" s="72">
        <f t="shared" si="21"/>
        <v>0.23404255319148937</v>
      </c>
      <c r="J103" s="71">
        <f t="shared" si="31"/>
        <v>1112.2</v>
      </c>
      <c r="K103" s="72">
        <f t="shared" si="26"/>
        <v>0.24546472564389701</v>
      </c>
      <c r="L103" s="71">
        <f t="shared" si="32"/>
        <v>1102.8333333333333</v>
      </c>
      <c r="M103" s="72">
        <f t="shared" si="27"/>
        <v>0.23497573721537879</v>
      </c>
      <c r="N103" s="54">
        <f t="shared" si="29"/>
        <v>1154.5</v>
      </c>
      <c r="O103" s="72">
        <f t="shared" si="22"/>
        <v>0.29283314669652855</v>
      </c>
      <c r="P103" s="5">
        <f t="shared" si="18"/>
        <v>1201.9373239031684</v>
      </c>
      <c r="Q103" s="72">
        <f t="shared" si="23"/>
        <v>0.34595445005953906</v>
      </c>
      <c r="R103" s="73">
        <f t="shared" si="28"/>
        <v>919.35716438842508</v>
      </c>
      <c r="S103" s="70">
        <f t="shared" si="24"/>
        <v>2.9515301666769401E-2</v>
      </c>
    </row>
    <row r="104" spans="1:19" x14ac:dyDescent="0.25">
      <c r="A104" s="67">
        <v>103</v>
      </c>
      <c r="B104" s="8">
        <v>43647</v>
      </c>
      <c r="C104" s="5">
        <v>902</v>
      </c>
      <c r="D104" s="69">
        <f t="shared" si="25"/>
        <v>893</v>
      </c>
      <c r="E104" s="70">
        <f t="shared" si="19"/>
        <v>9.9778270509977823E-3</v>
      </c>
      <c r="F104" s="71">
        <f>+AVERAGE($C$2:C103)</f>
        <v>908.20588235294122</v>
      </c>
      <c r="G104" s="72">
        <f t="shared" si="20"/>
        <v>6.8801356462762937E-3</v>
      </c>
      <c r="H104" s="54">
        <f t="shared" si="30"/>
        <v>1042.5</v>
      </c>
      <c r="I104" s="72">
        <f t="shared" si="21"/>
        <v>0.15576496674057649</v>
      </c>
      <c r="J104" s="71">
        <f t="shared" si="31"/>
        <v>1060.2</v>
      </c>
      <c r="K104" s="72">
        <f t="shared" si="26"/>
        <v>0.17538802660753885</v>
      </c>
      <c r="L104" s="71">
        <f t="shared" si="32"/>
        <v>1075.6666666666667</v>
      </c>
      <c r="M104" s="72">
        <f t="shared" si="27"/>
        <v>0.19253510716925359</v>
      </c>
      <c r="N104" s="54">
        <f t="shared" si="29"/>
        <v>1071.3</v>
      </c>
      <c r="O104" s="72">
        <f t="shared" si="22"/>
        <v>0.18769401330376936</v>
      </c>
      <c r="P104" s="5">
        <f t="shared" si="18"/>
        <v>1207.1889400921659</v>
      </c>
      <c r="Q104" s="72">
        <f t="shared" si="23"/>
        <v>0.33834694023521722</v>
      </c>
      <c r="R104" s="73">
        <f t="shared" si="28"/>
        <v>895.63571643884256</v>
      </c>
      <c r="S104" s="70">
        <f t="shared" si="24"/>
        <v>7.0557467418596847E-3</v>
      </c>
    </row>
    <row r="105" spans="1:19" x14ac:dyDescent="0.25">
      <c r="A105" s="67">
        <v>104</v>
      </c>
      <c r="B105" s="8">
        <v>43678</v>
      </c>
      <c r="C105" s="5">
        <v>1377</v>
      </c>
      <c r="D105" s="69">
        <f t="shared" si="25"/>
        <v>902</v>
      </c>
      <c r="E105" s="70">
        <f t="shared" si="19"/>
        <v>0.34495279593318812</v>
      </c>
      <c r="F105" s="71">
        <f>+AVERAGE($C$2:C104)</f>
        <v>908.14563106796118</v>
      </c>
      <c r="G105" s="72">
        <f t="shared" si="20"/>
        <v>0.34048973778652059</v>
      </c>
      <c r="H105" s="54">
        <f t="shared" si="30"/>
        <v>969.25</v>
      </c>
      <c r="I105" s="72">
        <f t="shared" si="21"/>
        <v>0.29611474219317357</v>
      </c>
      <c r="J105" s="71">
        <f t="shared" si="31"/>
        <v>1014.4</v>
      </c>
      <c r="K105" s="72">
        <f t="shared" si="26"/>
        <v>0.26332607116920842</v>
      </c>
      <c r="L105" s="71">
        <f t="shared" si="32"/>
        <v>1033.8333333333333</v>
      </c>
      <c r="M105" s="72">
        <f t="shared" si="27"/>
        <v>0.24921326555313489</v>
      </c>
      <c r="N105" s="54">
        <f t="shared" si="29"/>
        <v>1016</v>
      </c>
      <c r="O105" s="72">
        <f t="shared" si="22"/>
        <v>0.26216412490922297</v>
      </c>
      <c r="P105" s="5">
        <f t="shared" si="18"/>
        <v>1212.4405562811635</v>
      </c>
      <c r="Q105" s="72">
        <f t="shared" si="23"/>
        <v>0.11950576885899529</v>
      </c>
      <c r="R105" s="73">
        <f t="shared" si="28"/>
        <v>901.36357164388426</v>
      </c>
      <c r="S105" s="70">
        <f t="shared" si="24"/>
        <v>0.34541498065077397</v>
      </c>
    </row>
    <row r="106" spans="1:19" x14ac:dyDescent="0.25">
      <c r="A106" s="67">
        <v>105</v>
      </c>
      <c r="B106" s="8">
        <v>43709</v>
      </c>
      <c r="C106" s="5">
        <v>1284</v>
      </c>
      <c r="D106" s="69">
        <f t="shared" si="25"/>
        <v>1377</v>
      </c>
      <c r="E106" s="70">
        <f t="shared" si="19"/>
        <v>7.2429906542056069E-2</v>
      </c>
      <c r="F106" s="71">
        <f>+AVERAGE($C$2:C105)</f>
        <v>912.65384615384619</v>
      </c>
      <c r="G106" s="72">
        <f t="shared" si="20"/>
        <v>0.28921040019170857</v>
      </c>
      <c r="H106" s="54">
        <f t="shared" si="30"/>
        <v>1015.25</v>
      </c>
      <c r="I106" s="72">
        <f t="shared" si="21"/>
        <v>0.20930685358255452</v>
      </c>
      <c r="J106" s="71">
        <f t="shared" si="31"/>
        <v>1050.8</v>
      </c>
      <c r="K106" s="72">
        <f t="shared" si="26"/>
        <v>0.18161993769470408</v>
      </c>
      <c r="L106" s="71">
        <f t="shared" si="32"/>
        <v>1074.8333333333333</v>
      </c>
      <c r="M106" s="72">
        <f t="shared" si="27"/>
        <v>0.16290238836967816</v>
      </c>
      <c r="N106" s="54">
        <f t="shared" si="29"/>
        <v>1226.5999999999999</v>
      </c>
      <c r="O106" s="72">
        <f t="shared" si="22"/>
        <v>4.4704049844236829E-2</v>
      </c>
      <c r="P106" s="5">
        <f t="shared" si="18"/>
        <v>1217.692172470161</v>
      </c>
      <c r="Q106" s="72">
        <f t="shared" si="23"/>
        <v>5.1641610225731278E-2</v>
      </c>
      <c r="R106" s="73">
        <f t="shared" si="28"/>
        <v>1329.4363571643883</v>
      </c>
      <c r="S106" s="70">
        <f t="shared" si="24"/>
        <v>3.5386571000302382E-2</v>
      </c>
    </row>
    <row r="107" spans="1:19" x14ac:dyDescent="0.25">
      <c r="A107" s="67">
        <v>106</v>
      </c>
      <c r="B107" s="8">
        <v>43739</v>
      </c>
      <c r="C107" s="5">
        <v>1110</v>
      </c>
      <c r="D107" s="69">
        <f t="shared" si="25"/>
        <v>1284</v>
      </c>
      <c r="E107" s="70">
        <f t="shared" si="19"/>
        <v>0.15675675675675677</v>
      </c>
      <c r="F107" s="71">
        <f>+AVERAGE($C$2:C106)</f>
        <v>916.19047619047615</v>
      </c>
      <c r="G107" s="72">
        <f t="shared" si="20"/>
        <v>0.17460317460317465</v>
      </c>
      <c r="H107" s="54">
        <f t="shared" si="30"/>
        <v>1114</v>
      </c>
      <c r="I107" s="72">
        <f t="shared" si="21"/>
        <v>3.6036036036036037E-3</v>
      </c>
      <c r="J107" s="71">
        <f t="shared" si="31"/>
        <v>1069</v>
      </c>
      <c r="K107" s="72">
        <f t="shared" si="26"/>
        <v>3.6936936936936934E-2</v>
      </c>
      <c r="L107" s="71">
        <f t="shared" si="32"/>
        <v>1089.6666666666667</v>
      </c>
      <c r="M107" s="72">
        <f t="shared" si="27"/>
        <v>1.831831831831825E-2</v>
      </c>
      <c r="N107" s="54">
        <f t="shared" si="29"/>
        <v>1324.8</v>
      </c>
      <c r="O107" s="72">
        <f t="shared" si="22"/>
        <v>0.19351351351351348</v>
      </c>
      <c r="P107" s="5">
        <f t="shared" si="18"/>
        <v>1222.9437886591586</v>
      </c>
      <c r="Q107" s="72">
        <f t="shared" si="23"/>
        <v>0.10175116095419694</v>
      </c>
      <c r="R107" s="73">
        <f t="shared" si="28"/>
        <v>1288.543635716439</v>
      </c>
      <c r="S107" s="70">
        <f t="shared" si="24"/>
        <v>0.16085012226706216</v>
      </c>
    </row>
    <row r="108" spans="1:19" x14ac:dyDescent="0.25">
      <c r="A108" s="67">
        <v>107</v>
      </c>
      <c r="B108" s="8">
        <v>43770</v>
      </c>
      <c r="C108" s="5">
        <v>1265</v>
      </c>
      <c r="D108" s="69">
        <f t="shared" si="25"/>
        <v>1110</v>
      </c>
      <c r="E108" s="70">
        <f t="shared" si="19"/>
        <v>0.1225296442687747</v>
      </c>
      <c r="F108" s="71">
        <f>+AVERAGE($C$2:C107)</f>
        <v>918.01886792452831</v>
      </c>
      <c r="G108" s="72">
        <f t="shared" si="20"/>
        <v>0.27429338503989859</v>
      </c>
      <c r="H108" s="54">
        <f t="shared" si="30"/>
        <v>1168.25</v>
      </c>
      <c r="I108" s="72">
        <f t="shared" si="21"/>
        <v>7.648221343873518E-2</v>
      </c>
      <c r="J108" s="71">
        <f t="shared" si="31"/>
        <v>1113.2</v>
      </c>
      <c r="K108" s="72">
        <f t="shared" si="26"/>
        <v>0.11999999999999997</v>
      </c>
      <c r="L108" s="71">
        <f t="shared" si="32"/>
        <v>1075.8333333333333</v>
      </c>
      <c r="M108" s="72">
        <f t="shared" si="27"/>
        <v>0.14953886693017135</v>
      </c>
      <c r="N108" s="54">
        <f t="shared" si="29"/>
        <v>1305.8</v>
      </c>
      <c r="O108" s="72">
        <f t="shared" si="22"/>
        <v>3.2252964426877431E-2</v>
      </c>
      <c r="P108" s="5">
        <f t="shared" si="18"/>
        <v>1228.1954048481562</v>
      </c>
      <c r="Q108" s="72">
        <f t="shared" si="23"/>
        <v>2.9094541622010941E-2</v>
      </c>
      <c r="R108" s="73">
        <f t="shared" si="28"/>
        <v>1127.8543635716439</v>
      </c>
      <c r="S108" s="70">
        <f t="shared" si="24"/>
        <v>0.10841552286826565</v>
      </c>
    </row>
    <row r="109" spans="1:19" x14ac:dyDescent="0.25">
      <c r="A109" s="67">
        <v>108</v>
      </c>
      <c r="B109" s="8">
        <v>43800</v>
      </c>
      <c r="C109" s="5">
        <v>906</v>
      </c>
      <c r="D109" s="69">
        <f t="shared" si="25"/>
        <v>1265</v>
      </c>
      <c r="E109" s="70">
        <f t="shared" si="19"/>
        <v>0.39624724061810157</v>
      </c>
      <c r="F109" s="71">
        <f>+AVERAGE($C$2:C108)</f>
        <v>921.26168224299067</v>
      </c>
      <c r="G109" s="72">
        <f t="shared" si="20"/>
        <v>1.6845123888510678E-2</v>
      </c>
      <c r="H109" s="54">
        <f t="shared" si="30"/>
        <v>1259</v>
      </c>
      <c r="I109" s="72">
        <f t="shared" si="21"/>
        <v>0.38962472406181015</v>
      </c>
      <c r="J109" s="71">
        <f t="shared" si="31"/>
        <v>1187.5999999999999</v>
      </c>
      <c r="K109" s="72">
        <f t="shared" si="26"/>
        <v>0.31081677704194249</v>
      </c>
      <c r="L109" s="71">
        <f t="shared" si="32"/>
        <v>1138.5</v>
      </c>
      <c r="M109" s="72">
        <f t="shared" si="27"/>
        <v>0.25662251655629137</v>
      </c>
      <c r="N109" s="54">
        <f t="shared" si="29"/>
        <v>1360</v>
      </c>
      <c r="O109" s="72">
        <f t="shared" si="22"/>
        <v>0.5011037527593819</v>
      </c>
      <c r="P109" s="5">
        <f t="shared" si="18"/>
        <v>1233.4470210371537</v>
      </c>
      <c r="Q109" s="72">
        <f t="shared" si="23"/>
        <v>0.36142055302114096</v>
      </c>
      <c r="R109" s="73">
        <f t="shared" si="28"/>
        <v>1251.2854363571644</v>
      </c>
      <c r="S109" s="70">
        <f t="shared" si="24"/>
        <v>0.38110975315360307</v>
      </c>
    </row>
    <row r="110" spans="1:19" x14ac:dyDescent="0.25">
      <c r="A110" s="67">
        <v>109</v>
      </c>
      <c r="B110" s="8">
        <v>43831</v>
      </c>
      <c r="C110" s="5">
        <v>1132</v>
      </c>
      <c r="D110" s="69">
        <f t="shared" si="25"/>
        <v>906</v>
      </c>
      <c r="E110" s="70">
        <f t="shared" si="19"/>
        <v>0.19964664310954064</v>
      </c>
      <c r="F110" s="71">
        <f>+AVERAGE($C$2:C109)</f>
        <v>921.12037037037032</v>
      </c>
      <c r="G110" s="72">
        <f t="shared" si="20"/>
        <v>0.18628942546787075</v>
      </c>
      <c r="H110" s="54">
        <f t="shared" si="30"/>
        <v>1141.25</v>
      </c>
      <c r="I110" s="72">
        <f t="shared" si="21"/>
        <v>8.1713780918727923E-3</v>
      </c>
      <c r="J110" s="71">
        <f t="shared" si="31"/>
        <v>1188.4000000000001</v>
      </c>
      <c r="K110" s="72">
        <f t="shared" si="26"/>
        <v>4.98233215547704E-2</v>
      </c>
      <c r="L110" s="71">
        <f t="shared" si="32"/>
        <v>1140.6666666666667</v>
      </c>
      <c r="M110" s="72">
        <f t="shared" si="27"/>
        <v>7.6560659599529523E-3</v>
      </c>
      <c r="N110" s="54">
        <f t="shared" si="29"/>
        <v>1182.9000000000001</v>
      </c>
      <c r="O110" s="72">
        <f t="shared" si="22"/>
        <v>4.4964664310954146E-2</v>
      </c>
      <c r="P110" s="5">
        <f t="shared" si="18"/>
        <v>1238.6986372261513</v>
      </c>
      <c r="Q110" s="72">
        <f t="shared" si="23"/>
        <v>9.425674666621138E-2</v>
      </c>
      <c r="R110" s="73">
        <f t="shared" si="28"/>
        <v>940.52854363571635</v>
      </c>
      <c r="S110" s="70">
        <f t="shared" si="24"/>
        <v>0.16914439608152265</v>
      </c>
    </row>
    <row r="111" spans="1:19" x14ac:dyDescent="0.25">
      <c r="A111" s="67">
        <v>110</v>
      </c>
      <c r="B111" s="8">
        <v>43862</v>
      </c>
      <c r="C111" s="5">
        <v>902</v>
      </c>
      <c r="D111" s="69">
        <f t="shared" si="25"/>
        <v>1132</v>
      </c>
      <c r="E111" s="70">
        <f t="shared" si="19"/>
        <v>0.25498891352549891</v>
      </c>
      <c r="F111" s="71">
        <f>+AVERAGE($C$2:C110)</f>
        <v>923.05504587155963</v>
      </c>
      <c r="G111" s="72">
        <f t="shared" si="20"/>
        <v>2.334262291747187E-2</v>
      </c>
      <c r="H111" s="54">
        <f t="shared" si="30"/>
        <v>1103.25</v>
      </c>
      <c r="I111" s="72">
        <f t="shared" si="21"/>
        <v>0.22311529933481153</v>
      </c>
      <c r="J111" s="71">
        <f t="shared" si="31"/>
        <v>1139.4000000000001</v>
      </c>
      <c r="K111" s="72">
        <f t="shared" si="26"/>
        <v>0.26319290465631939</v>
      </c>
      <c r="L111" s="71">
        <f t="shared" si="32"/>
        <v>1179</v>
      </c>
      <c r="M111" s="72">
        <f t="shared" si="27"/>
        <v>0.30709534368070951</v>
      </c>
      <c r="N111" s="54">
        <f t="shared" si="29"/>
        <v>1201.8</v>
      </c>
      <c r="O111" s="72">
        <f t="shared" si="22"/>
        <v>0.33237250554323722</v>
      </c>
      <c r="P111" s="5">
        <f t="shared" si="18"/>
        <v>1243.9502534151491</v>
      </c>
      <c r="Q111" s="72">
        <f t="shared" si="23"/>
        <v>0.37910227651346901</v>
      </c>
      <c r="R111" s="73">
        <f t="shared" si="28"/>
        <v>1112.8528543635716</v>
      </c>
      <c r="S111" s="70">
        <f t="shared" si="24"/>
        <v>0.2337614793387712</v>
      </c>
    </row>
    <row r="112" spans="1:19" x14ac:dyDescent="0.25">
      <c r="A112" s="67">
        <v>111</v>
      </c>
      <c r="B112" s="8">
        <v>43891</v>
      </c>
      <c r="C112" s="5">
        <v>1522</v>
      </c>
      <c r="D112" s="69">
        <f t="shared" si="25"/>
        <v>902</v>
      </c>
      <c r="E112" s="70">
        <f t="shared" si="19"/>
        <v>0.40735873850197107</v>
      </c>
      <c r="F112" s="71">
        <f>+AVERAGE($C$2:C111)</f>
        <v>922.86363636363637</v>
      </c>
      <c r="G112" s="72">
        <f t="shared" si="20"/>
        <v>0.3936506988412376</v>
      </c>
      <c r="H112" s="54">
        <f t="shared" si="30"/>
        <v>1051.25</v>
      </c>
      <c r="I112" s="72">
        <f t="shared" si="21"/>
        <v>0.30929697766097242</v>
      </c>
      <c r="J112" s="71">
        <f t="shared" si="31"/>
        <v>1063</v>
      </c>
      <c r="K112" s="72">
        <f t="shared" si="26"/>
        <v>0.30157687253613669</v>
      </c>
      <c r="L112" s="71">
        <f t="shared" si="32"/>
        <v>1099.8333333333333</v>
      </c>
      <c r="M112" s="72">
        <f t="shared" si="27"/>
        <v>0.2773762593079282</v>
      </c>
      <c r="N112" s="54">
        <f t="shared" si="29"/>
        <v>1098.3</v>
      </c>
      <c r="O112" s="72">
        <f t="shared" si="22"/>
        <v>0.27838370565045994</v>
      </c>
      <c r="P112" s="5">
        <f t="shared" si="18"/>
        <v>1249.2018696041466</v>
      </c>
      <c r="Q112" s="72">
        <f t="shared" si="23"/>
        <v>0.17923661655443718</v>
      </c>
      <c r="R112" s="73">
        <f t="shared" si="28"/>
        <v>923.08528543635725</v>
      </c>
      <c r="S112" s="70">
        <f t="shared" si="24"/>
        <v>0.39350506870147356</v>
      </c>
    </row>
    <row r="113" spans="1:19" x14ac:dyDescent="0.25">
      <c r="A113" s="67">
        <v>112</v>
      </c>
      <c r="B113" s="8">
        <v>43922</v>
      </c>
      <c r="C113" s="5">
        <v>1550</v>
      </c>
      <c r="D113" s="69">
        <f t="shared" si="25"/>
        <v>1522</v>
      </c>
      <c r="E113" s="70">
        <f t="shared" si="19"/>
        <v>1.806451612903226E-2</v>
      </c>
      <c r="F113" s="71">
        <f>+AVERAGE($C$2:C112)</f>
        <v>928.26126126126121</v>
      </c>
      <c r="G113" s="72">
        <f t="shared" si="20"/>
        <v>0.40112176692821855</v>
      </c>
      <c r="H113" s="54">
        <f t="shared" si="30"/>
        <v>1115.5</v>
      </c>
      <c r="I113" s="72">
        <f t="shared" si="21"/>
        <v>0.2803225806451613</v>
      </c>
      <c r="J113" s="71">
        <f t="shared" si="31"/>
        <v>1145.4000000000001</v>
      </c>
      <c r="K113" s="72">
        <f t="shared" si="26"/>
        <v>0.26103225806451608</v>
      </c>
      <c r="L113" s="71">
        <f t="shared" si="32"/>
        <v>1139.5</v>
      </c>
      <c r="M113" s="72">
        <f t="shared" si="27"/>
        <v>0.26483870967741935</v>
      </c>
      <c r="N113" s="54">
        <f t="shared" si="29"/>
        <v>1348.6</v>
      </c>
      <c r="O113" s="72">
        <f t="shared" si="22"/>
        <v>0.12993548387096779</v>
      </c>
      <c r="P113" s="5">
        <f t="shared" si="18"/>
        <v>1254.4534857931442</v>
      </c>
      <c r="Q113" s="72">
        <f t="shared" si="23"/>
        <v>0.19067517045603602</v>
      </c>
      <c r="R113" s="73">
        <f t="shared" si="28"/>
        <v>1462.1085285436357</v>
      </c>
      <c r="S113" s="70">
        <f t="shared" si="24"/>
        <v>5.6704175133138288E-2</v>
      </c>
    </row>
    <row r="114" spans="1:19" x14ac:dyDescent="0.25">
      <c r="A114" s="67">
        <v>113</v>
      </c>
      <c r="B114" s="8">
        <v>43952</v>
      </c>
      <c r="C114" s="5">
        <v>1408</v>
      </c>
      <c r="D114" s="69">
        <f t="shared" si="25"/>
        <v>1550</v>
      </c>
      <c r="E114" s="70">
        <f t="shared" si="19"/>
        <v>0.10085227272727272</v>
      </c>
      <c r="F114" s="71">
        <f>+AVERAGE($C$2:C113)</f>
        <v>933.8125</v>
      </c>
      <c r="G114" s="72">
        <f t="shared" si="20"/>
        <v>0.33678089488636365</v>
      </c>
      <c r="H114" s="54">
        <f t="shared" si="30"/>
        <v>1276.5</v>
      </c>
      <c r="I114" s="72">
        <f t="shared" si="21"/>
        <v>9.3394886363636367E-2</v>
      </c>
      <c r="J114" s="71">
        <f t="shared" si="31"/>
        <v>1202.4000000000001</v>
      </c>
      <c r="K114" s="72">
        <f t="shared" si="26"/>
        <v>0.14602272727272722</v>
      </c>
      <c r="L114" s="71">
        <f t="shared" si="32"/>
        <v>1212.8333333333333</v>
      </c>
      <c r="M114" s="72">
        <f t="shared" si="27"/>
        <v>0.13861268939393945</v>
      </c>
      <c r="N114" s="54">
        <f t="shared" si="29"/>
        <v>1525.2</v>
      </c>
      <c r="O114" s="72">
        <f t="shared" si="22"/>
        <v>8.323863636363639E-2</v>
      </c>
      <c r="P114" s="5">
        <f t="shared" si="18"/>
        <v>1259.7051019821417</v>
      </c>
      <c r="Q114" s="72">
        <f t="shared" si="23"/>
        <v>0.10532308097859251</v>
      </c>
      <c r="R114" s="73">
        <f t="shared" si="28"/>
        <v>1541.2108528543636</v>
      </c>
      <c r="S114" s="70">
        <f t="shared" si="24"/>
        <v>9.4609980720428671E-2</v>
      </c>
    </row>
    <row r="115" spans="1:19" x14ac:dyDescent="0.25">
      <c r="A115" s="67">
        <v>114</v>
      </c>
      <c r="B115" s="8">
        <v>43983</v>
      </c>
      <c r="C115" s="5">
        <v>1425</v>
      </c>
      <c r="D115" s="69">
        <f t="shared" si="25"/>
        <v>1408</v>
      </c>
      <c r="E115" s="70">
        <f t="shared" si="19"/>
        <v>1.1929824561403509E-2</v>
      </c>
      <c r="F115" s="71">
        <f>+AVERAGE($C$2:C114)</f>
        <v>938.00884955752213</v>
      </c>
      <c r="G115" s="72">
        <f t="shared" si="20"/>
        <v>0.34174817574910726</v>
      </c>
      <c r="H115" s="54">
        <f t="shared" si="30"/>
        <v>1345.5</v>
      </c>
      <c r="I115" s="72">
        <f t="shared" si="21"/>
        <v>5.5789473684210528E-2</v>
      </c>
      <c r="J115" s="71">
        <f t="shared" si="31"/>
        <v>1302.8</v>
      </c>
      <c r="K115" s="72">
        <f t="shared" si="26"/>
        <v>8.5754385964912319E-2</v>
      </c>
      <c r="L115" s="71">
        <f t="shared" si="32"/>
        <v>1236.6666666666667</v>
      </c>
      <c r="M115" s="72">
        <f t="shared" si="27"/>
        <v>0.13216374269005843</v>
      </c>
      <c r="N115" s="54">
        <f t="shared" si="29"/>
        <v>1563.6</v>
      </c>
      <c r="O115" s="72">
        <f t="shared" si="22"/>
        <v>9.7263157894736774E-2</v>
      </c>
      <c r="P115" s="5">
        <f t="shared" si="18"/>
        <v>1264.9567181711395</v>
      </c>
      <c r="Q115" s="72">
        <f t="shared" si="23"/>
        <v>0.11231107496762138</v>
      </c>
      <c r="R115" s="73">
        <f t="shared" si="28"/>
        <v>1421.3210852854363</v>
      </c>
      <c r="S115" s="70">
        <f t="shared" si="24"/>
        <v>2.5816945365359219E-3</v>
      </c>
    </row>
    <row r="116" spans="1:19" x14ac:dyDescent="0.25">
      <c r="A116" s="67">
        <v>115</v>
      </c>
      <c r="B116" s="8">
        <v>44013</v>
      </c>
      <c r="C116" s="5">
        <v>1404</v>
      </c>
      <c r="D116" s="69">
        <f t="shared" si="25"/>
        <v>1425</v>
      </c>
      <c r="E116" s="70">
        <f t="shared" si="19"/>
        <v>1.4957264957264958E-2</v>
      </c>
      <c r="F116" s="71">
        <f>+AVERAGE($C$2:C115)</f>
        <v>942.28070175438597</v>
      </c>
      <c r="G116" s="72">
        <f t="shared" si="20"/>
        <v>0.32885989903533763</v>
      </c>
      <c r="H116" s="54">
        <f t="shared" si="30"/>
        <v>1476.25</v>
      </c>
      <c r="I116" s="72">
        <f t="shared" si="21"/>
        <v>5.1460113960113962E-2</v>
      </c>
      <c r="J116" s="71">
        <f t="shared" si="31"/>
        <v>1361.4</v>
      </c>
      <c r="K116" s="72">
        <f t="shared" si="26"/>
        <v>3.0341880341880276E-2</v>
      </c>
      <c r="L116" s="71">
        <f t="shared" si="32"/>
        <v>1323.1666666666667</v>
      </c>
      <c r="M116" s="72">
        <f t="shared" si="27"/>
        <v>5.7573599240265852E-2</v>
      </c>
      <c r="N116" s="54">
        <f t="shared" si="29"/>
        <v>1597.1</v>
      </c>
      <c r="O116" s="72">
        <f t="shared" si="22"/>
        <v>0.13753561253561247</v>
      </c>
      <c r="P116" s="5">
        <f t="shared" si="18"/>
        <v>1270.2083343601371</v>
      </c>
      <c r="Q116" s="72">
        <f t="shared" si="23"/>
        <v>9.5293209145201507E-2</v>
      </c>
      <c r="R116" s="73">
        <f t="shared" si="28"/>
        <v>1424.6321085285435</v>
      </c>
      <c r="S116" s="70">
        <f t="shared" si="24"/>
        <v>1.4695233994689132E-2</v>
      </c>
    </row>
    <row r="117" spans="1:19" x14ac:dyDescent="0.25">
      <c r="A117" s="67">
        <v>116</v>
      </c>
      <c r="B117" s="8">
        <v>44044</v>
      </c>
      <c r="C117" s="5">
        <v>1203</v>
      </c>
      <c r="D117" s="69">
        <f t="shared" si="25"/>
        <v>1404</v>
      </c>
      <c r="E117" s="70">
        <f t="shared" si="19"/>
        <v>0.16708229426433915</v>
      </c>
      <c r="F117" s="71">
        <f>+AVERAGE($C$2:C116)</f>
        <v>946.29565217391303</v>
      </c>
      <c r="G117" s="72">
        <f t="shared" si="20"/>
        <v>0.21338682279807727</v>
      </c>
      <c r="H117" s="54">
        <f t="shared" si="30"/>
        <v>1446.75</v>
      </c>
      <c r="I117" s="72">
        <f t="shared" si="21"/>
        <v>0.20261845386533667</v>
      </c>
      <c r="J117" s="71">
        <f t="shared" si="31"/>
        <v>1461.8</v>
      </c>
      <c r="K117" s="72">
        <f t="shared" si="26"/>
        <v>0.21512884455527842</v>
      </c>
      <c r="L117" s="71">
        <f t="shared" si="32"/>
        <v>1368.5</v>
      </c>
      <c r="M117" s="72">
        <f t="shared" si="27"/>
        <v>0.13757273482959267</v>
      </c>
      <c r="N117" s="54">
        <f t="shared" si="29"/>
        <v>1566.1</v>
      </c>
      <c r="O117" s="72">
        <f t="shared" si="22"/>
        <v>0.30182876142975884</v>
      </c>
      <c r="P117" s="5">
        <f t="shared" si="18"/>
        <v>1275.4599505491346</v>
      </c>
      <c r="Q117" s="72">
        <f t="shared" si="23"/>
        <v>6.0232710348407853E-2</v>
      </c>
      <c r="R117" s="73">
        <f t="shared" si="28"/>
        <v>1406.0632108528544</v>
      </c>
      <c r="S117" s="70">
        <f t="shared" si="24"/>
        <v>0.16879734900486645</v>
      </c>
    </row>
    <row r="118" spans="1:19" x14ac:dyDescent="0.25">
      <c r="A118" s="67">
        <v>117</v>
      </c>
      <c r="B118" s="8">
        <v>44075</v>
      </c>
      <c r="C118" s="5">
        <v>1324</v>
      </c>
      <c r="D118" s="69">
        <f t="shared" si="25"/>
        <v>1203</v>
      </c>
      <c r="E118" s="70">
        <f t="shared" si="19"/>
        <v>9.1389728096676739E-2</v>
      </c>
      <c r="F118" s="71">
        <f>+AVERAGE($C$2:C117)</f>
        <v>948.50862068965512</v>
      </c>
      <c r="G118" s="72">
        <f t="shared" si="20"/>
        <v>0.28360376080841759</v>
      </c>
      <c r="H118" s="54">
        <f t="shared" si="30"/>
        <v>1360</v>
      </c>
      <c r="I118" s="72">
        <f t="shared" si="21"/>
        <v>2.7190332326283987E-2</v>
      </c>
      <c r="J118" s="71">
        <f t="shared" si="31"/>
        <v>1398</v>
      </c>
      <c r="K118" s="72">
        <f t="shared" si="26"/>
        <v>5.5891238670694864E-2</v>
      </c>
      <c r="L118" s="71">
        <f t="shared" si="32"/>
        <v>1418.6666666666667</v>
      </c>
      <c r="M118" s="72">
        <f t="shared" si="27"/>
        <v>7.150050352467277E-2</v>
      </c>
      <c r="N118" s="54">
        <f t="shared" si="29"/>
        <v>1448.5</v>
      </c>
      <c r="O118" s="72">
        <f t="shared" si="22"/>
        <v>9.4033232628398786E-2</v>
      </c>
      <c r="P118" s="5">
        <f t="shared" si="18"/>
        <v>1280.7115667381322</v>
      </c>
      <c r="Q118" s="72">
        <f t="shared" si="23"/>
        <v>3.2695191285398634E-2</v>
      </c>
      <c r="R118" s="73">
        <f t="shared" si="28"/>
        <v>1223.3063210852854</v>
      </c>
      <c r="S118" s="70">
        <f t="shared" si="24"/>
        <v>7.6052627579089579E-2</v>
      </c>
    </row>
    <row r="119" spans="1:19" x14ac:dyDescent="0.25">
      <c r="A119" s="67">
        <v>118</v>
      </c>
      <c r="B119" s="8">
        <v>44105</v>
      </c>
      <c r="C119" s="5">
        <v>1219</v>
      </c>
      <c r="D119" s="69">
        <f t="shared" si="25"/>
        <v>1324</v>
      </c>
      <c r="E119" s="70">
        <f t="shared" si="19"/>
        <v>8.6136177194421654E-2</v>
      </c>
      <c r="F119" s="71">
        <f>+AVERAGE($C$2:C118)</f>
        <v>951.71794871794873</v>
      </c>
      <c r="G119" s="72">
        <f t="shared" si="20"/>
        <v>0.21926337266780252</v>
      </c>
      <c r="H119" s="54">
        <f t="shared" si="30"/>
        <v>1339</v>
      </c>
      <c r="I119" s="72">
        <f t="shared" si="21"/>
        <v>9.844134536505332E-2</v>
      </c>
      <c r="J119" s="71">
        <f t="shared" si="31"/>
        <v>1352.8</v>
      </c>
      <c r="K119" s="72">
        <f t="shared" si="26"/>
        <v>0.10976210008203442</v>
      </c>
      <c r="L119" s="71">
        <f t="shared" si="32"/>
        <v>1385.6666666666667</v>
      </c>
      <c r="M119" s="72">
        <f t="shared" si="27"/>
        <v>0.13672409078479633</v>
      </c>
      <c r="N119" s="54">
        <f t="shared" si="29"/>
        <v>1446.2</v>
      </c>
      <c r="O119" s="72">
        <f t="shared" si="22"/>
        <v>0.18638228055783432</v>
      </c>
      <c r="P119" s="5">
        <f t="shared" si="18"/>
        <v>1285.9631829271298</v>
      </c>
      <c r="Q119" s="72">
        <f t="shared" si="23"/>
        <v>5.4932881810606862E-2</v>
      </c>
      <c r="R119" s="73">
        <f t="shared" si="28"/>
        <v>1313.9306321085287</v>
      </c>
      <c r="S119" s="70">
        <f t="shared" si="24"/>
        <v>7.7875826175987442E-2</v>
      </c>
    </row>
    <row r="120" spans="1:19" x14ac:dyDescent="0.25">
      <c r="A120" s="67">
        <v>119</v>
      </c>
      <c r="B120" s="8">
        <v>44136</v>
      </c>
      <c r="C120" s="5">
        <v>1220</v>
      </c>
      <c r="D120" s="69">
        <f t="shared" si="25"/>
        <v>1219</v>
      </c>
      <c r="E120" s="70">
        <f t="shared" si="19"/>
        <v>8.1967213114754098E-4</v>
      </c>
      <c r="F120" s="71">
        <f>+AVERAGE($C$2:C119)</f>
        <v>953.98305084745766</v>
      </c>
      <c r="G120" s="72">
        <f t="shared" si="20"/>
        <v>0.21804667963323143</v>
      </c>
      <c r="H120" s="54">
        <f t="shared" si="30"/>
        <v>1287.5</v>
      </c>
      <c r="I120" s="72">
        <f t="shared" si="21"/>
        <v>5.5327868852459015E-2</v>
      </c>
      <c r="J120" s="71">
        <f t="shared" si="31"/>
        <v>1315</v>
      </c>
      <c r="K120" s="72">
        <f t="shared" si="26"/>
        <v>7.7868852459016397E-2</v>
      </c>
      <c r="L120" s="71">
        <f t="shared" si="32"/>
        <v>1330.5</v>
      </c>
      <c r="M120" s="72">
        <f t="shared" si="27"/>
        <v>9.0573770491803277E-2</v>
      </c>
      <c r="N120" s="54">
        <f t="shared" si="29"/>
        <v>1387.7</v>
      </c>
      <c r="O120" s="72">
        <f t="shared" si="22"/>
        <v>0.13745901639344266</v>
      </c>
      <c r="P120" s="5">
        <f t="shared" si="18"/>
        <v>1291.2147991161273</v>
      </c>
      <c r="Q120" s="72">
        <f t="shared" si="23"/>
        <v>5.8372786160760103E-2</v>
      </c>
      <c r="R120" s="73">
        <f t="shared" si="28"/>
        <v>1228.4930632108531</v>
      </c>
      <c r="S120" s="70">
        <f t="shared" si="24"/>
        <v>6.9615272220106984E-3</v>
      </c>
    </row>
    <row r="121" spans="1:19" x14ac:dyDescent="0.25">
      <c r="A121" s="67">
        <v>120</v>
      </c>
      <c r="B121" s="8">
        <v>44166</v>
      </c>
      <c r="C121" s="5">
        <v>1250</v>
      </c>
      <c r="D121" s="69">
        <f t="shared" si="25"/>
        <v>1220</v>
      </c>
      <c r="E121" s="70">
        <f t="shared" si="19"/>
        <v>2.4E-2</v>
      </c>
      <c r="F121" s="71">
        <f>+AVERAGE($C$2:C120)</f>
        <v>956.21848739495795</v>
      </c>
      <c r="G121" s="72">
        <f t="shared" si="20"/>
        <v>0.23502521008403365</v>
      </c>
      <c r="H121" s="54">
        <f t="shared" si="30"/>
        <v>1241.5</v>
      </c>
      <c r="I121" s="72">
        <f t="shared" si="21"/>
        <v>6.7999999999999996E-3</v>
      </c>
      <c r="J121" s="71">
        <f t="shared" si="31"/>
        <v>1274</v>
      </c>
      <c r="K121" s="72">
        <f t="shared" si="26"/>
        <v>1.9199999999999998E-2</v>
      </c>
      <c r="L121" s="71">
        <f t="shared" si="32"/>
        <v>1299.1666666666667</v>
      </c>
      <c r="M121" s="72">
        <f t="shared" si="27"/>
        <v>3.9333333333333394E-2</v>
      </c>
      <c r="N121" s="54">
        <f t="shared" si="29"/>
        <v>1360.8</v>
      </c>
      <c r="O121" s="72">
        <f t="shared" si="22"/>
        <v>8.8639999999999969E-2</v>
      </c>
      <c r="P121" s="5">
        <f t="shared" si="18"/>
        <v>1296.4664153051249</v>
      </c>
      <c r="Q121" s="72">
        <f t="shared" si="23"/>
        <v>3.7173132244099905E-2</v>
      </c>
      <c r="R121" s="73">
        <f t="shared" si="28"/>
        <v>1220.8493063210854</v>
      </c>
      <c r="S121" s="70">
        <f t="shared" si="24"/>
        <v>2.3320554943131719E-2</v>
      </c>
    </row>
    <row r="122" spans="1:19" x14ac:dyDescent="0.25">
      <c r="A122" s="67">
        <v>121</v>
      </c>
      <c r="B122" s="8">
        <v>44197</v>
      </c>
      <c r="C122" s="5">
        <v>1179</v>
      </c>
      <c r="D122" s="69">
        <f t="shared" si="25"/>
        <v>1250</v>
      </c>
      <c r="E122" s="70">
        <f t="shared" si="19"/>
        <v>6.0220525869380828E-2</v>
      </c>
      <c r="F122" s="71">
        <f>+AVERAGE($C$2:C121)</f>
        <v>958.66666666666663</v>
      </c>
      <c r="G122" s="72">
        <f t="shared" si="20"/>
        <v>0.18688153802657623</v>
      </c>
      <c r="H122" s="54">
        <f t="shared" si="30"/>
        <v>1253.25</v>
      </c>
      <c r="I122" s="72">
        <f t="shared" si="21"/>
        <v>6.2977099236641215E-2</v>
      </c>
      <c r="J122" s="71">
        <f t="shared" si="31"/>
        <v>1243.2</v>
      </c>
      <c r="K122" s="72">
        <f t="shared" si="26"/>
        <v>5.4452926208651435E-2</v>
      </c>
      <c r="L122" s="71">
        <f t="shared" si="32"/>
        <v>1270</v>
      </c>
      <c r="M122" s="72">
        <f t="shared" si="27"/>
        <v>7.718405428329092E-2</v>
      </c>
      <c r="N122" s="54">
        <f t="shared" si="29"/>
        <v>1367.2</v>
      </c>
      <c r="O122" s="72">
        <f t="shared" si="22"/>
        <v>0.15962680237489402</v>
      </c>
      <c r="P122" s="5">
        <f t="shared" si="18"/>
        <v>1301.7180314941224</v>
      </c>
      <c r="Q122" s="72">
        <f t="shared" si="23"/>
        <v>0.10408654070748299</v>
      </c>
      <c r="R122" s="73">
        <f t="shared" si="28"/>
        <v>1247.0849306321086</v>
      </c>
      <c r="S122" s="70">
        <f t="shared" si="24"/>
        <v>5.7748032766843579E-2</v>
      </c>
    </row>
    <row r="123" spans="1:19" x14ac:dyDescent="0.25">
      <c r="A123" s="67">
        <v>122</v>
      </c>
      <c r="B123" s="8">
        <v>44228</v>
      </c>
      <c r="C123" s="5">
        <v>1213</v>
      </c>
      <c r="D123" s="69">
        <f t="shared" si="25"/>
        <v>1179</v>
      </c>
      <c r="E123" s="70">
        <f t="shared" si="19"/>
        <v>2.8029678483099753E-2</v>
      </c>
      <c r="F123" s="71">
        <f>+AVERAGE($C$2:C122)</f>
        <v>960.48760330578511</v>
      </c>
      <c r="G123" s="72">
        <f t="shared" si="20"/>
        <v>0.20817180271575836</v>
      </c>
      <c r="H123" s="54">
        <f t="shared" si="30"/>
        <v>1217</v>
      </c>
      <c r="I123" s="72">
        <f t="shared" si="21"/>
        <v>3.2976092333058533E-3</v>
      </c>
      <c r="J123" s="71">
        <f t="shared" si="31"/>
        <v>1238.4000000000001</v>
      </c>
      <c r="K123" s="72">
        <f t="shared" si="26"/>
        <v>2.0939818631492243E-2</v>
      </c>
      <c r="L123" s="71">
        <f t="shared" si="32"/>
        <v>1232.5</v>
      </c>
      <c r="M123" s="72">
        <f t="shared" si="27"/>
        <v>1.6075845012366034E-2</v>
      </c>
      <c r="N123" s="54">
        <f t="shared" si="29"/>
        <v>1330.4</v>
      </c>
      <c r="O123" s="72">
        <f t="shared" si="22"/>
        <v>9.6784830997526869E-2</v>
      </c>
      <c r="P123" s="5">
        <f t="shared" si="18"/>
        <v>1306.96964768312</v>
      </c>
      <c r="Q123" s="72">
        <f t="shared" si="23"/>
        <v>7.7468794462588628E-2</v>
      </c>
      <c r="R123" s="73">
        <f t="shared" si="28"/>
        <v>1185.808493063211</v>
      </c>
      <c r="S123" s="70">
        <f t="shared" si="24"/>
        <v>2.2416741085563876E-2</v>
      </c>
    </row>
    <row r="124" spans="1:19" x14ac:dyDescent="0.25">
      <c r="A124" s="67">
        <v>123</v>
      </c>
      <c r="B124" s="8">
        <v>44256</v>
      </c>
      <c r="C124" s="5">
        <v>1315</v>
      </c>
      <c r="D124" s="69">
        <f t="shared" si="25"/>
        <v>1213</v>
      </c>
      <c r="E124" s="70">
        <f t="shared" si="19"/>
        <v>7.7566539923954375E-2</v>
      </c>
      <c r="F124" s="71">
        <f>+AVERAGE($C$2:C123)</f>
        <v>962.55737704918033</v>
      </c>
      <c r="G124" s="72">
        <f t="shared" si="20"/>
        <v>0.26801720376488186</v>
      </c>
      <c r="H124" s="54">
        <f t="shared" si="30"/>
        <v>1215.5</v>
      </c>
      <c r="I124" s="72">
        <f t="shared" si="21"/>
        <v>7.5665399239543726E-2</v>
      </c>
      <c r="J124" s="71">
        <f t="shared" si="31"/>
        <v>1216.2</v>
      </c>
      <c r="K124" s="72">
        <f t="shared" si="26"/>
        <v>7.5133079847908707E-2</v>
      </c>
      <c r="L124" s="71">
        <f t="shared" si="32"/>
        <v>1234.1666666666667</v>
      </c>
      <c r="M124" s="72">
        <f t="shared" si="27"/>
        <v>6.147021546261084E-2</v>
      </c>
      <c r="N124" s="54">
        <f t="shared" si="29"/>
        <v>1332.2</v>
      </c>
      <c r="O124" s="72">
        <f t="shared" si="22"/>
        <v>1.3079847908745282E-2</v>
      </c>
      <c r="P124" s="5">
        <f t="shared" si="18"/>
        <v>1312.2212638721176</v>
      </c>
      <c r="Q124" s="72">
        <f t="shared" si="23"/>
        <v>2.1131073215836038E-3</v>
      </c>
      <c r="R124" s="73">
        <f t="shared" si="28"/>
        <v>1210.2808493063212</v>
      </c>
      <c r="S124" s="70">
        <f t="shared" si="24"/>
        <v>7.9634335128272837E-2</v>
      </c>
    </row>
    <row r="125" spans="1:19" x14ac:dyDescent="0.25">
      <c r="A125" s="67">
        <v>124</v>
      </c>
      <c r="B125" s="8">
        <v>44287</v>
      </c>
      <c r="C125" s="5">
        <v>1206</v>
      </c>
      <c r="D125" s="69">
        <f t="shared" si="25"/>
        <v>1315</v>
      </c>
      <c r="E125" s="70">
        <f t="shared" si="19"/>
        <v>9.038142620232173E-2</v>
      </c>
      <c r="F125" s="71">
        <f>+AVERAGE($C$2:C124)</f>
        <v>965.42276422764223</v>
      </c>
      <c r="G125" s="72">
        <f t="shared" si="20"/>
        <v>0.19948361175154045</v>
      </c>
      <c r="H125" s="54">
        <f t="shared" si="30"/>
        <v>1239.25</v>
      </c>
      <c r="I125" s="72">
        <f t="shared" si="21"/>
        <v>2.7570480928689883E-2</v>
      </c>
      <c r="J125" s="71">
        <f t="shared" si="31"/>
        <v>1235.4000000000001</v>
      </c>
      <c r="K125" s="72">
        <f t="shared" si="26"/>
        <v>2.4378109452736395E-2</v>
      </c>
      <c r="L125" s="71">
        <f t="shared" si="32"/>
        <v>1232.6666666666667</v>
      </c>
      <c r="M125" s="72">
        <f t="shared" si="27"/>
        <v>2.2111663902708741E-2</v>
      </c>
      <c r="N125" s="54">
        <f t="shared" si="29"/>
        <v>1382.2</v>
      </c>
      <c r="O125" s="72">
        <f t="shared" si="22"/>
        <v>0.14610281923714763</v>
      </c>
      <c r="P125" s="5">
        <f t="shared" si="18"/>
        <v>1317.4728800611153</v>
      </c>
      <c r="Q125" s="72">
        <f t="shared" si="23"/>
        <v>9.2431907181687686E-2</v>
      </c>
      <c r="R125" s="73">
        <f t="shared" si="28"/>
        <v>1304.5280849306321</v>
      </c>
      <c r="S125" s="70">
        <f t="shared" si="24"/>
        <v>8.1698246211137707E-2</v>
      </c>
    </row>
    <row r="126" spans="1:19" x14ac:dyDescent="0.25">
      <c r="A126" s="67">
        <v>125</v>
      </c>
      <c r="B126" s="8">
        <v>44317</v>
      </c>
      <c r="C126" s="5">
        <v>1402</v>
      </c>
      <c r="D126" s="69">
        <f t="shared" si="25"/>
        <v>1206</v>
      </c>
      <c r="E126" s="70">
        <f t="shared" si="19"/>
        <v>0.13980028530670471</v>
      </c>
      <c r="F126" s="71">
        <f>+AVERAGE($C$2:C125)</f>
        <v>967.36290322580646</v>
      </c>
      <c r="G126" s="72">
        <f t="shared" si="20"/>
        <v>0.31001219456076573</v>
      </c>
      <c r="H126" s="54">
        <f t="shared" si="30"/>
        <v>1228.25</v>
      </c>
      <c r="I126" s="72">
        <f t="shared" si="21"/>
        <v>0.12393009985734665</v>
      </c>
      <c r="J126" s="71">
        <f t="shared" si="31"/>
        <v>1232.5999999999999</v>
      </c>
      <c r="K126" s="72">
        <f t="shared" si="26"/>
        <v>0.120827389443652</v>
      </c>
      <c r="L126" s="71">
        <f t="shared" si="32"/>
        <v>1230.5</v>
      </c>
      <c r="M126" s="72">
        <f t="shared" si="27"/>
        <v>0.12232524964336662</v>
      </c>
      <c r="N126" s="54">
        <f t="shared" si="29"/>
        <v>1358</v>
      </c>
      <c r="O126" s="72">
        <f t="shared" si="22"/>
        <v>3.1383737517831668E-2</v>
      </c>
      <c r="P126" s="5">
        <f t="shared" si="18"/>
        <v>1322.7244962501129</v>
      </c>
      <c r="Q126" s="72">
        <f t="shared" si="23"/>
        <v>5.6544581847280381E-2</v>
      </c>
      <c r="R126" s="73">
        <f t="shared" si="28"/>
        <v>1215.8528084930633</v>
      </c>
      <c r="S126" s="70">
        <f t="shared" si="24"/>
        <v>0.13277260449852829</v>
      </c>
    </row>
    <row r="127" spans="1:19" x14ac:dyDescent="0.25">
      <c r="A127" s="67">
        <v>126</v>
      </c>
      <c r="B127" s="8">
        <v>44348</v>
      </c>
      <c r="C127" s="5">
        <v>1345</v>
      </c>
      <c r="D127" s="69">
        <f t="shared" si="25"/>
        <v>1402</v>
      </c>
      <c r="E127" s="70">
        <f t="shared" si="19"/>
        <v>4.2379182156133829E-2</v>
      </c>
      <c r="F127" s="71">
        <f>+AVERAGE($C$2:C126)</f>
        <v>970.84</v>
      </c>
      <c r="G127" s="72">
        <f t="shared" si="20"/>
        <v>0.27818587360594793</v>
      </c>
      <c r="H127" s="54">
        <f t="shared" si="30"/>
        <v>1284</v>
      </c>
      <c r="I127" s="72">
        <f t="shared" si="21"/>
        <v>4.5353159851301117E-2</v>
      </c>
      <c r="J127" s="71">
        <f t="shared" si="31"/>
        <v>1263</v>
      </c>
      <c r="K127" s="72">
        <f t="shared" si="26"/>
        <v>6.0966542750929366E-2</v>
      </c>
      <c r="L127" s="71">
        <f t="shared" si="32"/>
        <v>1260.8333333333333</v>
      </c>
      <c r="M127" s="72">
        <f t="shared" si="27"/>
        <v>6.2577447335811706E-2</v>
      </c>
      <c r="N127" s="54">
        <f t="shared" si="29"/>
        <v>1447.1</v>
      </c>
      <c r="O127" s="72">
        <f t="shared" si="22"/>
        <v>7.5910780669144917E-2</v>
      </c>
      <c r="P127" s="5">
        <f t="shared" si="18"/>
        <v>1327.9761124391105</v>
      </c>
      <c r="Q127" s="72">
        <f t="shared" si="23"/>
        <v>1.2657165472780323E-2</v>
      </c>
      <c r="R127" s="73">
        <f t="shared" si="28"/>
        <v>1383.3852808493064</v>
      </c>
      <c r="S127" s="70">
        <f t="shared" si="24"/>
        <v>2.8539242267142273E-2</v>
      </c>
    </row>
    <row r="128" spans="1:19" x14ac:dyDescent="0.25">
      <c r="A128" s="67">
        <v>127</v>
      </c>
      <c r="B128" s="8">
        <v>44378</v>
      </c>
      <c r="C128" s="5">
        <v>1278</v>
      </c>
      <c r="D128" s="69">
        <f t="shared" si="25"/>
        <v>1345</v>
      </c>
      <c r="E128" s="70">
        <f t="shared" si="19"/>
        <v>5.242566510172144E-2</v>
      </c>
      <c r="F128" s="71">
        <f>+AVERAGE($C$2:C127)</f>
        <v>973.80952380952385</v>
      </c>
      <c r="G128" s="72">
        <f t="shared" si="20"/>
        <v>0.23802071689395629</v>
      </c>
      <c r="H128" s="54">
        <f t="shared" si="30"/>
        <v>1317</v>
      </c>
      <c r="I128" s="72">
        <f t="shared" si="21"/>
        <v>3.0516431924882629E-2</v>
      </c>
      <c r="J128" s="71">
        <f t="shared" si="31"/>
        <v>1296.2</v>
      </c>
      <c r="K128" s="72">
        <f t="shared" si="26"/>
        <v>1.4241001564945262E-2</v>
      </c>
      <c r="L128" s="71">
        <f t="shared" si="32"/>
        <v>1276.6666666666667</v>
      </c>
      <c r="M128" s="72">
        <f t="shared" si="27"/>
        <v>1.043296817944646E-3</v>
      </c>
      <c r="N128" s="54">
        <f t="shared" si="29"/>
        <v>1465.8</v>
      </c>
      <c r="O128" s="72">
        <f t="shared" si="22"/>
        <v>0.1469483568075117</v>
      </c>
      <c r="P128" s="5">
        <f t="shared" si="18"/>
        <v>1333.2277286281083</v>
      </c>
      <c r="Q128" s="72">
        <f t="shared" si="23"/>
        <v>4.3214185155014281E-2</v>
      </c>
      <c r="R128" s="73">
        <f t="shared" si="28"/>
        <v>1348.8385280849307</v>
      </c>
      <c r="S128" s="70">
        <f t="shared" si="24"/>
        <v>5.5429208204171097E-2</v>
      </c>
    </row>
    <row r="129" spans="1:19" x14ac:dyDescent="0.25">
      <c r="A129" s="67">
        <v>128</v>
      </c>
      <c r="B129" s="8">
        <v>44409</v>
      </c>
      <c r="C129" s="5">
        <v>1365</v>
      </c>
      <c r="D129" s="69">
        <f t="shared" si="25"/>
        <v>1278</v>
      </c>
      <c r="E129" s="70">
        <f t="shared" si="19"/>
        <v>6.3736263736263732E-2</v>
      </c>
      <c r="F129" s="71">
        <f>+AVERAGE($C$2:C128)</f>
        <v>976.20472440944877</v>
      </c>
      <c r="G129" s="72">
        <f t="shared" si="20"/>
        <v>0.28483170372934158</v>
      </c>
      <c r="H129" s="54">
        <f t="shared" si="30"/>
        <v>1307.75</v>
      </c>
      <c r="I129" s="72">
        <f t="shared" si="21"/>
        <v>4.1941391941391938E-2</v>
      </c>
      <c r="J129" s="71">
        <f t="shared" si="31"/>
        <v>1309.2</v>
      </c>
      <c r="K129" s="72">
        <f t="shared" si="26"/>
        <v>4.0879120879120844E-2</v>
      </c>
      <c r="L129" s="71">
        <f t="shared" si="32"/>
        <v>1293.1666666666667</v>
      </c>
      <c r="M129" s="72">
        <f t="shared" si="27"/>
        <v>5.262515262515257E-2</v>
      </c>
      <c r="N129" s="54">
        <f t="shared" si="29"/>
        <v>1443.5</v>
      </c>
      <c r="O129" s="72">
        <f t="shared" si="22"/>
        <v>5.7509157509157506E-2</v>
      </c>
      <c r="P129" s="5">
        <f t="shared" si="18"/>
        <v>1338.4793448171058</v>
      </c>
      <c r="Q129" s="72">
        <f t="shared" si="23"/>
        <v>1.9429051416039698E-2</v>
      </c>
      <c r="R129" s="73">
        <f t="shared" si="28"/>
        <v>1285.083852808493</v>
      </c>
      <c r="S129" s="70">
        <f t="shared" si="24"/>
        <v>5.8546627979125992E-2</v>
      </c>
    </row>
    <row r="130" spans="1:19" x14ac:dyDescent="0.25">
      <c r="A130" s="67">
        <v>129</v>
      </c>
      <c r="B130" s="8">
        <v>44440</v>
      </c>
      <c r="C130" s="5">
        <v>1272</v>
      </c>
      <c r="D130" s="69">
        <f t="shared" si="25"/>
        <v>1365</v>
      </c>
      <c r="E130" s="70">
        <f t="shared" si="19"/>
        <v>7.3113207547169809E-2</v>
      </c>
      <c r="F130" s="71">
        <f>+AVERAGE($C$2:C129)</f>
        <v>979.2421875</v>
      </c>
      <c r="G130" s="72">
        <f t="shared" si="20"/>
        <v>0.23015551297169812</v>
      </c>
      <c r="H130" s="54">
        <f t="shared" si="30"/>
        <v>1347.5</v>
      </c>
      <c r="I130" s="72">
        <f t="shared" si="21"/>
        <v>5.9355345911949686E-2</v>
      </c>
      <c r="J130" s="71">
        <f t="shared" si="31"/>
        <v>1319.2</v>
      </c>
      <c r="K130" s="72">
        <f t="shared" si="26"/>
        <v>3.7106918238993744E-2</v>
      </c>
      <c r="L130" s="71">
        <f t="shared" si="32"/>
        <v>1318.5</v>
      </c>
      <c r="M130" s="72">
        <f t="shared" si="27"/>
        <v>3.6556603773584904E-2</v>
      </c>
      <c r="N130" s="54">
        <f t="shared" si="29"/>
        <v>1475.1</v>
      </c>
      <c r="O130" s="72">
        <f t="shared" si="22"/>
        <v>0.15966981132075464</v>
      </c>
      <c r="P130" s="5">
        <f t="shared" ref="P130:P155" si="33">$Q$161*A130+$Q$162</f>
        <v>1343.7309610061034</v>
      </c>
      <c r="Q130" s="72">
        <f t="shared" si="23"/>
        <v>5.6392264941905162E-2</v>
      </c>
      <c r="R130" s="73">
        <f t="shared" si="28"/>
        <v>1357.0083852808493</v>
      </c>
      <c r="S130" s="70">
        <f t="shared" si="24"/>
        <v>6.6830491572994755E-2</v>
      </c>
    </row>
    <row r="131" spans="1:19" x14ac:dyDescent="0.25">
      <c r="A131" s="67">
        <v>130</v>
      </c>
      <c r="B131" s="8">
        <v>44470</v>
      </c>
      <c r="C131" s="5">
        <v>1415</v>
      </c>
      <c r="D131" s="69">
        <f t="shared" si="25"/>
        <v>1272</v>
      </c>
      <c r="E131" s="70">
        <f t="shared" ref="E131:E155" si="34">+ABS(C131-D131)/C131</f>
        <v>0.10106007067137809</v>
      </c>
      <c r="F131" s="71">
        <f>+AVERAGE($C$2:C130)</f>
        <v>981.51162790697674</v>
      </c>
      <c r="G131" s="72">
        <f t="shared" ref="G131:G155" si="35">+ABS(C131-F131)/C131</f>
        <v>0.30635220642616484</v>
      </c>
      <c r="H131" s="54">
        <f t="shared" si="30"/>
        <v>1315</v>
      </c>
      <c r="I131" s="72">
        <f t="shared" ref="I131:I155" si="36">+ABS(C131-H131)/C131</f>
        <v>7.0671378091872794E-2</v>
      </c>
      <c r="J131" s="71">
        <f t="shared" si="31"/>
        <v>1332.4</v>
      </c>
      <c r="K131" s="72">
        <f t="shared" si="26"/>
        <v>5.837455830388686E-2</v>
      </c>
      <c r="L131" s="71">
        <f t="shared" si="32"/>
        <v>1311.3333333333333</v>
      </c>
      <c r="M131" s="72">
        <f t="shared" si="27"/>
        <v>7.3262661955241518E-2</v>
      </c>
      <c r="N131" s="54">
        <f t="shared" si="29"/>
        <v>1435.6</v>
      </c>
      <c r="O131" s="72">
        <f t="shared" ref="O131:O155" si="37">+ABS(C131-N131)/C131</f>
        <v>1.4558303886925731E-2</v>
      </c>
      <c r="P131" s="5">
        <f t="shared" si="33"/>
        <v>1348.9825771951009</v>
      </c>
      <c r="Q131" s="72">
        <f t="shared" ref="Q131:Q155" si="38">+ABS(C131-P131)/C131</f>
        <v>4.6655422476960473E-2</v>
      </c>
      <c r="R131" s="73">
        <f t="shared" si="28"/>
        <v>1280.5008385280848</v>
      </c>
      <c r="S131" s="70">
        <f t="shared" ref="S131:S155" si="39">+ABS(C131-R131)/C131</f>
        <v>9.5052410934215653E-2</v>
      </c>
    </row>
    <row r="132" spans="1:19" x14ac:dyDescent="0.25">
      <c r="A132" s="67">
        <v>131</v>
      </c>
      <c r="B132" s="8">
        <v>44501</v>
      </c>
      <c r="C132" s="5">
        <v>1377</v>
      </c>
      <c r="D132" s="69">
        <f t="shared" ref="D132:D155" si="40">C131</f>
        <v>1415</v>
      </c>
      <c r="E132" s="70">
        <f t="shared" si="34"/>
        <v>2.7596223674655047E-2</v>
      </c>
      <c r="F132" s="71">
        <f>+AVERAGE($C$2:C131)</f>
        <v>984.84615384615381</v>
      </c>
      <c r="G132" s="72">
        <f t="shared" si="35"/>
        <v>0.28478855929836322</v>
      </c>
      <c r="H132" s="54">
        <f t="shared" si="30"/>
        <v>1332.5</v>
      </c>
      <c r="I132" s="72">
        <f t="shared" si="36"/>
        <v>3.2316630355846039E-2</v>
      </c>
      <c r="J132" s="71">
        <f t="shared" si="31"/>
        <v>1335</v>
      </c>
      <c r="K132" s="72">
        <f t="shared" ref="K132:K155" si="41">+ABS(C132-J132)/C132</f>
        <v>3.0501089324618737E-2</v>
      </c>
      <c r="L132" s="71">
        <f t="shared" si="32"/>
        <v>1346.1666666666667</v>
      </c>
      <c r="M132" s="72">
        <f t="shared" ref="M132:M155" si="42">+ABS(C132-L132)/C132</f>
        <v>2.2391672718470049E-2</v>
      </c>
      <c r="N132" s="54">
        <f t="shared" si="29"/>
        <v>1489.9</v>
      </c>
      <c r="O132" s="72">
        <f t="shared" si="37"/>
        <v>8.198983297022519E-2</v>
      </c>
      <c r="P132" s="5">
        <f t="shared" si="33"/>
        <v>1354.2341933840985</v>
      </c>
      <c r="Q132" s="72">
        <f t="shared" si="38"/>
        <v>1.65329024080621E-2</v>
      </c>
      <c r="R132" s="73">
        <f t="shared" ref="R132:R156" si="43">(1-$U$8)*R131+$U$8*C131</f>
        <v>1401.5500838528085</v>
      </c>
      <c r="S132" s="70">
        <f t="shared" si="39"/>
        <v>1.7828673821937896E-2</v>
      </c>
    </row>
    <row r="133" spans="1:19" x14ac:dyDescent="0.25">
      <c r="A133" s="67">
        <v>132</v>
      </c>
      <c r="B133" s="8">
        <v>44531</v>
      </c>
      <c r="C133" s="5">
        <v>1520</v>
      </c>
      <c r="D133" s="69">
        <f t="shared" si="40"/>
        <v>1377</v>
      </c>
      <c r="E133" s="70">
        <f t="shared" si="34"/>
        <v>9.4078947368421054E-2</v>
      </c>
      <c r="F133" s="71">
        <f>+AVERAGE($C$2:C132)</f>
        <v>987.83969465648852</v>
      </c>
      <c r="G133" s="72">
        <f t="shared" si="35"/>
        <v>0.35010546404178389</v>
      </c>
      <c r="H133" s="54">
        <f t="shared" si="30"/>
        <v>1357.25</v>
      </c>
      <c r="I133" s="72">
        <f t="shared" si="36"/>
        <v>0.10707236842105264</v>
      </c>
      <c r="J133" s="71">
        <f t="shared" si="31"/>
        <v>1341.4</v>
      </c>
      <c r="K133" s="72">
        <f t="shared" si="41"/>
        <v>0.11749999999999994</v>
      </c>
      <c r="L133" s="71">
        <f t="shared" si="32"/>
        <v>1342</v>
      </c>
      <c r="M133" s="72">
        <f t="shared" si="42"/>
        <v>0.11710526315789474</v>
      </c>
      <c r="N133" s="54">
        <f t="shared" si="29"/>
        <v>1503.9</v>
      </c>
      <c r="O133" s="72">
        <f t="shared" si="37"/>
        <v>1.0592105263157835E-2</v>
      </c>
      <c r="P133" s="5">
        <f t="shared" si="33"/>
        <v>1359.485809573096</v>
      </c>
      <c r="Q133" s="72">
        <f t="shared" si="38"/>
        <v>0.10560144107033155</v>
      </c>
      <c r="R133" s="73">
        <f t="shared" si="43"/>
        <v>1379.4550083852807</v>
      </c>
      <c r="S133" s="70">
        <f t="shared" si="39"/>
        <v>9.2463810272841618E-2</v>
      </c>
    </row>
    <row r="134" spans="1:19" x14ac:dyDescent="0.25">
      <c r="A134" s="67">
        <v>133</v>
      </c>
      <c r="B134" s="8">
        <v>44562</v>
      </c>
      <c r="C134" s="5">
        <v>1426</v>
      </c>
      <c r="D134" s="69">
        <f t="shared" si="40"/>
        <v>1520</v>
      </c>
      <c r="E134" s="70">
        <f t="shared" si="34"/>
        <v>6.5918653576437586E-2</v>
      </c>
      <c r="F134" s="71">
        <f>+AVERAGE($C$2:C133)</f>
        <v>991.87121212121212</v>
      </c>
      <c r="G134" s="72">
        <f t="shared" si="35"/>
        <v>0.30443814016745291</v>
      </c>
      <c r="H134" s="54">
        <f t="shared" si="30"/>
        <v>1396</v>
      </c>
      <c r="I134" s="72">
        <f t="shared" si="36"/>
        <v>2.1037868162692847E-2</v>
      </c>
      <c r="J134" s="71">
        <f t="shared" si="31"/>
        <v>1389.8</v>
      </c>
      <c r="K134" s="72">
        <f t="shared" si="41"/>
        <v>2.5385694249649402E-2</v>
      </c>
      <c r="L134" s="71">
        <f t="shared" si="32"/>
        <v>1371.1666666666667</v>
      </c>
      <c r="M134" s="72">
        <f t="shared" si="42"/>
        <v>3.8452547919588541E-2</v>
      </c>
      <c r="N134" s="54">
        <f t="shared" ref="N134:N156" si="44">+SUMPRODUCT(C130:C133,$U$2:$U$5)</f>
        <v>1583.3</v>
      </c>
      <c r="O134" s="72">
        <f t="shared" si="37"/>
        <v>0.11030855539971947</v>
      </c>
      <c r="P134" s="5">
        <f t="shared" si="33"/>
        <v>1364.7374257620936</v>
      </c>
      <c r="Q134" s="72">
        <f t="shared" si="38"/>
        <v>4.2961132004141929E-2</v>
      </c>
      <c r="R134" s="73">
        <f t="shared" si="43"/>
        <v>1505.945500838528</v>
      </c>
      <c r="S134" s="70">
        <f t="shared" si="39"/>
        <v>5.606276356138009E-2</v>
      </c>
    </row>
    <row r="135" spans="1:19" x14ac:dyDescent="0.25">
      <c r="A135" s="67">
        <v>134</v>
      </c>
      <c r="B135" s="8">
        <v>44593</v>
      </c>
      <c r="C135" s="5">
        <v>1434</v>
      </c>
      <c r="D135" s="69">
        <f t="shared" si="40"/>
        <v>1426</v>
      </c>
      <c r="E135" s="70">
        <f t="shared" si="34"/>
        <v>5.5788005578800556E-3</v>
      </c>
      <c r="F135" s="71">
        <f>+AVERAGE($C$2:C134)</f>
        <v>995.13533834586462</v>
      </c>
      <c r="G135" s="72">
        <f t="shared" si="35"/>
        <v>0.30604230240874153</v>
      </c>
      <c r="H135" s="54">
        <f t="shared" ref="H135:H155" si="45">+AVERAGE(C131:C134)</f>
        <v>1434.5</v>
      </c>
      <c r="I135" s="72">
        <f t="shared" si="36"/>
        <v>3.4867503486750347E-4</v>
      </c>
      <c r="J135" s="71">
        <f t="shared" si="31"/>
        <v>1402</v>
      </c>
      <c r="K135" s="72">
        <f t="shared" si="41"/>
        <v>2.2315202231520222E-2</v>
      </c>
      <c r="L135" s="71">
        <f t="shared" si="32"/>
        <v>1395.8333333333333</v>
      </c>
      <c r="M135" s="72">
        <f t="shared" si="42"/>
        <v>2.6615527661552819E-2</v>
      </c>
      <c r="N135" s="54">
        <f t="shared" si="44"/>
        <v>1585.9</v>
      </c>
      <c r="O135" s="72">
        <f t="shared" si="37"/>
        <v>0.10592747559274762</v>
      </c>
      <c r="P135" s="5">
        <f t="shared" si="33"/>
        <v>1369.9890419510912</v>
      </c>
      <c r="Q135" s="72">
        <f t="shared" si="38"/>
        <v>4.4638046059211178E-2</v>
      </c>
      <c r="R135" s="73">
        <f t="shared" si="43"/>
        <v>1433.9945500838528</v>
      </c>
      <c r="S135" s="70">
        <f t="shared" si="39"/>
        <v>3.8004994052994936E-6</v>
      </c>
    </row>
    <row r="136" spans="1:19" x14ac:dyDescent="0.25">
      <c r="A136" s="67">
        <v>135</v>
      </c>
      <c r="B136" s="8">
        <v>44621</v>
      </c>
      <c r="C136" s="5">
        <v>1568</v>
      </c>
      <c r="D136" s="69">
        <f t="shared" si="40"/>
        <v>1434</v>
      </c>
      <c r="E136" s="70">
        <f t="shared" si="34"/>
        <v>8.5459183673469385E-2</v>
      </c>
      <c r="F136" s="71">
        <f>+AVERAGE($C$2:C135)</f>
        <v>998.41044776119406</v>
      </c>
      <c r="G136" s="72">
        <f t="shared" si="35"/>
        <v>0.36325864300944255</v>
      </c>
      <c r="H136" s="54">
        <f t="shared" si="45"/>
        <v>1439.25</v>
      </c>
      <c r="I136" s="72">
        <f t="shared" si="36"/>
        <v>8.2110969387755098E-2</v>
      </c>
      <c r="J136" s="71">
        <f t="shared" ref="J136:J156" si="46">+AVERAGE(C131:C135)</f>
        <v>1434.4</v>
      </c>
      <c r="K136" s="72">
        <f t="shared" si="41"/>
        <v>8.5204081632653E-2</v>
      </c>
      <c r="L136" s="71">
        <f t="shared" si="32"/>
        <v>1407.3333333333333</v>
      </c>
      <c r="M136" s="72">
        <f t="shared" si="42"/>
        <v>0.10246598639455787</v>
      </c>
      <c r="N136" s="54">
        <f t="shared" si="44"/>
        <v>1586.5</v>
      </c>
      <c r="O136" s="72">
        <f t="shared" si="37"/>
        <v>1.1798469387755101E-2</v>
      </c>
      <c r="P136" s="5">
        <f t="shared" si="33"/>
        <v>1375.2406581400887</v>
      </c>
      <c r="Q136" s="72">
        <f t="shared" si="38"/>
        <v>0.12293325373718832</v>
      </c>
      <c r="R136" s="73">
        <f t="shared" si="43"/>
        <v>1433.9994550083854</v>
      </c>
      <c r="S136" s="70">
        <f t="shared" si="39"/>
        <v>8.5459531244652137E-2</v>
      </c>
    </row>
    <row r="137" spans="1:19" x14ac:dyDescent="0.25">
      <c r="A137" s="67">
        <v>136</v>
      </c>
      <c r="B137" s="8">
        <v>44652</v>
      </c>
      <c r="C137" s="5">
        <v>1553</v>
      </c>
      <c r="D137" s="69">
        <f t="shared" si="40"/>
        <v>1568</v>
      </c>
      <c r="E137" s="70">
        <f t="shared" si="34"/>
        <v>9.658725048293626E-3</v>
      </c>
      <c r="F137" s="71">
        <f>+AVERAGE($C$2:C136)</f>
        <v>1002.6296296296297</v>
      </c>
      <c r="G137" s="72">
        <f t="shared" si="35"/>
        <v>0.35439173880899572</v>
      </c>
      <c r="H137" s="54">
        <f t="shared" si="45"/>
        <v>1487</v>
      </c>
      <c r="I137" s="72">
        <f t="shared" si="36"/>
        <v>4.2498390212491952E-2</v>
      </c>
      <c r="J137" s="71">
        <f t="shared" si="46"/>
        <v>1465</v>
      </c>
      <c r="K137" s="72">
        <f t="shared" si="41"/>
        <v>5.6664520283322604E-2</v>
      </c>
      <c r="L137" s="71">
        <f t="shared" ref="L137:L156" si="47">+AVERAGE(C131:C136)</f>
        <v>1456.6666666666667</v>
      </c>
      <c r="M137" s="72">
        <f t="shared" si="42"/>
        <v>6.2030478643485674E-2</v>
      </c>
      <c r="N137" s="54">
        <f t="shared" si="44"/>
        <v>1651.4</v>
      </c>
      <c r="O137" s="72">
        <f t="shared" si="37"/>
        <v>6.3361236316806235E-2</v>
      </c>
      <c r="P137" s="5">
        <f t="shared" si="33"/>
        <v>1380.4922743290863</v>
      </c>
      <c r="Q137" s="72">
        <f t="shared" si="38"/>
        <v>0.11108031273078797</v>
      </c>
      <c r="R137" s="73">
        <f t="shared" si="43"/>
        <v>1554.5999455008387</v>
      </c>
      <c r="S137" s="70">
        <f t="shared" si="39"/>
        <v>1.0302289123236689E-3</v>
      </c>
    </row>
    <row r="138" spans="1:19" x14ac:dyDescent="0.25">
      <c r="A138" s="67">
        <v>137</v>
      </c>
      <c r="B138" s="8">
        <v>44682</v>
      </c>
      <c r="C138" s="5">
        <v>1591</v>
      </c>
      <c r="D138" s="69">
        <f t="shared" si="40"/>
        <v>1553</v>
      </c>
      <c r="E138" s="70">
        <f t="shared" si="34"/>
        <v>2.3884349465744813E-2</v>
      </c>
      <c r="F138" s="71">
        <f>+AVERAGE($C$2:C137)</f>
        <v>1006.6764705882352</v>
      </c>
      <c r="G138" s="72">
        <f t="shared" si="35"/>
        <v>0.36726808888231599</v>
      </c>
      <c r="H138" s="54">
        <f t="shared" si="45"/>
        <v>1495.25</v>
      </c>
      <c r="I138" s="72">
        <f t="shared" si="36"/>
        <v>6.0182275298554369E-2</v>
      </c>
      <c r="J138" s="71">
        <f t="shared" si="46"/>
        <v>1500.2</v>
      </c>
      <c r="K138" s="72">
        <f t="shared" si="41"/>
        <v>5.7071024512884948E-2</v>
      </c>
      <c r="L138" s="71">
        <f t="shared" si="47"/>
        <v>1479.6666666666667</v>
      </c>
      <c r="M138" s="72">
        <f t="shared" si="42"/>
        <v>6.9976953697883884E-2</v>
      </c>
      <c r="N138" s="54">
        <f t="shared" si="44"/>
        <v>1676.3</v>
      </c>
      <c r="O138" s="72">
        <f t="shared" si="37"/>
        <v>5.3614079195474514E-2</v>
      </c>
      <c r="P138" s="5">
        <f t="shared" si="33"/>
        <v>1385.7438905180841</v>
      </c>
      <c r="Q138" s="72">
        <f t="shared" si="38"/>
        <v>0.12901075391698047</v>
      </c>
      <c r="R138" s="73">
        <f t="shared" si="43"/>
        <v>1553.1599945500839</v>
      </c>
      <c r="S138" s="70">
        <f t="shared" si="39"/>
        <v>2.3783787209249611E-2</v>
      </c>
    </row>
    <row r="139" spans="1:19" x14ac:dyDescent="0.25">
      <c r="A139" s="67">
        <v>138</v>
      </c>
      <c r="B139" s="8">
        <v>44713</v>
      </c>
      <c r="C139" s="5">
        <v>1410</v>
      </c>
      <c r="D139" s="69">
        <f t="shared" si="40"/>
        <v>1591</v>
      </c>
      <c r="E139" s="70">
        <f t="shared" si="34"/>
        <v>0.12836879432624113</v>
      </c>
      <c r="F139" s="71">
        <f>+AVERAGE($C$2:C138)</f>
        <v>1010.9416058394161</v>
      </c>
      <c r="G139" s="72">
        <f t="shared" si="35"/>
        <v>0.28302013770254181</v>
      </c>
      <c r="H139" s="54">
        <f t="shared" si="45"/>
        <v>1536.5</v>
      </c>
      <c r="I139" s="72">
        <f t="shared" si="36"/>
        <v>8.9716312056737593E-2</v>
      </c>
      <c r="J139" s="71">
        <f t="shared" si="46"/>
        <v>1514.4</v>
      </c>
      <c r="K139" s="72">
        <f t="shared" si="41"/>
        <v>7.4042553191489432E-2</v>
      </c>
      <c r="L139" s="71">
        <f t="shared" si="47"/>
        <v>1515.3333333333333</v>
      </c>
      <c r="M139" s="72">
        <f t="shared" si="42"/>
        <v>7.4704491725768263E-2</v>
      </c>
      <c r="N139" s="54">
        <f t="shared" si="44"/>
        <v>1718.4</v>
      </c>
      <c r="O139" s="72">
        <f t="shared" si="37"/>
        <v>0.21872340425531922</v>
      </c>
      <c r="P139" s="5">
        <f t="shared" si="33"/>
        <v>1390.9955067070816</v>
      </c>
      <c r="Q139" s="72">
        <f t="shared" si="38"/>
        <v>1.3478364037530758E-2</v>
      </c>
      <c r="R139" s="73">
        <f t="shared" si="43"/>
        <v>1587.2159994550084</v>
      </c>
      <c r="S139" s="70">
        <f t="shared" si="39"/>
        <v>0.12568510599645985</v>
      </c>
    </row>
    <row r="140" spans="1:19" x14ac:dyDescent="0.25">
      <c r="A140" s="67">
        <v>139</v>
      </c>
      <c r="B140" s="8">
        <v>44743</v>
      </c>
      <c r="C140" s="5">
        <v>1456</v>
      </c>
      <c r="D140" s="69">
        <f t="shared" si="40"/>
        <v>1410</v>
      </c>
      <c r="E140" s="70">
        <f t="shared" si="34"/>
        <v>3.1593406593406592E-2</v>
      </c>
      <c r="F140" s="71">
        <f>+AVERAGE($C$2:C139)</f>
        <v>1013.8333333333334</v>
      </c>
      <c r="G140" s="72">
        <f t="shared" si="35"/>
        <v>0.30368589743589741</v>
      </c>
      <c r="H140" s="54">
        <f t="shared" si="45"/>
        <v>1530.5</v>
      </c>
      <c r="I140" s="72">
        <f t="shared" si="36"/>
        <v>5.1167582417582416E-2</v>
      </c>
      <c r="J140" s="71">
        <f t="shared" si="46"/>
        <v>1511.2</v>
      </c>
      <c r="K140" s="72">
        <f t="shared" si="41"/>
        <v>3.7912087912087944E-2</v>
      </c>
      <c r="L140" s="71">
        <f t="shared" si="47"/>
        <v>1497</v>
      </c>
      <c r="M140" s="72">
        <f t="shared" si="42"/>
        <v>2.815934065934066E-2</v>
      </c>
      <c r="N140" s="54">
        <f t="shared" si="44"/>
        <v>1649.7</v>
      </c>
      <c r="O140" s="72">
        <f t="shared" si="37"/>
        <v>0.13303571428571431</v>
      </c>
      <c r="P140" s="5">
        <f t="shared" si="33"/>
        <v>1396.2471228960792</v>
      </c>
      <c r="Q140" s="72">
        <f t="shared" si="38"/>
        <v>4.1039063945000558E-2</v>
      </c>
      <c r="R140" s="73">
        <f t="shared" si="43"/>
        <v>1427.7215999455009</v>
      </c>
      <c r="S140" s="70">
        <f t="shared" si="39"/>
        <v>1.9421978059408734E-2</v>
      </c>
    </row>
    <row r="141" spans="1:19" x14ac:dyDescent="0.25">
      <c r="A141" s="67">
        <v>140</v>
      </c>
      <c r="B141" s="8">
        <v>44774</v>
      </c>
      <c r="C141" s="5">
        <v>1356</v>
      </c>
      <c r="D141" s="69">
        <f t="shared" si="40"/>
        <v>1456</v>
      </c>
      <c r="E141" s="70">
        <f t="shared" si="34"/>
        <v>7.3746312684365781E-2</v>
      </c>
      <c r="F141" s="71">
        <f>+AVERAGE($C$2:C140)</f>
        <v>1017.0143884892086</v>
      </c>
      <c r="G141" s="72">
        <f t="shared" si="35"/>
        <v>0.24998938901975765</v>
      </c>
      <c r="H141" s="54">
        <f t="shared" si="45"/>
        <v>1502.5</v>
      </c>
      <c r="I141" s="72">
        <f t="shared" si="36"/>
        <v>0.10803834808259587</v>
      </c>
      <c r="J141" s="71">
        <f t="shared" si="46"/>
        <v>1515.6</v>
      </c>
      <c r="K141" s="72">
        <f t="shared" si="41"/>
        <v>0.11769911504424772</v>
      </c>
      <c r="L141" s="71">
        <f t="shared" si="47"/>
        <v>1502</v>
      </c>
      <c r="M141" s="72">
        <f t="shared" si="42"/>
        <v>0.10766961651917405</v>
      </c>
      <c r="N141" s="54">
        <f t="shared" si="44"/>
        <v>1624.5</v>
      </c>
      <c r="O141" s="72">
        <f t="shared" si="37"/>
        <v>0.19800884955752213</v>
      </c>
      <c r="P141" s="5">
        <f t="shared" si="33"/>
        <v>1401.498739085077</v>
      </c>
      <c r="Q141" s="72">
        <f t="shared" si="38"/>
        <v>3.3553642393124618E-2</v>
      </c>
      <c r="R141" s="73">
        <f t="shared" si="43"/>
        <v>1453.1721599945502</v>
      </c>
      <c r="S141" s="70">
        <f t="shared" si="39"/>
        <v>7.1660884951733159E-2</v>
      </c>
    </row>
    <row r="142" spans="1:19" x14ac:dyDescent="0.25">
      <c r="A142" s="67">
        <v>141</v>
      </c>
      <c r="B142" s="8">
        <v>44805</v>
      </c>
      <c r="C142" s="5">
        <v>1415</v>
      </c>
      <c r="D142" s="69">
        <f t="shared" si="40"/>
        <v>1356</v>
      </c>
      <c r="E142" s="70">
        <f t="shared" si="34"/>
        <v>4.1696113074204948E-2</v>
      </c>
      <c r="F142" s="71">
        <f>+AVERAGE($C$2:C141)</f>
        <v>1019.4357142857143</v>
      </c>
      <c r="G142" s="72">
        <f t="shared" si="35"/>
        <v>0.27955073195355878</v>
      </c>
      <c r="H142" s="54">
        <f t="shared" si="45"/>
        <v>1453.25</v>
      </c>
      <c r="I142" s="72">
        <f t="shared" si="36"/>
        <v>2.7031802120141342E-2</v>
      </c>
      <c r="J142" s="71">
        <f t="shared" si="46"/>
        <v>1473.2</v>
      </c>
      <c r="K142" s="72">
        <f t="shared" si="41"/>
        <v>4.1130742049469995E-2</v>
      </c>
      <c r="L142" s="71">
        <f t="shared" si="47"/>
        <v>1489</v>
      </c>
      <c r="M142" s="72">
        <f t="shared" si="42"/>
        <v>5.2296819787985865E-2</v>
      </c>
      <c r="N142" s="54">
        <f t="shared" si="44"/>
        <v>1555.9</v>
      </c>
      <c r="O142" s="72">
        <f t="shared" si="37"/>
        <v>9.9575971731448831E-2</v>
      </c>
      <c r="P142" s="5">
        <f t="shared" si="33"/>
        <v>1406.7503552740745</v>
      </c>
      <c r="Q142" s="72">
        <f t="shared" si="38"/>
        <v>5.8301376154950273E-3</v>
      </c>
      <c r="R142" s="73">
        <f t="shared" si="43"/>
        <v>1365.717215999455</v>
      </c>
      <c r="S142" s="70">
        <f t="shared" si="39"/>
        <v>3.482882261522615E-2</v>
      </c>
    </row>
    <row r="143" spans="1:19" x14ac:dyDescent="0.25">
      <c r="A143" s="67">
        <v>142</v>
      </c>
      <c r="B143" s="8">
        <v>44835</v>
      </c>
      <c r="C143" s="5">
        <v>1485</v>
      </c>
      <c r="D143" s="69">
        <f t="shared" si="40"/>
        <v>1415</v>
      </c>
      <c r="E143" s="70">
        <f t="shared" si="34"/>
        <v>4.7138047138047139E-2</v>
      </c>
      <c r="F143" s="71">
        <f>+AVERAGE($C$2:C142)</f>
        <v>1022.2411347517731</v>
      </c>
      <c r="G143" s="72">
        <f t="shared" si="35"/>
        <v>0.3116221314802875</v>
      </c>
      <c r="H143" s="54">
        <f t="shared" si="45"/>
        <v>1409.25</v>
      </c>
      <c r="I143" s="72">
        <f t="shared" si="36"/>
        <v>5.1010101010101012E-2</v>
      </c>
      <c r="J143" s="71">
        <f t="shared" si="46"/>
        <v>1445.6</v>
      </c>
      <c r="K143" s="72">
        <f t="shared" si="41"/>
        <v>2.6531986531986594E-2</v>
      </c>
      <c r="L143" s="71">
        <f t="shared" si="47"/>
        <v>1463.5</v>
      </c>
      <c r="M143" s="72">
        <f t="shared" si="42"/>
        <v>1.4478114478114479E-2</v>
      </c>
      <c r="N143" s="54">
        <f t="shared" si="44"/>
        <v>1546.5</v>
      </c>
      <c r="O143" s="72">
        <f t="shared" si="37"/>
        <v>4.1414141414141417E-2</v>
      </c>
      <c r="P143" s="5">
        <f t="shared" si="33"/>
        <v>1412.0019714630721</v>
      </c>
      <c r="Q143" s="72">
        <f t="shared" si="38"/>
        <v>4.9156921573688825E-2</v>
      </c>
      <c r="R143" s="73">
        <f t="shared" si="43"/>
        <v>1410.0717215999455</v>
      </c>
      <c r="S143" s="70">
        <f t="shared" si="39"/>
        <v>5.0456753131349848E-2</v>
      </c>
    </row>
    <row r="144" spans="1:19" x14ac:dyDescent="0.25">
      <c r="A144" s="67">
        <v>143</v>
      </c>
      <c r="B144" s="8">
        <v>44866</v>
      </c>
      <c r="C144" s="5">
        <v>1357</v>
      </c>
      <c r="D144" s="69">
        <f t="shared" si="40"/>
        <v>1485</v>
      </c>
      <c r="E144" s="70">
        <f t="shared" si="34"/>
        <v>9.4325718496683864E-2</v>
      </c>
      <c r="F144" s="71">
        <f>+AVERAGE($C$2:C143)</f>
        <v>1025.5</v>
      </c>
      <c r="G144" s="72">
        <f t="shared" si="35"/>
        <v>0.2442888725128961</v>
      </c>
      <c r="H144" s="54">
        <f t="shared" si="45"/>
        <v>1428</v>
      </c>
      <c r="I144" s="72">
        <f t="shared" si="36"/>
        <v>5.2321296978629327E-2</v>
      </c>
      <c r="J144" s="71">
        <f t="shared" si="46"/>
        <v>1424.4</v>
      </c>
      <c r="K144" s="72">
        <f t="shared" si="41"/>
        <v>4.9668386145910161E-2</v>
      </c>
      <c r="L144" s="71">
        <f t="shared" si="47"/>
        <v>1452.1666666666667</v>
      </c>
      <c r="M144" s="72">
        <f t="shared" si="42"/>
        <v>7.0130189142716834E-2</v>
      </c>
      <c r="N144" s="54">
        <f t="shared" si="44"/>
        <v>1583.8</v>
      </c>
      <c r="O144" s="72">
        <f t="shared" si="37"/>
        <v>0.16713338246131168</v>
      </c>
      <c r="P144" s="5">
        <f t="shared" si="33"/>
        <v>1417.2535876520697</v>
      </c>
      <c r="Q144" s="72">
        <f t="shared" si="38"/>
        <v>4.440205427565929E-2</v>
      </c>
      <c r="R144" s="73">
        <f t="shared" si="43"/>
        <v>1477.5071721599945</v>
      </c>
      <c r="S144" s="70">
        <f t="shared" si="39"/>
        <v>8.8804106234336419E-2</v>
      </c>
    </row>
    <row r="145" spans="1:20" x14ac:dyDescent="0.25">
      <c r="A145" s="67">
        <v>144</v>
      </c>
      <c r="B145" s="8">
        <v>44896</v>
      </c>
      <c r="C145" s="5">
        <v>1430</v>
      </c>
      <c r="D145" s="69">
        <f t="shared" si="40"/>
        <v>1357</v>
      </c>
      <c r="E145" s="70">
        <f t="shared" si="34"/>
        <v>5.1048951048951047E-2</v>
      </c>
      <c r="F145" s="71">
        <f>+AVERAGE($C$2:C144)</f>
        <v>1027.8181818181818</v>
      </c>
      <c r="G145" s="72">
        <f t="shared" si="35"/>
        <v>0.28124602670057219</v>
      </c>
      <c r="H145" s="54">
        <f t="shared" si="45"/>
        <v>1403.25</v>
      </c>
      <c r="I145" s="72">
        <f t="shared" si="36"/>
        <v>1.8706293706293706E-2</v>
      </c>
      <c r="J145" s="71">
        <f t="shared" si="46"/>
        <v>1413.8</v>
      </c>
      <c r="K145" s="72">
        <f t="shared" si="41"/>
        <v>1.1328671328671361E-2</v>
      </c>
      <c r="L145" s="71">
        <f t="shared" si="47"/>
        <v>1413.1666666666667</v>
      </c>
      <c r="M145" s="72">
        <f t="shared" si="42"/>
        <v>1.1771561771561719E-2</v>
      </c>
      <c r="N145" s="54">
        <f t="shared" si="44"/>
        <v>1542.6</v>
      </c>
      <c r="O145" s="72">
        <f t="shared" si="37"/>
        <v>7.8741258741258674E-2</v>
      </c>
      <c r="P145" s="5">
        <f t="shared" si="33"/>
        <v>1422.5052038410672</v>
      </c>
      <c r="Q145" s="72">
        <f t="shared" si="38"/>
        <v>5.2411161950578922E-3</v>
      </c>
      <c r="R145" s="73">
        <f t="shared" si="43"/>
        <v>1369.0507172159994</v>
      </c>
      <c r="S145" s="70">
        <f t="shared" si="39"/>
        <v>4.2621876072727702E-2</v>
      </c>
    </row>
    <row r="146" spans="1:20" x14ac:dyDescent="0.25">
      <c r="A146" s="67">
        <v>145</v>
      </c>
      <c r="B146" s="8">
        <v>44927</v>
      </c>
      <c r="C146" s="5">
        <v>1587</v>
      </c>
      <c r="D146" s="69">
        <f t="shared" si="40"/>
        <v>1430</v>
      </c>
      <c r="E146" s="70">
        <f t="shared" si="34"/>
        <v>9.8928796471329558E-2</v>
      </c>
      <c r="F146" s="71">
        <f>+AVERAGE($C$2:C145)</f>
        <v>1030.6111111111111</v>
      </c>
      <c r="G146" s="72">
        <f t="shared" si="35"/>
        <v>0.35059161240635722</v>
      </c>
      <c r="H146" s="54">
        <f t="shared" si="45"/>
        <v>1421.75</v>
      </c>
      <c r="I146" s="72">
        <f t="shared" si="36"/>
        <v>0.10412728418399496</v>
      </c>
      <c r="J146" s="71">
        <f t="shared" si="46"/>
        <v>1408.6</v>
      </c>
      <c r="K146" s="72">
        <f t="shared" si="41"/>
        <v>0.1124133585381223</v>
      </c>
      <c r="L146" s="71">
        <f t="shared" si="47"/>
        <v>1416.5</v>
      </c>
      <c r="M146" s="72">
        <f t="shared" si="42"/>
        <v>0.1074354127284184</v>
      </c>
      <c r="N146" s="54">
        <f t="shared" si="44"/>
        <v>1560.6</v>
      </c>
      <c r="O146" s="72">
        <f t="shared" si="37"/>
        <v>1.6635160680529358E-2</v>
      </c>
      <c r="P146" s="5">
        <f t="shared" si="33"/>
        <v>1427.7568200300648</v>
      </c>
      <c r="Q146" s="72">
        <f t="shared" si="38"/>
        <v>0.10034226841205748</v>
      </c>
      <c r="R146" s="73">
        <f t="shared" si="43"/>
        <v>1423.9050717215998</v>
      </c>
      <c r="S146" s="70">
        <f t="shared" si="39"/>
        <v>0.10276933098827988</v>
      </c>
    </row>
    <row r="147" spans="1:20" x14ac:dyDescent="0.25">
      <c r="A147" s="67">
        <v>146</v>
      </c>
      <c r="B147" s="8">
        <v>44958</v>
      </c>
      <c r="C147" s="5">
        <v>1565</v>
      </c>
      <c r="D147" s="69">
        <f t="shared" si="40"/>
        <v>1587</v>
      </c>
      <c r="E147" s="70">
        <f t="shared" si="34"/>
        <v>1.4057507987220448E-2</v>
      </c>
      <c r="F147" s="71">
        <f>+AVERAGE($C$2:C146)</f>
        <v>1034.4482758620691</v>
      </c>
      <c r="G147" s="72">
        <f t="shared" si="35"/>
        <v>0.33901068635011561</v>
      </c>
      <c r="H147" s="54">
        <f t="shared" si="45"/>
        <v>1464.75</v>
      </c>
      <c r="I147" s="72">
        <f t="shared" si="36"/>
        <v>6.4057507987220444E-2</v>
      </c>
      <c r="J147" s="71">
        <f t="shared" si="46"/>
        <v>1454.8</v>
      </c>
      <c r="K147" s="72">
        <f t="shared" si="41"/>
        <v>7.0415335463258816E-2</v>
      </c>
      <c r="L147" s="71">
        <f t="shared" si="47"/>
        <v>1438.3333333333333</v>
      </c>
      <c r="M147" s="72">
        <f t="shared" si="42"/>
        <v>8.0937167199148077E-2</v>
      </c>
      <c r="N147" s="54">
        <f t="shared" si="44"/>
        <v>1642.4</v>
      </c>
      <c r="O147" s="72">
        <f t="shared" si="37"/>
        <v>4.9456869009584722E-2</v>
      </c>
      <c r="P147" s="5">
        <f t="shared" si="33"/>
        <v>1433.0084362190623</v>
      </c>
      <c r="Q147" s="72">
        <f t="shared" si="38"/>
        <v>8.4339657368011287E-2</v>
      </c>
      <c r="R147" s="73">
        <f t="shared" si="43"/>
        <v>1570.6905071721599</v>
      </c>
      <c r="S147" s="70">
        <f t="shared" si="39"/>
        <v>3.6361068192714814E-3</v>
      </c>
    </row>
    <row r="148" spans="1:20" x14ac:dyDescent="0.25">
      <c r="A148" s="67">
        <v>147</v>
      </c>
      <c r="B148" s="8">
        <v>44986</v>
      </c>
      <c r="C148" s="5">
        <v>1663</v>
      </c>
      <c r="D148" s="69">
        <f t="shared" si="40"/>
        <v>1565</v>
      </c>
      <c r="E148" s="70">
        <f t="shared" si="34"/>
        <v>5.8929645219482865E-2</v>
      </c>
      <c r="F148" s="71">
        <f>+AVERAGE($C$2:C147)</f>
        <v>1038.0821917808219</v>
      </c>
      <c r="G148" s="72">
        <f t="shared" si="35"/>
        <v>0.37577739520094899</v>
      </c>
      <c r="H148" s="54">
        <f t="shared" si="45"/>
        <v>1484.75</v>
      </c>
      <c r="I148" s="72">
        <f t="shared" si="36"/>
        <v>0.1071858087793145</v>
      </c>
      <c r="J148" s="71">
        <f t="shared" si="46"/>
        <v>1484.8</v>
      </c>
      <c r="K148" s="72">
        <f t="shared" si="41"/>
        <v>0.10715574263379438</v>
      </c>
      <c r="L148" s="71">
        <f t="shared" si="47"/>
        <v>1473.1666666666667</v>
      </c>
      <c r="M148" s="72">
        <f t="shared" si="42"/>
        <v>0.11415113249148122</v>
      </c>
      <c r="N148" s="54">
        <f t="shared" si="44"/>
        <v>1680.3</v>
      </c>
      <c r="O148" s="72">
        <f t="shared" si="37"/>
        <v>1.0402886349969907E-2</v>
      </c>
      <c r="P148" s="5">
        <f t="shared" si="33"/>
        <v>1438.2600524080599</v>
      </c>
      <c r="Q148" s="72">
        <f t="shared" si="38"/>
        <v>0.13514127936977757</v>
      </c>
      <c r="R148" s="73">
        <f t="shared" si="43"/>
        <v>1565.569050717216</v>
      </c>
      <c r="S148" s="70">
        <f t="shared" si="39"/>
        <v>5.8587461986039695E-2</v>
      </c>
    </row>
    <row r="149" spans="1:20" x14ac:dyDescent="0.25">
      <c r="A149" s="67">
        <v>148</v>
      </c>
      <c r="B149" s="8">
        <v>45017</v>
      </c>
      <c r="C149" s="5">
        <v>1728</v>
      </c>
      <c r="D149" s="69">
        <f t="shared" si="40"/>
        <v>1663</v>
      </c>
      <c r="E149" s="70">
        <f t="shared" si="34"/>
        <v>3.7615740740740741E-2</v>
      </c>
      <c r="F149" s="71">
        <f>+AVERAGE($C$2:C148)</f>
        <v>1042.3333333333333</v>
      </c>
      <c r="G149" s="72">
        <f t="shared" si="35"/>
        <v>0.39679783950617287</v>
      </c>
      <c r="H149" s="54">
        <f t="shared" si="45"/>
        <v>1561.25</v>
      </c>
      <c r="I149" s="72">
        <f t="shared" si="36"/>
        <v>9.6498842592592587E-2</v>
      </c>
      <c r="J149" s="71">
        <f t="shared" si="46"/>
        <v>1520.4</v>
      </c>
      <c r="K149" s="72">
        <f t="shared" si="41"/>
        <v>0.12013888888888884</v>
      </c>
      <c r="L149" s="71">
        <f t="shared" si="47"/>
        <v>1514.5</v>
      </c>
      <c r="M149" s="72">
        <f t="shared" si="42"/>
        <v>0.12355324074074074</v>
      </c>
      <c r="N149" s="54">
        <f t="shared" si="44"/>
        <v>1761.4</v>
      </c>
      <c r="O149" s="72">
        <f t="shared" si="37"/>
        <v>1.9328703703703758E-2</v>
      </c>
      <c r="P149" s="5">
        <f t="shared" si="33"/>
        <v>1443.5116685970575</v>
      </c>
      <c r="Q149" s="72">
        <f t="shared" si="38"/>
        <v>0.16463445104336952</v>
      </c>
      <c r="R149" s="73">
        <f t="shared" si="43"/>
        <v>1653.2569050717216</v>
      </c>
      <c r="S149" s="70">
        <f t="shared" si="39"/>
        <v>4.3254105861272235E-2</v>
      </c>
    </row>
    <row r="150" spans="1:20" x14ac:dyDescent="0.25">
      <c r="A150" s="67">
        <v>149</v>
      </c>
      <c r="B150" s="8">
        <v>45047</v>
      </c>
      <c r="C150" s="5">
        <v>1567</v>
      </c>
      <c r="D150" s="69">
        <f t="shared" si="40"/>
        <v>1728</v>
      </c>
      <c r="E150" s="70">
        <f t="shared" si="34"/>
        <v>0.10274409700063816</v>
      </c>
      <c r="F150" s="71">
        <f>+AVERAGE($C$2:C149)</f>
        <v>1046.9662162162163</v>
      </c>
      <c r="G150" s="72">
        <f t="shared" si="35"/>
        <v>0.3318658479794408</v>
      </c>
      <c r="H150" s="54">
        <f t="shared" si="45"/>
        <v>1635.75</v>
      </c>
      <c r="I150" s="72">
        <f t="shared" si="36"/>
        <v>4.3873643905552012E-2</v>
      </c>
      <c r="J150" s="71">
        <f t="shared" si="46"/>
        <v>1594.6</v>
      </c>
      <c r="K150" s="72">
        <f t="shared" si="41"/>
        <v>1.7613273771537912E-2</v>
      </c>
      <c r="L150" s="71">
        <f t="shared" si="47"/>
        <v>1555</v>
      </c>
      <c r="M150" s="72">
        <f t="shared" si="42"/>
        <v>7.6579451180599873E-3</v>
      </c>
      <c r="N150" s="54">
        <f t="shared" si="44"/>
        <v>1834.6</v>
      </c>
      <c r="O150" s="72">
        <f t="shared" si="37"/>
        <v>0.17077217613273765</v>
      </c>
      <c r="P150" s="5">
        <f t="shared" si="33"/>
        <v>1448.763284786055</v>
      </c>
      <c r="Q150" s="72">
        <f t="shared" si="38"/>
        <v>7.5454189670673258E-2</v>
      </c>
      <c r="R150" s="73">
        <f t="shared" si="43"/>
        <v>1720.5256905071722</v>
      </c>
      <c r="S150" s="70">
        <f t="shared" si="39"/>
        <v>9.7974276009682296E-2</v>
      </c>
    </row>
    <row r="151" spans="1:20" x14ac:dyDescent="0.25">
      <c r="A151" s="67">
        <v>150</v>
      </c>
      <c r="B151" s="8">
        <v>45078</v>
      </c>
      <c r="C151" s="5">
        <v>1699</v>
      </c>
      <c r="D151" s="69">
        <f t="shared" si="40"/>
        <v>1567</v>
      </c>
      <c r="E151" s="70">
        <f t="shared" si="34"/>
        <v>7.7692760447321957E-2</v>
      </c>
      <c r="F151" s="71">
        <f>+AVERAGE($C$2:C150)</f>
        <v>1050.4563758389261</v>
      </c>
      <c r="G151" s="72">
        <f t="shared" si="35"/>
        <v>0.38172079114836605</v>
      </c>
      <c r="H151" s="54">
        <f t="shared" si="45"/>
        <v>1630.75</v>
      </c>
      <c r="I151" s="72">
        <f t="shared" si="36"/>
        <v>4.0170688640376692E-2</v>
      </c>
      <c r="J151" s="71">
        <f t="shared" si="46"/>
        <v>1622</v>
      </c>
      <c r="K151" s="72">
        <f t="shared" si="41"/>
        <v>4.5320776927604473E-2</v>
      </c>
      <c r="L151" s="71">
        <f t="shared" si="47"/>
        <v>1590</v>
      </c>
      <c r="M151" s="72">
        <f t="shared" si="42"/>
        <v>6.4155385520894642E-2</v>
      </c>
      <c r="N151" s="54">
        <f t="shared" si="44"/>
        <v>1791</v>
      </c>
      <c r="O151" s="72">
        <f t="shared" si="37"/>
        <v>5.4149499705709238E-2</v>
      </c>
      <c r="P151" s="5">
        <f t="shared" si="33"/>
        <v>1454.0149009750528</v>
      </c>
      <c r="Q151" s="72">
        <f t="shared" si="38"/>
        <v>0.14419370160385356</v>
      </c>
      <c r="R151" s="73">
        <f t="shared" si="43"/>
        <v>1582.3525690507172</v>
      </c>
      <c r="S151" s="70">
        <f t="shared" si="39"/>
        <v>6.8656522041955742E-2</v>
      </c>
    </row>
    <row r="152" spans="1:20" x14ac:dyDescent="0.25">
      <c r="A152" s="67">
        <v>151</v>
      </c>
      <c r="B152" s="8">
        <v>45108</v>
      </c>
      <c r="C152" s="5">
        <v>1716</v>
      </c>
      <c r="D152" s="69">
        <f t="shared" si="40"/>
        <v>1699</v>
      </c>
      <c r="E152" s="70">
        <f t="shared" si="34"/>
        <v>9.9067599067599061E-3</v>
      </c>
      <c r="F152" s="71">
        <f>+AVERAGE($C$2:C151)</f>
        <v>1054.78</v>
      </c>
      <c r="G152" s="72">
        <f t="shared" si="35"/>
        <v>0.38532634032634033</v>
      </c>
      <c r="H152" s="54">
        <f t="shared" si="45"/>
        <v>1664.25</v>
      </c>
      <c r="I152" s="72">
        <f t="shared" si="36"/>
        <v>3.0157342657342656E-2</v>
      </c>
      <c r="J152" s="71">
        <f t="shared" si="46"/>
        <v>1644.4</v>
      </c>
      <c r="K152" s="72">
        <f t="shared" si="41"/>
        <v>4.1724941724941671E-2</v>
      </c>
      <c r="L152" s="71">
        <f t="shared" si="47"/>
        <v>1634.8333333333333</v>
      </c>
      <c r="M152" s="72">
        <f t="shared" si="42"/>
        <v>4.7299922299922345E-2</v>
      </c>
      <c r="N152" s="54">
        <f t="shared" si="44"/>
        <v>1831.5</v>
      </c>
      <c r="O152" s="72">
        <f t="shared" si="37"/>
        <v>6.7307692307692304E-2</v>
      </c>
      <c r="P152" s="5">
        <f t="shared" si="33"/>
        <v>1459.2665171640504</v>
      </c>
      <c r="Q152" s="72">
        <f t="shared" si="38"/>
        <v>0.14961158673423638</v>
      </c>
      <c r="R152" s="73">
        <f t="shared" si="43"/>
        <v>1687.3352569050719</v>
      </c>
      <c r="S152" s="70">
        <f t="shared" si="39"/>
        <v>1.6704395742965093E-2</v>
      </c>
    </row>
    <row r="153" spans="1:20" x14ac:dyDescent="0.25">
      <c r="A153" s="67">
        <v>152</v>
      </c>
      <c r="B153" s="8">
        <v>45139</v>
      </c>
      <c r="C153" s="5">
        <v>1709</v>
      </c>
      <c r="D153" s="69">
        <f t="shared" si="40"/>
        <v>1716</v>
      </c>
      <c r="E153" s="70">
        <f t="shared" si="34"/>
        <v>4.0959625511995321E-3</v>
      </c>
      <c r="F153" s="71">
        <f>+AVERAGE($C$2:C152)</f>
        <v>1059.158940397351</v>
      </c>
      <c r="G153" s="72">
        <f t="shared" si="35"/>
        <v>0.38024637776632475</v>
      </c>
      <c r="H153" s="54">
        <f t="shared" si="45"/>
        <v>1677.5</v>
      </c>
      <c r="I153" s="72">
        <f t="shared" si="36"/>
        <v>1.8431831480397894E-2</v>
      </c>
      <c r="J153" s="71">
        <f t="shared" si="46"/>
        <v>1674.6</v>
      </c>
      <c r="K153" s="72">
        <f t="shared" si="41"/>
        <v>2.0128730251609182E-2</v>
      </c>
      <c r="L153" s="71">
        <f t="shared" si="47"/>
        <v>1656.3333333333333</v>
      </c>
      <c r="M153" s="72">
        <f t="shared" si="42"/>
        <v>3.0817242051882236E-2</v>
      </c>
      <c r="N153" s="54">
        <f t="shared" si="44"/>
        <v>1853.9</v>
      </c>
      <c r="O153" s="72">
        <f t="shared" si="37"/>
        <v>8.4786424809830369E-2</v>
      </c>
      <c r="P153" s="5">
        <f t="shared" si="33"/>
        <v>1464.5181333530479</v>
      </c>
      <c r="Q153" s="72">
        <f t="shared" si="38"/>
        <v>0.14305551003332481</v>
      </c>
      <c r="R153" s="73">
        <f t="shared" si="43"/>
        <v>1713.1335256905072</v>
      </c>
      <c r="S153" s="70">
        <f t="shared" si="39"/>
        <v>2.4186809189626758E-3</v>
      </c>
    </row>
    <row r="154" spans="1:20" x14ac:dyDescent="0.25">
      <c r="A154" s="67">
        <v>153</v>
      </c>
      <c r="B154" s="8">
        <v>45170</v>
      </c>
      <c r="C154" s="5">
        <v>1784</v>
      </c>
      <c r="D154" s="69">
        <f t="shared" si="40"/>
        <v>1709</v>
      </c>
      <c r="E154" s="70">
        <f t="shared" si="34"/>
        <v>4.2040358744394622E-2</v>
      </c>
      <c r="F154" s="71">
        <f>+AVERAGE($C$2:C153)</f>
        <v>1063.4342105263158</v>
      </c>
      <c r="G154" s="72">
        <f t="shared" si="35"/>
        <v>0.40390459051215483</v>
      </c>
      <c r="H154" s="54">
        <f t="shared" si="45"/>
        <v>1672.75</v>
      </c>
      <c r="I154" s="72">
        <f t="shared" si="36"/>
        <v>6.2359865470852018E-2</v>
      </c>
      <c r="J154" s="71">
        <f t="shared" si="46"/>
        <v>1683.8</v>
      </c>
      <c r="K154" s="72">
        <f t="shared" si="41"/>
        <v>5.6165919282511238E-2</v>
      </c>
      <c r="L154" s="71">
        <f t="shared" si="47"/>
        <v>1680.3333333333333</v>
      </c>
      <c r="M154" s="72">
        <f t="shared" si="42"/>
        <v>5.8109118086696603E-2</v>
      </c>
      <c r="N154" s="54">
        <f t="shared" si="44"/>
        <v>1865.8</v>
      </c>
      <c r="O154" s="72">
        <f t="shared" si="37"/>
        <v>4.5852017937219706E-2</v>
      </c>
      <c r="P154" s="5">
        <f t="shared" si="33"/>
        <v>1469.7697495420457</v>
      </c>
      <c r="Q154" s="72">
        <f t="shared" si="38"/>
        <v>0.1761380327679116</v>
      </c>
      <c r="R154" s="73">
        <f t="shared" si="43"/>
        <v>1709.4133525690509</v>
      </c>
      <c r="S154" s="70">
        <f t="shared" si="39"/>
        <v>4.1808658873850414E-2</v>
      </c>
    </row>
    <row r="155" spans="1:20" x14ac:dyDescent="0.25">
      <c r="A155" s="67">
        <v>154</v>
      </c>
      <c r="B155" s="8">
        <v>45200</v>
      </c>
      <c r="C155" s="5">
        <v>1858</v>
      </c>
      <c r="D155" s="69">
        <f t="shared" si="40"/>
        <v>1784</v>
      </c>
      <c r="E155" s="70">
        <f t="shared" si="34"/>
        <v>3.9827771797631861E-2</v>
      </c>
      <c r="F155" s="71">
        <f>+AVERAGE($C$2:C154)</f>
        <v>1068.1437908496732</v>
      </c>
      <c r="G155" s="72">
        <f t="shared" si="35"/>
        <v>0.42511098447272699</v>
      </c>
      <c r="H155" s="54">
        <f t="shared" si="45"/>
        <v>1727</v>
      </c>
      <c r="I155" s="72">
        <f t="shared" si="36"/>
        <v>7.0505920344456408E-2</v>
      </c>
      <c r="J155" s="71">
        <f t="shared" si="46"/>
        <v>1695</v>
      </c>
      <c r="K155" s="72">
        <f t="shared" si="41"/>
        <v>8.7728740581270184E-2</v>
      </c>
      <c r="L155" s="71">
        <f t="shared" si="47"/>
        <v>1700.5</v>
      </c>
      <c r="M155" s="72">
        <f t="shared" si="42"/>
        <v>8.4768568353067814E-2</v>
      </c>
      <c r="N155" s="54">
        <f t="shared" si="44"/>
        <v>1917.8</v>
      </c>
      <c r="O155" s="72">
        <f t="shared" si="37"/>
        <v>3.2185145317545724E-2</v>
      </c>
      <c r="P155" s="5">
        <f t="shared" si="33"/>
        <v>1475.0213657310433</v>
      </c>
      <c r="Q155" s="72">
        <f t="shared" si="38"/>
        <v>0.2061241303923341</v>
      </c>
      <c r="R155" s="73">
        <f t="shared" si="43"/>
        <v>1776.5413352569051</v>
      </c>
      <c r="S155" s="70">
        <f t="shared" si="39"/>
        <v>4.3842123112537629E-2</v>
      </c>
    </row>
    <row r="156" spans="1:20" x14ac:dyDescent="0.25">
      <c r="A156" s="67">
        <v>155</v>
      </c>
      <c r="B156" s="8">
        <v>45231</v>
      </c>
      <c r="D156" s="69">
        <f>C155</f>
        <v>1858</v>
      </c>
      <c r="E156" s="68"/>
      <c r="F156" s="71">
        <f>+AVERAGE($C$2:C155)</f>
        <v>1073.2727272727273</v>
      </c>
      <c r="H156" s="54">
        <f>+AVERAGE(C152:C155)</f>
        <v>1766.75</v>
      </c>
      <c r="J156" s="71">
        <f t="shared" si="46"/>
        <v>1753.2</v>
      </c>
      <c r="L156" s="71">
        <f t="shared" si="47"/>
        <v>1722.1666666666667</v>
      </c>
      <c r="N156" s="54">
        <f t="shared" si="44"/>
        <v>1977.6</v>
      </c>
      <c r="P156" s="5">
        <f>$Q$161*A156+$Q$162</f>
        <v>1480.2729819200408</v>
      </c>
      <c r="R156" s="73">
        <f t="shared" si="43"/>
        <v>1849.8541335256905</v>
      </c>
      <c r="S156" s="68"/>
      <c r="T156" s="5">
        <f>+_xlfn.FORECAST.ETS(B156,C2:C155,B2:B155)</f>
        <v>1863.251616188998</v>
      </c>
    </row>
    <row r="157" spans="1:20" x14ac:dyDescent="0.25">
      <c r="A157" s="5" t="s">
        <v>423</v>
      </c>
      <c r="B157" s="8">
        <v>45261</v>
      </c>
      <c r="D157" s="68"/>
      <c r="E157" s="74">
        <f>SUM(E3:E155)</f>
        <v>14.567470831020117</v>
      </c>
      <c r="F157" s="13"/>
      <c r="G157" s="13">
        <f>SUM(G3:G155)</f>
        <v>25.633847715483867</v>
      </c>
      <c r="H157" s="54">
        <f>+AVERAGE(H153:H156)</f>
        <v>1711</v>
      </c>
      <c r="I157" s="13">
        <f>SUM(I3:I155)</f>
        <v>16.111432680384191</v>
      </c>
      <c r="J157" s="13"/>
      <c r="K157" s="13">
        <f t="shared" ref="K157:M157" si="48">SUM(K3:K155)</f>
        <v>16.127311651164796</v>
      </c>
      <c r="L157" s="13"/>
      <c r="M157" s="13">
        <f t="shared" si="48"/>
        <v>16.156189741624363</v>
      </c>
      <c r="N157" s="13"/>
      <c r="O157" s="13">
        <f>SUM(O3:O155)</f>
        <v>20.406634258006058</v>
      </c>
      <c r="P157" s="13"/>
      <c r="Q157" s="13">
        <f>SUM(Q3:Q155)</f>
        <v>19.466400608451348</v>
      </c>
      <c r="R157" s="73"/>
      <c r="S157" s="74">
        <f>SUM(S3:S155)</f>
        <v>14.299252987593615</v>
      </c>
      <c r="T157" s="5">
        <f t="shared" ref="T157:T191" si="49">+_xlfn.FORECAST.ETS(B157,C3:C156,B3:B156)</f>
        <v>1868.5798453352634</v>
      </c>
    </row>
    <row r="158" spans="1:20" x14ac:dyDescent="0.25">
      <c r="A158" s="5" t="s">
        <v>424</v>
      </c>
      <c r="B158" s="8">
        <v>45292</v>
      </c>
      <c r="D158" s="68"/>
      <c r="E158" s="74">
        <f>AVERAGE(E3:E155)</f>
        <v>9.521222765372625E-2</v>
      </c>
      <c r="F158" s="13"/>
      <c r="G158" s="13">
        <f>AVERAGE(G3:G155)</f>
        <v>0.16754148833649588</v>
      </c>
      <c r="H158" s="54">
        <f>+AVERAGE(H154:H157)</f>
        <v>1719.375</v>
      </c>
      <c r="I158" s="75">
        <f>AVERAGE(I3:I155)</f>
        <v>0.1053034815711385</v>
      </c>
      <c r="J158" s="76"/>
      <c r="K158" s="76">
        <f t="shared" ref="K158:M158" si="50">AVERAGE(K3:K155)</f>
        <v>0.10540726569388756</v>
      </c>
      <c r="L158" s="76"/>
      <c r="M158" s="76">
        <f t="shared" si="50"/>
        <v>0.10559601138316577</v>
      </c>
      <c r="N158" s="13"/>
      <c r="O158" s="13">
        <f>AVERAGE(O3:O155)</f>
        <v>0.13337669449677161</v>
      </c>
      <c r="P158" s="13"/>
      <c r="Q158" s="13">
        <f>AVERAGE(Q3:Q155)</f>
        <v>0.12723137652582581</v>
      </c>
      <c r="R158" s="74"/>
      <c r="S158" s="74">
        <f>AVERAGE(S3:S155)</f>
        <v>9.3459169853553042E-2</v>
      </c>
      <c r="T158" s="5">
        <f t="shared" si="49"/>
        <v>1873.9914091813098</v>
      </c>
    </row>
    <row r="159" spans="1:20" x14ac:dyDescent="0.25">
      <c r="A159" s="5" t="s">
        <v>425</v>
      </c>
      <c r="B159" s="8">
        <v>45323</v>
      </c>
      <c r="H159" s="54">
        <f t="shared" ref="H159:H191" si="51">+AVERAGE(H155:H158)</f>
        <v>1731.03125</v>
      </c>
      <c r="Q159" s="77">
        <f>RSQ(P2:P155,C2:C155)</f>
        <v>0.68631547076873811</v>
      </c>
      <c r="T159" s="5">
        <f t="shared" si="49"/>
        <v>1879.5728964796097</v>
      </c>
    </row>
    <row r="160" spans="1:20" x14ac:dyDescent="0.25">
      <c r="A160" s="5">
        <v>159</v>
      </c>
      <c r="B160" s="8">
        <v>45352</v>
      </c>
      <c r="H160" s="54">
        <f t="shared" si="51"/>
        <v>1732.0390625</v>
      </c>
      <c r="P160" s="5" t="s">
        <v>426</v>
      </c>
      <c r="T160" s="5">
        <f t="shared" si="49"/>
        <v>1716.6773369053924</v>
      </c>
    </row>
    <row r="161" spans="1:20" x14ac:dyDescent="0.25">
      <c r="A161" s="5">
        <v>160</v>
      </c>
      <c r="B161" s="8">
        <v>45383</v>
      </c>
      <c r="H161" s="54">
        <f t="shared" si="51"/>
        <v>1723.361328125</v>
      </c>
      <c r="P161" s="5" t="s">
        <v>427</v>
      </c>
      <c r="Q161" s="5">
        <f>+SLOPE(C2:C155,A2:A155)</f>
        <v>5.2516161889975939</v>
      </c>
      <c r="T161" s="5">
        <f t="shared" si="49"/>
        <v>1723.7831102727096</v>
      </c>
    </row>
    <row r="162" spans="1:20" x14ac:dyDescent="0.25">
      <c r="A162" s="5">
        <v>161</v>
      </c>
      <c r="B162" s="8">
        <v>45413</v>
      </c>
      <c r="H162" s="54">
        <f t="shared" si="51"/>
        <v>1726.45166015625</v>
      </c>
      <c r="P162" s="5" t="s">
        <v>428</v>
      </c>
      <c r="Q162" s="5">
        <f>+INTERCEPT(C2:C155,A2:A155)</f>
        <v>666.27247262541368</v>
      </c>
      <c r="T162" s="5">
        <f t="shared" si="49"/>
        <v>1733.4304134052088</v>
      </c>
    </row>
    <row r="163" spans="1:20" x14ac:dyDescent="0.25">
      <c r="A163" s="5">
        <v>162</v>
      </c>
      <c r="B163" s="8">
        <v>45444</v>
      </c>
      <c r="H163" s="54">
        <f t="shared" si="51"/>
        <v>1728.2208251953125</v>
      </c>
      <c r="T163" s="5">
        <f t="shared" si="49"/>
        <v>1743.3530510219202</v>
      </c>
    </row>
    <row r="164" spans="1:20" x14ac:dyDescent="0.25">
      <c r="A164" s="5">
        <v>163</v>
      </c>
      <c r="B164" s="8">
        <v>45474</v>
      </c>
      <c r="H164" s="54">
        <f t="shared" si="51"/>
        <v>1727.5182189941406</v>
      </c>
      <c r="T164" s="5">
        <f t="shared" si="49"/>
        <v>1748.4110372117123</v>
      </c>
    </row>
    <row r="165" spans="1:20" x14ac:dyDescent="0.25">
      <c r="A165" s="5">
        <v>164</v>
      </c>
      <c r="B165" s="8">
        <v>45505</v>
      </c>
      <c r="H165" s="54">
        <f t="shared" si="51"/>
        <v>1726.3880081176758</v>
      </c>
      <c r="T165" s="5">
        <f t="shared" si="49"/>
        <v>1895.3289494522426</v>
      </c>
    </row>
    <row r="166" spans="1:20" x14ac:dyDescent="0.25">
      <c r="A166" s="5">
        <v>165</v>
      </c>
      <c r="B166" s="8">
        <v>45536</v>
      </c>
      <c r="H166" s="54">
        <f t="shared" si="51"/>
        <v>1727.1446781158447</v>
      </c>
      <c r="T166" s="5">
        <f t="shared" si="49"/>
        <v>1899.322492994798</v>
      </c>
    </row>
    <row r="167" spans="1:20" x14ac:dyDescent="0.25">
      <c r="A167" s="5">
        <v>166</v>
      </c>
      <c r="B167" s="8">
        <v>45566</v>
      </c>
      <c r="H167" s="54">
        <f t="shared" si="51"/>
        <v>1727.3179326057434</v>
      </c>
      <c r="T167" s="5">
        <f t="shared" si="49"/>
        <v>1905.1431407557679</v>
      </c>
    </row>
    <row r="168" spans="1:20" x14ac:dyDescent="0.25">
      <c r="A168" s="5">
        <v>167</v>
      </c>
      <c r="B168" s="8">
        <v>45597</v>
      </c>
      <c r="H168" s="54">
        <f t="shared" si="51"/>
        <v>1727.0922094583511</v>
      </c>
      <c r="T168" s="5">
        <f t="shared" si="49"/>
        <v>1916.5648672337611</v>
      </c>
    </row>
    <row r="169" spans="1:20" x14ac:dyDescent="0.25">
      <c r="A169" s="5">
        <v>168</v>
      </c>
      <c r="B169" s="8">
        <v>45627</v>
      </c>
      <c r="H169" s="54">
        <f t="shared" si="51"/>
        <v>1726.9857070744038</v>
      </c>
      <c r="T169" s="5">
        <f t="shared" si="49"/>
        <v>1922.1854398205462</v>
      </c>
    </row>
    <row r="170" spans="1:20" x14ac:dyDescent="0.25">
      <c r="A170" s="5">
        <v>169</v>
      </c>
      <c r="B170" s="8">
        <v>45658</v>
      </c>
      <c r="H170" s="54">
        <f t="shared" si="51"/>
        <v>1727.1351318135858</v>
      </c>
      <c r="T170" s="5">
        <f t="shared" si="49"/>
        <v>1942.9902473158256</v>
      </c>
    </row>
    <row r="171" spans="1:20" x14ac:dyDescent="0.25">
      <c r="A171" s="5">
        <v>170</v>
      </c>
      <c r="B171" s="8">
        <v>45689</v>
      </c>
      <c r="H171" s="54">
        <f t="shared" si="51"/>
        <v>1727.132745238021</v>
      </c>
      <c r="T171" s="5">
        <f t="shared" si="49"/>
        <v>1949.2585548952143</v>
      </c>
    </row>
    <row r="172" spans="1:20" x14ac:dyDescent="0.25">
      <c r="A172" s="5">
        <v>171</v>
      </c>
      <c r="B172" s="8">
        <v>45717</v>
      </c>
      <c r="H172" s="54">
        <f t="shared" si="51"/>
        <v>1727.0864483960904</v>
      </c>
      <c r="T172" s="5">
        <f t="shared" si="49"/>
        <v>1956.0420056211462</v>
      </c>
    </row>
    <row r="173" spans="1:20" x14ac:dyDescent="0.25">
      <c r="A173" s="5">
        <v>172</v>
      </c>
      <c r="B173" s="8">
        <v>45748</v>
      </c>
      <c r="H173" s="54">
        <f t="shared" si="51"/>
        <v>1727.0850081305252</v>
      </c>
      <c r="T173" s="5">
        <f t="shared" si="49"/>
        <v>1963.0162413426176</v>
      </c>
    </row>
    <row r="174" spans="1:20" x14ac:dyDescent="0.25">
      <c r="A174" s="5">
        <v>173</v>
      </c>
      <c r="B174" s="8">
        <v>45778</v>
      </c>
      <c r="H174" s="54">
        <f t="shared" si="51"/>
        <v>1727.1098333945556</v>
      </c>
      <c r="T174" s="5">
        <f t="shared" si="49"/>
        <v>1969.530707027337</v>
      </c>
    </row>
    <row r="175" spans="1:20" x14ac:dyDescent="0.25">
      <c r="A175" s="5">
        <v>174</v>
      </c>
      <c r="B175" s="8">
        <v>45809</v>
      </c>
      <c r="H175" s="54">
        <f t="shared" si="51"/>
        <v>1727.1035087897981</v>
      </c>
      <c r="T175" s="5">
        <f t="shared" si="49"/>
        <v>1882.3422380284853</v>
      </c>
    </row>
    <row r="176" spans="1:20" x14ac:dyDescent="0.25">
      <c r="A176" s="5">
        <v>175</v>
      </c>
      <c r="B176" s="8">
        <v>45839</v>
      </c>
      <c r="H176" s="54">
        <f t="shared" si="51"/>
        <v>1727.0961996777423</v>
      </c>
      <c r="T176" s="5">
        <f t="shared" si="49"/>
        <v>1889.1133021156663</v>
      </c>
    </row>
    <row r="177" spans="1:20" x14ac:dyDescent="0.25">
      <c r="A177" s="5">
        <v>176</v>
      </c>
      <c r="B177" s="8">
        <v>45870</v>
      </c>
      <c r="H177" s="54">
        <f t="shared" si="51"/>
        <v>1727.0986374981553</v>
      </c>
      <c r="T177" s="5">
        <f t="shared" si="49"/>
        <v>1900.0312229359504</v>
      </c>
    </row>
    <row r="178" spans="1:20" x14ac:dyDescent="0.25">
      <c r="A178" s="5">
        <v>177</v>
      </c>
      <c r="B178" s="8">
        <v>45901</v>
      </c>
      <c r="H178" s="54">
        <f t="shared" si="51"/>
        <v>1727.1020448400627</v>
      </c>
      <c r="T178" s="5">
        <f t="shared" si="49"/>
        <v>1903.5261897639007</v>
      </c>
    </row>
    <row r="179" spans="1:20" x14ac:dyDescent="0.25">
      <c r="A179" s="5">
        <v>178</v>
      </c>
      <c r="B179" s="8">
        <v>45931</v>
      </c>
      <c r="H179" s="54">
        <f t="shared" si="51"/>
        <v>1727.1000977014396</v>
      </c>
      <c r="T179" s="5">
        <f t="shared" si="49"/>
        <v>1905.9704517381629</v>
      </c>
    </row>
    <row r="180" spans="1:20" x14ac:dyDescent="0.25">
      <c r="A180" s="5">
        <v>179</v>
      </c>
      <c r="B180" s="8">
        <v>45962</v>
      </c>
      <c r="H180" s="54">
        <f t="shared" si="51"/>
        <v>1727.0992449293499</v>
      </c>
      <c r="T180" s="5">
        <f t="shared" si="49"/>
        <v>1970.7909464306849</v>
      </c>
    </row>
    <row r="181" spans="1:20" x14ac:dyDescent="0.25">
      <c r="A181" s="5">
        <v>180</v>
      </c>
      <c r="B181" s="8">
        <v>45992</v>
      </c>
      <c r="H181" s="54">
        <f t="shared" si="51"/>
        <v>1727.1000062422518</v>
      </c>
      <c r="T181" s="5">
        <f t="shared" si="49"/>
        <v>1979.7061610173878</v>
      </c>
    </row>
    <row r="182" spans="1:20" x14ac:dyDescent="0.25">
      <c r="A182" s="5">
        <v>181</v>
      </c>
      <c r="B182" s="8">
        <v>46023</v>
      </c>
      <c r="H182" s="54">
        <f t="shared" si="51"/>
        <v>1727.100348428276</v>
      </c>
      <c r="T182" s="5">
        <f t="shared" si="49"/>
        <v>1992.6857016367082</v>
      </c>
    </row>
    <row r="183" spans="1:20" x14ac:dyDescent="0.25">
      <c r="A183" s="5">
        <v>182</v>
      </c>
      <c r="B183" s="8">
        <v>46054</v>
      </c>
      <c r="H183" s="54">
        <f t="shared" si="51"/>
        <v>1727.0999243253291</v>
      </c>
      <c r="T183" s="5">
        <f t="shared" si="49"/>
        <v>1997.5574380999315</v>
      </c>
    </row>
    <row r="184" spans="1:20" x14ac:dyDescent="0.25">
      <c r="A184" s="5">
        <v>183</v>
      </c>
      <c r="B184" s="8">
        <v>46082</v>
      </c>
      <c r="H184" s="54">
        <f t="shared" si="51"/>
        <v>1727.0998809813016</v>
      </c>
      <c r="T184" s="5">
        <f t="shared" si="49"/>
        <v>1991.3017658626284</v>
      </c>
    </row>
    <row r="185" spans="1:20" x14ac:dyDescent="0.25">
      <c r="A185" s="5">
        <v>184</v>
      </c>
      <c r="B185" s="8">
        <v>46113</v>
      </c>
      <c r="H185" s="54">
        <f t="shared" si="51"/>
        <v>1727.1000399942898</v>
      </c>
      <c r="T185" s="5">
        <f t="shared" si="49"/>
        <v>2040.6232258064515</v>
      </c>
    </row>
    <row r="186" spans="1:20" x14ac:dyDescent="0.25">
      <c r="A186" s="5">
        <v>185</v>
      </c>
      <c r="B186" s="8">
        <v>46143</v>
      </c>
      <c r="H186" s="54">
        <f t="shared" si="51"/>
        <v>1727.100048432299</v>
      </c>
      <c r="T186" s="5">
        <f t="shared" si="49"/>
        <v>2048.8910243902437</v>
      </c>
    </row>
    <row r="187" spans="1:20" x14ac:dyDescent="0.25">
      <c r="A187" s="5">
        <v>186</v>
      </c>
      <c r="B187" s="8">
        <v>46174</v>
      </c>
      <c r="H187" s="54">
        <f t="shared" si="51"/>
        <v>1727.099973433305</v>
      </c>
      <c r="T187" s="5">
        <f t="shared" si="49"/>
        <v>2055.579394048832</v>
      </c>
    </row>
    <row r="188" spans="1:20" x14ac:dyDescent="0.25">
      <c r="A188" s="5">
        <v>187</v>
      </c>
      <c r="B188" s="8">
        <v>46204</v>
      </c>
      <c r="H188" s="54">
        <f t="shared" si="51"/>
        <v>1727.0999857102988</v>
      </c>
      <c r="T188" s="5">
        <f t="shared" si="49"/>
        <v>2062.7953909345351</v>
      </c>
    </row>
    <row r="189" spans="1:20" x14ac:dyDescent="0.25">
      <c r="A189" s="5">
        <v>188</v>
      </c>
      <c r="B189" s="8">
        <v>46235</v>
      </c>
      <c r="H189" s="54">
        <f t="shared" si="51"/>
        <v>1727.1000118925483</v>
      </c>
      <c r="T189" s="5">
        <f t="shared" si="49"/>
        <v>2071.6571331797859</v>
      </c>
    </row>
    <row r="190" spans="1:20" x14ac:dyDescent="0.25">
      <c r="A190" s="5">
        <v>189</v>
      </c>
      <c r="B190" s="8">
        <v>46266</v>
      </c>
      <c r="H190" s="54">
        <f t="shared" si="51"/>
        <v>1727.1000048671128</v>
      </c>
      <c r="T190" s="5">
        <f t="shared" si="49"/>
        <v>2035.8618060249473</v>
      </c>
    </row>
    <row r="191" spans="1:20" x14ac:dyDescent="0.25">
      <c r="A191" s="5">
        <v>190</v>
      </c>
      <c r="B191" s="8">
        <v>46296</v>
      </c>
      <c r="H191" s="54">
        <f t="shared" si="51"/>
        <v>1727.0999939758162</v>
      </c>
      <c r="T191" s="62">
        <f t="shared" si="49"/>
        <v>2044.1101301714809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Map</vt:lpstr>
      <vt:lpstr>Retailers</vt:lpstr>
      <vt:lpstr>Regions</vt:lpstr>
      <vt:lpstr>Short-term</vt:lpstr>
      <vt:lpstr>Locations</vt:lpstr>
      <vt:lpstr>Demand</vt:lpstr>
      <vt:lpstr>Pivot table</vt:lpstr>
      <vt:lpstr>DA</vt:lpstr>
      <vt:lpstr>PA-dcb</vt:lpstr>
      <vt:lpstr>Holt-Winters-dcb</vt:lpstr>
      <vt:lpstr>Test - seasonality</vt:lpstr>
      <vt:lpstr>PA-dce</vt:lpstr>
      <vt:lpstr>PA-dck</vt:lpstr>
      <vt:lpstr>PA-dcs</vt:lpstr>
      <vt:lpstr>PA-dcv</vt:lpstr>
      <vt:lpstr>PA-dcw</vt:lpstr>
      <vt:lpstr>Capacity+Rent</vt:lpstr>
      <vt:lpstr>Current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Мерёжина Настя</dc:creator>
  <cp:lastModifiedBy>Мерёжина Настя</cp:lastModifiedBy>
  <dcterms:created xsi:type="dcterms:W3CDTF">2024-03-18T16:57:55Z</dcterms:created>
  <dcterms:modified xsi:type="dcterms:W3CDTF">2024-03-18T17:03:36Z</dcterms:modified>
</cp:coreProperties>
</file>