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60" windowWidth="12132" windowHeight="5580" activeTab="1"/>
  </bookViews>
  <sheets>
    <sheet name="Sheet1" sheetId="2" r:id="rId1"/>
    <sheet name="stroopdata" sheetId="1" r:id="rId2"/>
  </sheets>
  <calcPr calcId="144525"/>
</workbook>
</file>

<file path=xl/calcChain.xml><?xml version="1.0" encoding="utf-8"?>
<calcChain xmlns="http://schemas.openxmlformats.org/spreadsheetml/2006/main">
  <c r="T2" i="1" l="1"/>
  <c r="S25" i="1"/>
  <c r="D10" i="1"/>
  <c r="D9" i="1"/>
  <c r="D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  <c r="D7" i="1"/>
  <c r="S2" i="1" l="1"/>
  <c r="S3" i="1"/>
  <c r="S4" i="1"/>
  <c r="S5" i="1"/>
  <c r="T5" i="1" s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K9" i="1"/>
  <c r="Q3" i="1" s="1"/>
  <c r="K8" i="1"/>
  <c r="O6" i="1" s="1"/>
  <c r="J9" i="1"/>
  <c r="P5" i="1" s="1"/>
  <c r="J8" i="1"/>
  <c r="N3" i="1" s="1"/>
  <c r="K11" i="1" l="1"/>
  <c r="N22" i="1"/>
  <c r="N18" i="1"/>
  <c r="N14" i="1"/>
  <c r="N10" i="1"/>
  <c r="N6" i="1"/>
  <c r="O2" i="1"/>
  <c r="O21" i="1"/>
  <c r="O17" i="1"/>
  <c r="O13" i="1"/>
  <c r="O9" i="1"/>
  <c r="O5" i="1"/>
  <c r="P24" i="1"/>
  <c r="P20" i="1"/>
  <c r="P16" i="1"/>
  <c r="P12" i="1"/>
  <c r="P8" i="1"/>
  <c r="P4" i="1"/>
  <c r="Q23" i="1"/>
  <c r="Q18" i="1"/>
  <c r="Q14" i="1"/>
  <c r="Q10" i="1"/>
  <c r="Q6" i="1"/>
  <c r="Q22" i="1"/>
  <c r="J10" i="1"/>
  <c r="N2" i="1"/>
  <c r="N21" i="1"/>
  <c r="N17" i="1"/>
  <c r="N13" i="1"/>
  <c r="N9" i="1"/>
  <c r="N5" i="1"/>
  <c r="O24" i="1"/>
  <c r="O20" i="1"/>
  <c r="O16" i="1"/>
  <c r="O12" i="1"/>
  <c r="O8" i="1"/>
  <c r="O4" i="1"/>
  <c r="P23" i="1"/>
  <c r="P19" i="1"/>
  <c r="P15" i="1"/>
  <c r="P11" i="1"/>
  <c r="P7" i="1"/>
  <c r="P3" i="1"/>
  <c r="Q21" i="1"/>
  <c r="Q17" i="1"/>
  <c r="Q13" i="1"/>
  <c r="Q9" i="1"/>
  <c r="Q5" i="1"/>
  <c r="J11" i="1"/>
  <c r="N24" i="1"/>
  <c r="N20" i="1"/>
  <c r="N16" i="1"/>
  <c r="N12" i="1"/>
  <c r="N8" i="1"/>
  <c r="N4" i="1"/>
  <c r="O23" i="1"/>
  <c r="O19" i="1"/>
  <c r="O15" i="1"/>
  <c r="O11" i="1"/>
  <c r="O7" i="1"/>
  <c r="O3" i="1"/>
  <c r="P22" i="1"/>
  <c r="P18" i="1"/>
  <c r="P14" i="1"/>
  <c r="P10" i="1"/>
  <c r="P6" i="1"/>
  <c r="Q2" i="1"/>
  <c r="Q20" i="1"/>
  <c r="Q16" i="1"/>
  <c r="Q12" i="1"/>
  <c r="Q8" i="1"/>
  <c r="Q4" i="1"/>
  <c r="K10" i="1"/>
  <c r="N23" i="1"/>
  <c r="N19" i="1"/>
  <c r="N15" i="1"/>
  <c r="N11" i="1"/>
  <c r="N7" i="1"/>
  <c r="O22" i="1"/>
  <c r="O18" i="1"/>
  <c r="O14" i="1"/>
  <c r="O10" i="1"/>
  <c r="P2" i="1"/>
  <c r="P21" i="1"/>
  <c r="P17" i="1"/>
  <c r="P13" i="1"/>
  <c r="P9" i="1"/>
  <c r="Q24" i="1"/>
  <c r="Q19" i="1"/>
  <c r="Q15" i="1"/>
  <c r="Q11" i="1"/>
  <c r="Q7" i="1"/>
  <c r="H2" i="1"/>
  <c r="I2" i="1"/>
  <c r="G6" i="1"/>
  <c r="G10" i="1"/>
  <c r="G14" i="1"/>
  <c r="G18" i="1"/>
  <c r="G22" i="1"/>
  <c r="G2" i="1"/>
  <c r="E5" i="1"/>
  <c r="D5" i="1"/>
  <c r="E2" i="1"/>
  <c r="D2" i="1"/>
  <c r="F3" i="1" s="1"/>
  <c r="F22" i="1" l="1"/>
  <c r="F10" i="1"/>
  <c r="V2" i="1"/>
  <c r="X11" i="1" s="1"/>
  <c r="F25" i="1"/>
  <c r="F21" i="1"/>
  <c r="F17" i="1"/>
  <c r="F13" i="1"/>
  <c r="F9" i="1"/>
  <c r="F5" i="1"/>
  <c r="G25" i="1"/>
  <c r="G21" i="1"/>
  <c r="G17" i="1"/>
  <c r="G13" i="1"/>
  <c r="G9" i="1"/>
  <c r="G5" i="1"/>
  <c r="F18" i="1"/>
  <c r="F6" i="1"/>
  <c r="F24" i="1"/>
  <c r="F20" i="1"/>
  <c r="F16" i="1"/>
  <c r="F12" i="1"/>
  <c r="F8" i="1"/>
  <c r="F4" i="1"/>
  <c r="G24" i="1"/>
  <c r="G20" i="1"/>
  <c r="G16" i="1"/>
  <c r="G12" i="1"/>
  <c r="G8" i="1"/>
  <c r="G4" i="1"/>
  <c r="F2" i="1"/>
  <c r="F14" i="1"/>
  <c r="F23" i="1"/>
  <c r="F19" i="1"/>
  <c r="F15" i="1"/>
  <c r="F11" i="1"/>
  <c r="F7" i="1"/>
  <c r="G23" i="1"/>
  <c r="G19" i="1"/>
  <c r="G15" i="1"/>
  <c r="G11" i="1"/>
  <c r="G7" i="1"/>
  <c r="G3" i="1"/>
  <c r="I4" i="1" s="1"/>
  <c r="H4" i="1" l="1"/>
</calcChain>
</file>

<file path=xl/sharedStrings.xml><?xml version="1.0" encoding="utf-8"?>
<sst xmlns="http://schemas.openxmlformats.org/spreadsheetml/2006/main" count="23" uniqueCount="23">
  <si>
    <t>Congruent</t>
  </si>
  <si>
    <t>Incongruent</t>
  </si>
  <si>
    <t>Mean</t>
  </si>
  <si>
    <t>Medain</t>
  </si>
  <si>
    <t>stdev</t>
  </si>
  <si>
    <t>&lt;---Variance</t>
  </si>
  <si>
    <t>Bin</t>
  </si>
  <si>
    <t>More</t>
  </si>
  <si>
    <t>Frequency</t>
  </si>
  <si>
    <t>&lt;--Ist quartile</t>
  </si>
  <si>
    <t>&lt;-- 3 quartile</t>
  </si>
  <si>
    <t>lower outilers</t>
  </si>
  <si>
    <t>upper outiler</t>
  </si>
  <si>
    <t>T-TEST</t>
  </si>
  <si>
    <t>&lt;--alpha</t>
  </si>
  <si>
    <t>&lt;---T-Crtitical</t>
  </si>
  <si>
    <t>square of diviation</t>
  </si>
  <si>
    <t>Difference (IC-C)</t>
  </si>
  <si>
    <t>&lt;--DF</t>
  </si>
  <si>
    <t>STDV difference</t>
  </si>
  <si>
    <t>&lt;--Sample error</t>
  </si>
  <si>
    <t>differnece of mean</t>
  </si>
  <si>
    <t>&lt;---T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</si>
</sst>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4.4" x14ac:dyDescent="0.3"/>
  <sheetData>
    <row r="1" spans="1:2" x14ac:dyDescent="0.3">
      <c r="A1" s="4" t="s">
        <v>6</v>
      </c>
      <c r="B1" s="4" t="s">
        <v>8</v>
      </c>
    </row>
    <row r="2" spans="1:2" x14ac:dyDescent="0.3">
      <c r="A2" s="1">
        <v>4</v>
      </c>
      <c r="B2" s="2">
        <v>0</v>
      </c>
    </row>
    <row r="3" spans="1:2" x14ac:dyDescent="0.3">
      <c r="A3" s="1">
        <v>8</v>
      </c>
      <c r="B3" s="2">
        <v>0</v>
      </c>
    </row>
    <row r="4" spans="1:2" x14ac:dyDescent="0.3">
      <c r="A4" s="1">
        <v>12</v>
      </c>
      <c r="B4" s="2">
        <v>6</v>
      </c>
    </row>
    <row r="5" spans="1:2" ht="15" thickBot="1" x14ac:dyDescent="0.35">
      <c r="A5" s="3" t="s">
        <v>7</v>
      </c>
      <c r="B5" s="3">
        <v>18</v>
      </c>
    </row>
  </sheetData>
  <sortState ref="A2:A4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zoomScale="115" zoomScaleNormal="115" workbookViewId="0">
      <selection activeCell="D10" sqref="D10"/>
    </sheetView>
  </sheetViews>
  <sheetFormatPr defaultRowHeight="14.4" x14ac:dyDescent="0.3"/>
  <cols>
    <col min="1" max="1" width="14" customWidth="1"/>
    <col min="2" max="2" width="17.88671875" customWidth="1"/>
    <col min="5" max="5" width="10.44140625" customWidth="1"/>
    <col min="6" max="6" width="12.5546875" customWidth="1"/>
    <col min="19" max="19" width="19.6640625" customWidth="1"/>
  </cols>
  <sheetData>
    <row r="1" spans="1:25" x14ac:dyDescent="0.3">
      <c r="A1" t="s">
        <v>0</v>
      </c>
      <c r="B1" t="s">
        <v>1</v>
      </c>
      <c r="D1" t="s">
        <v>2</v>
      </c>
      <c r="F1" t="s">
        <v>16</v>
      </c>
      <c r="H1" t="s">
        <v>4</v>
      </c>
      <c r="N1" t="s">
        <v>11</v>
      </c>
      <c r="P1" t="s">
        <v>12</v>
      </c>
      <c r="S1" t="s">
        <v>17</v>
      </c>
      <c r="T1" t="s">
        <v>19</v>
      </c>
      <c r="V1" t="s">
        <v>21</v>
      </c>
    </row>
    <row r="2" spans="1:25" x14ac:dyDescent="0.3">
      <c r="A2">
        <v>12.079000000000001</v>
      </c>
      <c r="B2">
        <v>19.277999999999999</v>
      </c>
      <c r="C2" s="5">
        <f>A2-B2</f>
        <v>-7.1989999999999981</v>
      </c>
      <c r="D2">
        <f>AVERAGE(A2:A25)</f>
        <v>14.051125000000001</v>
      </c>
      <c r="E2">
        <f>AVERAGE(B2:B25)</f>
        <v>22.015916666666669</v>
      </c>
      <c r="F2">
        <f>(A2-$D$2)^2</f>
        <v>3.8892770156250007</v>
      </c>
      <c r="G2">
        <f>(B2-$E$2)^2</f>
        <v>7.4961876736111321</v>
      </c>
      <c r="H2">
        <f>STDEV(A2:A25)</f>
        <v>3.559357957645187</v>
      </c>
      <c r="I2">
        <f>STDEV(B2:B25)</f>
        <v>4.7970571224691367</v>
      </c>
      <c r="N2">
        <f>A2-$J$8</f>
        <v>0.18374999999999986</v>
      </c>
      <c r="O2">
        <f>B2-$K$8</f>
        <v>0.56125000000000114</v>
      </c>
      <c r="P2">
        <f>A2-$J$9</f>
        <v>-4.1217499999999987</v>
      </c>
      <c r="Q2">
        <f>B2-$K$9</f>
        <v>-4.7734999999999985</v>
      </c>
      <c r="S2">
        <f>B2-A2</f>
        <v>7.1989999999999981</v>
      </c>
      <c r="T2">
        <f>STDEV(S2:S25)</f>
        <v>4.8648269103590565</v>
      </c>
      <c r="V2">
        <f>E2-D2</f>
        <v>7.9647916666666685</v>
      </c>
    </row>
    <row r="3" spans="1:25" x14ac:dyDescent="0.3">
      <c r="A3">
        <v>16.791</v>
      </c>
      <c r="B3">
        <v>18.741</v>
      </c>
      <c r="C3" s="5">
        <f t="shared" ref="C3:C25" si="0">A3-B3</f>
        <v>-1.9499999999999993</v>
      </c>
      <c r="F3">
        <f t="shared" ref="F3:F25" si="1">(A3-$D$2)^2</f>
        <v>7.5069150156249975</v>
      </c>
      <c r="G3">
        <f t="shared" ref="G3:G25" si="2">(B3-$E$2)^2</f>
        <v>10.72507917361113</v>
      </c>
      <c r="N3">
        <f t="shared" ref="N3:N24" si="3">A3-$J$8</f>
        <v>4.8957499999999996</v>
      </c>
      <c r="O3">
        <f t="shared" ref="O3:O24" si="4">B3-$K$8</f>
        <v>2.4250000000002103E-2</v>
      </c>
      <c r="P3">
        <f t="shared" ref="P3:P24" si="5">A3-$J$9</f>
        <v>0.59025000000000105</v>
      </c>
      <c r="Q3">
        <f t="shared" ref="Q3:Q24" si="6">B3-$K$9</f>
        <v>-5.3104999999999976</v>
      </c>
      <c r="S3">
        <f t="shared" ref="S3:S25" si="7">B3-A3</f>
        <v>1.9499999999999993</v>
      </c>
    </row>
    <row r="4" spans="1:25" x14ac:dyDescent="0.3">
      <c r="A4">
        <v>9.5640000000000001</v>
      </c>
      <c r="B4">
        <v>21.213999999999999</v>
      </c>
      <c r="C4" s="5">
        <f t="shared" si="0"/>
        <v>-11.649999999999999</v>
      </c>
      <c r="D4" t="s">
        <v>3</v>
      </c>
      <c r="F4">
        <f t="shared" si="1"/>
        <v>20.134290765625007</v>
      </c>
      <c r="G4">
        <f t="shared" si="2"/>
        <v>0.64307034027778409</v>
      </c>
      <c r="H4">
        <f>SUM(F2:F25)/23</f>
        <v>12.669029070652176</v>
      </c>
      <c r="I4">
        <f>SUM(G2:G25)/23</f>
        <v>23.011757036231884</v>
      </c>
      <c r="J4" t="s">
        <v>5</v>
      </c>
      <c r="N4">
        <f t="shared" si="3"/>
        <v>-2.3312500000000007</v>
      </c>
      <c r="O4">
        <f t="shared" si="4"/>
        <v>2.4972500000000011</v>
      </c>
      <c r="P4">
        <f t="shared" si="5"/>
        <v>-6.6367499999999993</v>
      </c>
      <c r="Q4">
        <f t="shared" si="6"/>
        <v>-2.8374999999999986</v>
      </c>
      <c r="S4">
        <f t="shared" si="7"/>
        <v>11.649999999999999</v>
      </c>
    </row>
    <row r="5" spans="1:25" x14ac:dyDescent="0.3">
      <c r="A5">
        <v>8.6300000000000008</v>
      </c>
      <c r="B5">
        <v>15.686999999999999</v>
      </c>
      <c r="C5" s="5">
        <f t="shared" si="0"/>
        <v>-7.0569999999999986</v>
      </c>
      <c r="D5">
        <f>MEDIAN(A2:A25)</f>
        <v>14.3565</v>
      </c>
      <c r="E5">
        <f>MEDIAN(B2:B25)</f>
        <v>21.017499999999998</v>
      </c>
      <c r="F5">
        <f t="shared" si="1"/>
        <v>29.388596265625001</v>
      </c>
      <c r="G5">
        <f t="shared" si="2"/>
        <v>40.055186173611155</v>
      </c>
      <c r="N5">
        <f t="shared" si="3"/>
        <v>-3.26525</v>
      </c>
      <c r="O5">
        <f t="shared" si="4"/>
        <v>-3.0297499999999982</v>
      </c>
      <c r="P5">
        <f t="shared" si="5"/>
        <v>-7.5707499999999985</v>
      </c>
      <c r="Q5">
        <f t="shared" si="6"/>
        <v>-8.3644999999999978</v>
      </c>
      <c r="S5">
        <f t="shared" si="7"/>
        <v>7.0569999999999986</v>
      </c>
      <c r="T5">
        <f>T2/SQRT(24)</f>
        <v>0.9930286347783408</v>
      </c>
      <c r="U5" t="s">
        <v>20</v>
      </c>
    </row>
    <row r="6" spans="1:25" x14ac:dyDescent="0.3">
      <c r="A6">
        <v>14.669</v>
      </c>
      <c r="B6">
        <v>22.803000000000001</v>
      </c>
      <c r="C6" s="5">
        <f t="shared" si="0"/>
        <v>-8.1340000000000003</v>
      </c>
      <c r="F6">
        <f t="shared" si="1"/>
        <v>0.38176951562499967</v>
      </c>
      <c r="G6">
        <f t="shared" si="2"/>
        <v>0.61950017361110832</v>
      </c>
      <c r="N6">
        <f t="shared" si="3"/>
        <v>2.7737499999999997</v>
      </c>
      <c r="O6">
        <f t="shared" si="4"/>
        <v>4.0862500000000033</v>
      </c>
      <c r="P6">
        <f t="shared" si="5"/>
        <v>-1.5317499999999988</v>
      </c>
      <c r="Q6">
        <f t="shared" si="6"/>
        <v>-1.2484999999999964</v>
      </c>
      <c r="S6">
        <f t="shared" si="7"/>
        <v>8.1340000000000003</v>
      </c>
      <c r="X6" t="s">
        <v>13</v>
      </c>
    </row>
    <row r="7" spans="1:25" x14ac:dyDescent="0.3">
      <c r="A7">
        <v>12.238</v>
      </c>
      <c r="B7">
        <v>20.878</v>
      </c>
      <c r="C7" s="5">
        <f t="shared" si="0"/>
        <v>-8.64</v>
      </c>
      <c r="D7" s="5">
        <f>D2-E2</f>
        <v>-7.9647916666666685</v>
      </c>
      <c r="F7">
        <f t="shared" si="1"/>
        <v>3.2874222656250045</v>
      </c>
      <c r="G7">
        <f t="shared" si="2"/>
        <v>1.2948543402777835</v>
      </c>
      <c r="N7">
        <f t="shared" si="3"/>
        <v>0.34274999999999878</v>
      </c>
      <c r="O7">
        <f t="shared" si="4"/>
        <v>2.1612500000000026</v>
      </c>
      <c r="P7">
        <f t="shared" si="5"/>
        <v>-3.9627499999999998</v>
      </c>
      <c r="Q7">
        <f t="shared" si="6"/>
        <v>-3.1734999999999971</v>
      </c>
      <c r="S7">
        <f t="shared" si="7"/>
        <v>8.64</v>
      </c>
      <c r="X7">
        <v>0.05</v>
      </c>
      <c r="Y7" t="s">
        <v>14</v>
      </c>
    </row>
    <row r="8" spans="1:25" x14ac:dyDescent="0.3">
      <c r="A8">
        <v>14.692</v>
      </c>
      <c r="B8">
        <v>24.571999999999999</v>
      </c>
      <c r="C8" s="5">
        <f t="shared" si="0"/>
        <v>-9.879999999999999</v>
      </c>
      <c r="D8" s="5">
        <f>STDEV(C2:C25)</f>
        <v>4.8648269103590565</v>
      </c>
      <c r="F8">
        <f t="shared" si="1"/>
        <v>0.41072076562499926</v>
      </c>
      <c r="G8">
        <f t="shared" si="2"/>
        <v>6.5335620069444271</v>
      </c>
      <c r="J8">
        <f>QUARTILE(A2:A25,1)</f>
        <v>11.895250000000001</v>
      </c>
      <c r="K8">
        <f>QUARTILE(B2:B25,1)</f>
        <v>18.716749999999998</v>
      </c>
      <c r="L8" t="s">
        <v>9</v>
      </c>
      <c r="N8">
        <f t="shared" si="3"/>
        <v>2.7967499999999994</v>
      </c>
      <c r="O8">
        <f t="shared" si="4"/>
        <v>5.8552500000000016</v>
      </c>
      <c r="P8">
        <f t="shared" si="5"/>
        <v>-1.5087499999999991</v>
      </c>
      <c r="Q8">
        <f t="shared" si="6"/>
        <v>0.52050000000000196</v>
      </c>
      <c r="S8">
        <f t="shared" si="7"/>
        <v>9.879999999999999</v>
      </c>
      <c r="X8">
        <v>2.5000000000000001E-3</v>
      </c>
    </row>
    <row r="9" spans="1:25" x14ac:dyDescent="0.3">
      <c r="A9">
        <v>8.9870000000000001</v>
      </c>
      <c r="B9">
        <v>17.393999999999998</v>
      </c>
      <c r="C9" s="5">
        <f t="shared" si="0"/>
        <v>-8.4069999999999983</v>
      </c>
      <c r="D9">
        <f>D8/SQRT(24)</f>
        <v>0.9930286347783408</v>
      </c>
      <c r="F9">
        <f t="shared" si="1"/>
        <v>25.645362015625008</v>
      </c>
      <c r="G9">
        <f t="shared" si="2"/>
        <v>21.362113673611152</v>
      </c>
      <c r="J9">
        <f>QUARTILE(A2:A25,3)</f>
        <v>16.200749999999999</v>
      </c>
      <c r="K9">
        <f>QUARTILE(B2:B25,3)</f>
        <v>24.051499999999997</v>
      </c>
      <c r="L9" t="s">
        <v>10</v>
      </c>
      <c r="N9">
        <f t="shared" si="3"/>
        <v>-2.9082500000000007</v>
      </c>
      <c r="O9">
        <f t="shared" si="4"/>
        <v>-1.3227499999999992</v>
      </c>
      <c r="P9">
        <f t="shared" si="5"/>
        <v>-7.2137499999999992</v>
      </c>
      <c r="Q9">
        <f t="shared" si="6"/>
        <v>-6.6574999999999989</v>
      </c>
      <c r="S9">
        <f t="shared" si="7"/>
        <v>8.4069999999999983</v>
      </c>
      <c r="X9">
        <v>24</v>
      </c>
      <c r="Y9" t="s">
        <v>18</v>
      </c>
    </row>
    <row r="10" spans="1:25" x14ac:dyDescent="0.3">
      <c r="A10">
        <v>9.4009999999999998</v>
      </c>
      <c r="B10">
        <v>20.762</v>
      </c>
      <c r="C10" s="5">
        <f t="shared" si="0"/>
        <v>-11.361000000000001</v>
      </c>
      <c r="D10">
        <f>D7/D9</f>
        <v>-8.020706944109957</v>
      </c>
      <c r="F10">
        <f t="shared" si="1"/>
        <v>21.623662515625011</v>
      </c>
      <c r="G10">
        <f t="shared" si="2"/>
        <v>1.5723070069444498</v>
      </c>
      <c r="J10">
        <f>J8-1.5*(J9-J8)</f>
        <v>5.4370000000000029</v>
      </c>
      <c r="K10">
        <f>K8-1.5*(K9-K8)</f>
        <v>10.714624999999998</v>
      </c>
      <c r="N10">
        <f t="shared" si="3"/>
        <v>-2.494250000000001</v>
      </c>
      <c r="O10">
        <f t="shared" si="4"/>
        <v>2.0452500000000029</v>
      </c>
      <c r="P10">
        <f t="shared" si="5"/>
        <v>-6.7997499999999995</v>
      </c>
      <c r="Q10">
        <f t="shared" si="6"/>
        <v>-3.2894999999999968</v>
      </c>
      <c r="S10">
        <f t="shared" si="7"/>
        <v>11.361000000000001</v>
      </c>
      <c r="X10">
        <v>2.069</v>
      </c>
      <c r="Y10" t="s">
        <v>15</v>
      </c>
    </row>
    <row r="11" spans="1:25" ht="15" thickBot="1" x14ac:dyDescent="0.35">
      <c r="A11">
        <v>14.48</v>
      </c>
      <c r="B11">
        <v>26.282</v>
      </c>
      <c r="C11" s="5">
        <f t="shared" si="0"/>
        <v>-11.802</v>
      </c>
      <c r="F11">
        <f t="shared" si="1"/>
        <v>0.18393376562499972</v>
      </c>
      <c r="G11">
        <f t="shared" si="2"/>
        <v>18.199467006944424</v>
      </c>
      <c r="J11">
        <f>J9+1.5*(J9-J8)</f>
        <v>22.658999999999999</v>
      </c>
      <c r="K11">
        <f>K9+1.5*(K9-K8)</f>
        <v>32.053624999999997</v>
      </c>
      <c r="N11">
        <f t="shared" si="3"/>
        <v>2.5847499999999997</v>
      </c>
      <c r="O11">
        <f t="shared" si="4"/>
        <v>7.5652500000000025</v>
      </c>
      <c r="P11">
        <f t="shared" si="5"/>
        <v>-1.7207499999999989</v>
      </c>
      <c r="Q11">
        <f t="shared" si="6"/>
        <v>2.2305000000000028</v>
      </c>
      <c r="S11">
        <f t="shared" si="7"/>
        <v>11.802</v>
      </c>
      <c r="X11">
        <f>V2/T5</f>
        <v>8.020706944109957</v>
      </c>
      <c r="Y11" t="s">
        <v>22</v>
      </c>
    </row>
    <row r="12" spans="1:25" x14ac:dyDescent="0.3">
      <c r="A12">
        <v>22.327999999999999</v>
      </c>
      <c r="B12">
        <v>24.524000000000001</v>
      </c>
      <c r="C12" s="5">
        <f t="shared" si="0"/>
        <v>-2.1960000000000015</v>
      </c>
      <c r="F12">
        <f t="shared" si="1"/>
        <v>68.506659765624974</v>
      </c>
      <c r="G12">
        <f t="shared" si="2"/>
        <v>6.290482006944436</v>
      </c>
      <c r="J12" s="4"/>
      <c r="K12" s="4"/>
      <c r="N12">
        <f t="shared" si="3"/>
        <v>10.432749999999999</v>
      </c>
      <c r="O12">
        <f t="shared" si="4"/>
        <v>5.8072500000000034</v>
      </c>
      <c r="P12">
        <f t="shared" si="5"/>
        <v>6.1272500000000001</v>
      </c>
      <c r="Q12">
        <f t="shared" si="6"/>
        <v>0.47250000000000369</v>
      </c>
      <c r="S12">
        <f t="shared" si="7"/>
        <v>2.1960000000000015</v>
      </c>
    </row>
    <row r="13" spans="1:25" x14ac:dyDescent="0.3">
      <c r="A13">
        <v>15.298</v>
      </c>
      <c r="B13">
        <v>18.643999999999998</v>
      </c>
      <c r="C13" s="5">
        <f t="shared" si="0"/>
        <v>-3.3459999999999983</v>
      </c>
      <c r="F13">
        <f t="shared" si="1"/>
        <v>1.5546972656249982</v>
      </c>
      <c r="G13">
        <f t="shared" si="2"/>
        <v>11.369822006944473</v>
      </c>
      <c r="J13" s="1"/>
      <c r="K13" s="2"/>
      <c r="N13">
        <f t="shared" si="3"/>
        <v>3.4027499999999993</v>
      </c>
      <c r="O13">
        <f t="shared" si="4"/>
        <v>-7.2749999999999204E-2</v>
      </c>
      <c r="P13">
        <f t="shared" si="5"/>
        <v>-0.90274999999999928</v>
      </c>
      <c r="Q13">
        <f t="shared" si="6"/>
        <v>-5.4074999999999989</v>
      </c>
      <c r="S13">
        <f t="shared" si="7"/>
        <v>3.3459999999999983</v>
      </c>
    </row>
    <row r="14" spans="1:25" x14ac:dyDescent="0.3">
      <c r="A14">
        <v>15.073</v>
      </c>
      <c r="B14">
        <v>17.510000000000002</v>
      </c>
      <c r="C14" s="5">
        <f t="shared" si="0"/>
        <v>-2.4370000000000012</v>
      </c>
      <c r="F14">
        <f t="shared" si="1"/>
        <v>1.0442285156249993</v>
      </c>
      <c r="G14">
        <f t="shared" si="2"/>
        <v>20.303285006944453</v>
      </c>
      <c r="J14" s="1"/>
      <c r="K14" s="2"/>
      <c r="N14">
        <f t="shared" si="3"/>
        <v>3.1777499999999996</v>
      </c>
      <c r="O14">
        <f t="shared" si="4"/>
        <v>-1.206749999999996</v>
      </c>
      <c r="P14">
        <f t="shared" si="5"/>
        <v>-1.1277499999999989</v>
      </c>
      <c r="Q14">
        <f t="shared" si="6"/>
        <v>-6.5414999999999957</v>
      </c>
      <c r="S14">
        <f t="shared" si="7"/>
        <v>2.4370000000000012</v>
      </c>
    </row>
    <row r="15" spans="1:25" x14ac:dyDescent="0.3">
      <c r="A15">
        <v>16.928999999999998</v>
      </c>
      <c r="B15">
        <v>20.329999999999998</v>
      </c>
      <c r="C15" s="5">
        <f t="shared" si="0"/>
        <v>-3.4009999999999998</v>
      </c>
      <c r="F15">
        <f t="shared" si="1"/>
        <v>8.2821645156249861</v>
      </c>
      <c r="G15">
        <f t="shared" si="2"/>
        <v>2.8423150069444589</v>
      </c>
      <c r="J15" s="1"/>
      <c r="K15" s="2"/>
      <c r="N15">
        <f t="shared" si="3"/>
        <v>5.0337499999999977</v>
      </c>
      <c r="O15">
        <f t="shared" si="4"/>
        <v>1.6132500000000007</v>
      </c>
      <c r="P15">
        <f t="shared" si="5"/>
        <v>0.72824999999999918</v>
      </c>
      <c r="Q15">
        <f t="shared" si="6"/>
        <v>-3.7214999999999989</v>
      </c>
      <c r="S15">
        <f t="shared" si="7"/>
        <v>3.4009999999999998</v>
      </c>
    </row>
    <row r="16" spans="1:25" ht="15" thickBot="1" x14ac:dyDescent="0.35">
      <c r="A16">
        <v>18.2</v>
      </c>
      <c r="B16">
        <v>35.255000000000003</v>
      </c>
      <c r="C16" s="5">
        <f t="shared" si="0"/>
        <v>-17.055000000000003</v>
      </c>
      <c r="F16">
        <f t="shared" si="1"/>
        <v>17.213163765624987</v>
      </c>
      <c r="G16">
        <f t="shared" si="2"/>
        <v>175.27332750694444</v>
      </c>
      <c r="J16" s="3"/>
      <c r="K16" s="3"/>
      <c r="N16">
        <f t="shared" si="3"/>
        <v>6.3047499999999985</v>
      </c>
      <c r="O16">
        <f t="shared" si="4"/>
        <v>16.538250000000005</v>
      </c>
      <c r="P16">
        <f t="shared" si="5"/>
        <v>1.99925</v>
      </c>
      <c r="Q16">
        <f t="shared" si="6"/>
        <v>11.203500000000005</v>
      </c>
      <c r="S16">
        <f t="shared" si="7"/>
        <v>17.055000000000003</v>
      </c>
    </row>
    <row r="17" spans="1:19" x14ac:dyDescent="0.3">
      <c r="A17">
        <v>12.13</v>
      </c>
      <c r="B17">
        <v>22.158000000000001</v>
      </c>
      <c r="C17" s="5">
        <f t="shared" si="0"/>
        <v>-10.028</v>
      </c>
      <c r="F17">
        <f t="shared" si="1"/>
        <v>3.6907212656249997</v>
      </c>
      <c r="G17">
        <f t="shared" si="2"/>
        <v>2.0187673611110735E-2</v>
      </c>
      <c r="N17">
        <f t="shared" si="3"/>
        <v>0.23475000000000001</v>
      </c>
      <c r="O17">
        <f t="shared" si="4"/>
        <v>3.4412500000000037</v>
      </c>
      <c r="P17">
        <f t="shared" si="5"/>
        <v>-4.0707499999999985</v>
      </c>
      <c r="Q17">
        <f t="shared" si="6"/>
        <v>-1.893499999999996</v>
      </c>
      <c r="S17">
        <f t="shared" si="7"/>
        <v>10.028</v>
      </c>
    </row>
    <row r="18" spans="1:19" x14ac:dyDescent="0.3">
      <c r="A18">
        <v>18.495000000000001</v>
      </c>
      <c r="B18">
        <v>25.138999999999999</v>
      </c>
      <c r="C18" s="5">
        <f t="shared" si="0"/>
        <v>-6.6439999999999984</v>
      </c>
      <c r="F18">
        <f t="shared" si="1"/>
        <v>19.748025015625004</v>
      </c>
      <c r="G18">
        <f t="shared" si="2"/>
        <v>9.7536495069444236</v>
      </c>
      <c r="N18">
        <f t="shared" si="3"/>
        <v>6.5997500000000002</v>
      </c>
      <c r="O18">
        <f t="shared" si="4"/>
        <v>6.4222500000000018</v>
      </c>
      <c r="P18">
        <f t="shared" si="5"/>
        <v>2.2942500000000017</v>
      </c>
      <c r="Q18">
        <f t="shared" si="6"/>
        <v>1.0875000000000021</v>
      </c>
      <c r="S18">
        <f t="shared" si="7"/>
        <v>6.6439999999999984</v>
      </c>
    </row>
    <row r="19" spans="1:19" x14ac:dyDescent="0.3">
      <c r="A19">
        <v>10.638999999999999</v>
      </c>
      <c r="B19">
        <v>20.428999999999998</v>
      </c>
      <c r="C19" s="5">
        <f t="shared" si="0"/>
        <v>-9.7899999999999991</v>
      </c>
      <c r="F19">
        <f t="shared" si="1"/>
        <v>11.642597015625009</v>
      </c>
      <c r="G19">
        <f t="shared" si="2"/>
        <v>2.5183045069444576</v>
      </c>
      <c r="N19">
        <f t="shared" si="3"/>
        <v>-1.2562500000000014</v>
      </c>
      <c r="O19">
        <f t="shared" si="4"/>
        <v>1.7122500000000009</v>
      </c>
      <c r="P19">
        <f t="shared" si="5"/>
        <v>-5.56175</v>
      </c>
      <c r="Q19">
        <f t="shared" si="6"/>
        <v>-3.6224999999999987</v>
      </c>
      <c r="S19">
        <f t="shared" si="7"/>
        <v>9.7899999999999991</v>
      </c>
    </row>
    <row r="20" spans="1:19" x14ac:dyDescent="0.3">
      <c r="A20">
        <v>11.343999999999999</v>
      </c>
      <c r="B20">
        <v>17.425000000000001</v>
      </c>
      <c r="C20" s="5">
        <f t="shared" si="0"/>
        <v>-6.0810000000000013</v>
      </c>
      <c r="F20">
        <f t="shared" si="1"/>
        <v>7.3285257656250069</v>
      </c>
      <c r="G20">
        <f t="shared" si="2"/>
        <v>21.076515840277796</v>
      </c>
      <c r="N20">
        <f t="shared" si="3"/>
        <v>-0.55125000000000135</v>
      </c>
      <c r="O20">
        <f t="shared" si="4"/>
        <v>-1.2917499999999968</v>
      </c>
      <c r="P20">
        <f t="shared" si="5"/>
        <v>-4.8567499999999999</v>
      </c>
      <c r="Q20">
        <f t="shared" si="6"/>
        <v>-6.6264999999999965</v>
      </c>
      <c r="S20">
        <f t="shared" si="7"/>
        <v>6.0810000000000013</v>
      </c>
    </row>
    <row r="21" spans="1:19" x14ac:dyDescent="0.3">
      <c r="A21">
        <v>12.369</v>
      </c>
      <c r="B21">
        <v>34.287999999999997</v>
      </c>
      <c r="C21" s="5">
        <f t="shared" si="0"/>
        <v>-21.918999999999997</v>
      </c>
      <c r="F21">
        <f t="shared" si="1"/>
        <v>2.8295445156250034</v>
      </c>
      <c r="G21">
        <f t="shared" si="2"/>
        <v>150.60402934027763</v>
      </c>
      <c r="N21">
        <f t="shared" si="3"/>
        <v>0.47374999999999901</v>
      </c>
      <c r="O21">
        <f t="shared" si="4"/>
        <v>15.571249999999999</v>
      </c>
      <c r="P21">
        <f t="shared" si="5"/>
        <v>-3.8317499999999995</v>
      </c>
      <c r="Q21">
        <f t="shared" si="6"/>
        <v>10.236499999999999</v>
      </c>
      <c r="S21">
        <f t="shared" si="7"/>
        <v>21.918999999999997</v>
      </c>
    </row>
    <row r="22" spans="1:19" x14ac:dyDescent="0.3">
      <c r="A22">
        <v>12.944000000000001</v>
      </c>
      <c r="B22">
        <v>23.893999999999998</v>
      </c>
      <c r="C22" s="5">
        <f t="shared" si="0"/>
        <v>-10.949999999999998</v>
      </c>
      <c r="F22">
        <f t="shared" si="1"/>
        <v>1.2257257656249998</v>
      </c>
      <c r="G22">
        <f t="shared" si="2"/>
        <v>3.5271970069444287</v>
      </c>
      <c r="N22">
        <f t="shared" si="3"/>
        <v>1.0487500000000001</v>
      </c>
      <c r="O22">
        <f t="shared" si="4"/>
        <v>5.1772500000000008</v>
      </c>
      <c r="P22">
        <f t="shared" si="5"/>
        <v>-3.2567499999999985</v>
      </c>
      <c r="Q22">
        <f>B22-$K$9</f>
        <v>-0.15749999999999886</v>
      </c>
      <c r="S22">
        <f t="shared" si="7"/>
        <v>10.949999999999998</v>
      </c>
    </row>
    <row r="23" spans="1:19" x14ac:dyDescent="0.3">
      <c r="A23">
        <v>14.233000000000001</v>
      </c>
      <c r="B23">
        <v>17.96</v>
      </c>
      <c r="C23" s="5">
        <f t="shared" si="0"/>
        <v>-3.7270000000000003</v>
      </c>
      <c r="F23">
        <f t="shared" si="1"/>
        <v>3.3078515624999923E-2</v>
      </c>
      <c r="G23">
        <f t="shared" si="2"/>
        <v>16.450460006944457</v>
      </c>
      <c r="N23">
        <f t="shared" si="3"/>
        <v>2.3377499999999998</v>
      </c>
      <c r="O23">
        <f t="shared" si="4"/>
        <v>-0.7567499999999967</v>
      </c>
      <c r="P23">
        <f t="shared" si="5"/>
        <v>-1.9677499999999988</v>
      </c>
      <c r="Q23">
        <f t="shared" si="6"/>
        <v>-6.0914999999999964</v>
      </c>
      <c r="S23">
        <f t="shared" si="7"/>
        <v>3.7270000000000003</v>
      </c>
    </row>
    <row r="24" spans="1:19" x14ac:dyDescent="0.3">
      <c r="A24">
        <v>19.71</v>
      </c>
      <c r="B24">
        <v>22.058</v>
      </c>
      <c r="C24" s="5">
        <f t="shared" si="0"/>
        <v>-2.347999999999999</v>
      </c>
      <c r="F24">
        <f t="shared" si="1"/>
        <v>32.022866265624998</v>
      </c>
      <c r="G24">
        <f t="shared" si="2"/>
        <v>1.7710069444442133E-3</v>
      </c>
      <c r="N24">
        <f t="shared" si="3"/>
        <v>7.8147500000000001</v>
      </c>
      <c r="O24">
        <f t="shared" si="4"/>
        <v>3.3412500000000023</v>
      </c>
      <c r="P24">
        <f t="shared" si="5"/>
        <v>3.5092500000000015</v>
      </c>
      <c r="Q24">
        <f t="shared" si="6"/>
        <v>-1.9934999999999974</v>
      </c>
      <c r="S24">
        <f t="shared" si="7"/>
        <v>2.347999999999999</v>
      </c>
    </row>
    <row r="25" spans="1:19" x14ac:dyDescent="0.3">
      <c r="A25">
        <v>16.004000000000001</v>
      </c>
      <c r="B25">
        <v>21.157</v>
      </c>
      <c r="C25" s="5">
        <f t="shared" si="0"/>
        <v>-5.1529999999999987</v>
      </c>
      <c r="F25">
        <f t="shared" si="1"/>
        <v>3.8137207656250021</v>
      </c>
      <c r="G25">
        <f t="shared" si="2"/>
        <v>0.73773784027778211</v>
      </c>
      <c r="S25">
        <f t="shared" si="7"/>
        <v>5.1529999999999987</v>
      </c>
    </row>
  </sheetData>
  <sortState ref="J13:J15">
    <sortCondition ref="J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stroopdata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merhawi berhe</dc:creator>
  <cp:lastModifiedBy>merhawi berhe</cp:lastModifiedBy>
  <dcterms:created xsi:type="dcterms:W3CDTF">2015-09-01T20:11:38Z</dcterms:created>
  <dcterms:modified xsi:type="dcterms:W3CDTF">2015-09-02T05:33:17Z</dcterms:modified>
</cp:coreProperties>
</file>