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14" documentId="8_{B73B594F-9625-480A-BA7E-06A171FE80D7}" xr6:coauthVersionLast="45" xr6:coauthVersionMax="45" xr10:uidLastSave="{C7892086-A1C0-4BB8-A3F4-296308A17016}"/>
  <bookViews>
    <workbookView xWindow="-110" yWindow="-110" windowWidth="27580" windowHeight="17860" activeTab="3" xr2:uid="{C2EC3F12-84D7-4DDA-AADC-120E6E7C982F}"/>
  </bookViews>
  <sheets>
    <sheet name="Data Updates" sheetId="1" r:id="rId1"/>
    <sheet name="US Filtered Data" sheetId="3" r:id="rId2"/>
    <sheet name="temp for State Deaths" sheetId="2" r:id="rId3"/>
    <sheet name="State to State Work" sheetId="4" r:id="rId4"/>
  </sheets>
  <definedNames>
    <definedName name="_xlnm._FilterDatabase" localSheetId="0" hidden="1">'Data Updates'!$A$1:$V$38</definedName>
    <definedName name="_xlnm._FilterDatabase" localSheetId="3" hidden="1">'State to State Work'!$A$1:$C$53</definedName>
    <definedName name="_xlnm._FilterDatabase" localSheetId="2" hidden="1">'temp for State Deaths'!$A$1:$A$56</definedName>
    <definedName name="_xlnm._FilterDatabase" localSheetId="1" hidden="1">'US Filtered Data'!$A$1:$N$56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7" i="3" l="1"/>
  <c r="B57" i="3"/>
  <c r="I57" i="3"/>
  <c r="F57" i="3"/>
  <c r="N37" i="3"/>
  <c r="N21" i="3"/>
  <c r="N30" i="3"/>
  <c r="N3" i="3"/>
  <c r="N55" i="3"/>
  <c r="N54" i="3"/>
  <c r="N22" i="3"/>
  <c r="N5" i="3"/>
  <c r="N48" i="3"/>
  <c r="N32" i="3"/>
  <c r="N36" i="3"/>
  <c r="N28" i="3"/>
  <c r="N11" i="3"/>
  <c r="N26" i="3"/>
  <c r="N44" i="3"/>
  <c r="N53" i="3"/>
  <c r="N8" i="3"/>
  <c r="N42" i="3"/>
  <c r="N17" i="3"/>
  <c r="N45" i="3"/>
  <c r="N16" i="3"/>
  <c r="N29" i="3"/>
  <c r="N12" i="3"/>
  <c r="N41" i="3"/>
  <c r="N27" i="3"/>
  <c r="N50" i="3"/>
  <c r="N19" i="3"/>
  <c r="N20" i="3"/>
  <c r="N34" i="3"/>
  <c r="N24" i="3"/>
  <c r="N6" i="3"/>
  <c r="N47" i="3"/>
  <c r="N14" i="3"/>
  <c r="N49" i="3"/>
  <c r="N15" i="3"/>
  <c r="N31" i="3"/>
  <c r="N39" i="3"/>
  <c r="N13" i="3"/>
  <c r="N23" i="3"/>
  <c r="N56" i="3"/>
  <c r="N40" i="3"/>
  <c r="N38" i="3"/>
  <c r="N43" i="3"/>
  <c r="N9" i="3"/>
  <c r="N4" i="3"/>
  <c r="N33" i="3"/>
  <c r="N7" i="3"/>
  <c r="N51" i="3"/>
  <c r="N10" i="3"/>
  <c r="N25" i="3"/>
  <c r="N52" i="3"/>
  <c r="N18" i="3"/>
  <c r="N46" i="3"/>
  <c r="N2" i="3"/>
  <c r="N35" i="3"/>
  <c r="M49" i="3"/>
  <c r="O2" i="3" l="1"/>
  <c r="O27" i="3"/>
  <c r="O55" i="3"/>
  <c r="O30" i="3"/>
  <c r="O35" i="3"/>
  <c r="O36" i="3"/>
  <c r="O41" i="3"/>
  <c r="O9" i="3"/>
  <c r="O11" i="3"/>
  <c r="O33" i="3"/>
  <c r="O26" i="3"/>
  <c r="O6" i="3"/>
  <c r="O21" i="3"/>
  <c r="O12" i="3"/>
  <c r="O18" i="3"/>
  <c r="O50" i="3"/>
  <c r="O24" i="3"/>
  <c r="O42" i="3"/>
  <c r="O40" i="3"/>
  <c r="O32" i="3"/>
  <c r="O16" i="3"/>
  <c r="O8" i="3"/>
  <c r="O54" i="3"/>
  <c r="O53" i="3"/>
  <c r="O45" i="3"/>
  <c r="O29" i="3"/>
  <c r="O43" i="3"/>
  <c r="O44" i="3"/>
  <c r="O25" i="3"/>
  <c r="O19" i="3"/>
  <c r="O48" i="3"/>
  <c r="O47" i="3"/>
  <c r="O39" i="3"/>
  <c r="O31" i="3"/>
  <c r="O23" i="3"/>
  <c r="O15" i="3"/>
  <c r="O7" i="3"/>
  <c r="O17" i="3"/>
  <c r="O56" i="3"/>
  <c r="O46" i="3"/>
  <c r="O38" i="3"/>
  <c r="O22" i="3"/>
  <c r="O14" i="3"/>
  <c r="O34" i="3"/>
  <c r="O37" i="3"/>
  <c r="O13" i="3"/>
  <c r="O5" i="3"/>
  <c r="O51" i="3"/>
  <c r="O10" i="3"/>
  <c r="O52" i="3"/>
  <c r="O28" i="3"/>
  <c r="O20" i="3"/>
  <c r="O4" i="3"/>
  <c r="N57" i="3"/>
  <c r="O49" i="3"/>
  <c r="O3" i="3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L49" i="3" l="1"/>
  <c r="L54" i="3"/>
  <c r="L56" i="3"/>
  <c r="L31" i="3"/>
  <c r="L25" i="3"/>
  <c r="L50" i="3"/>
  <c r="L37" i="3"/>
  <c r="L27" i="3"/>
  <c r="L20" i="3"/>
  <c r="L12" i="3"/>
  <c r="L26" i="3"/>
  <c r="L46" i="3"/>
  <c r="L23" i="3"/>
  <c r="L30" i="3"/>
  <c r="L8" i="3"/>
  <c r="L55" i="3"/>
  <c r="L18" i="3"/>
  <c r="L2" i="3"/>
  <c r="L34" i="3"/>
  <c r="L15" i="3"/>
  <c r="L48" i="3"/>
  <c r="L24" i="3"/>
  <c r="L9" i="3"/>
  <c r="L10" i="3"/>
  <c r="L5" i="3"/>
  <c r="L28" i="3"/>
  <c r="L29" i="3"/>
  <c r="L52" i="3"/>
  <c r="L4" i="3"/>
  <c r="L21" i="3"/>
  <c r="L42" i="3"/>
  <c r="L39" i="3"/>
  <c r="L13" i="3"/>
  <c r="L53" i="3"/>
  <c r="L45" i="3"/>
  <c r="L32" i="3"/>
  <c r="L16" i="3"/>
  <c r="L11" i="3"/>
  <c r="L51" i="3"/>
  <c r="L47" i="3"/>
  <c r="L6" i="3"/>
  <c r="L43" i="3"/>
  <c r="L33" i="3"/>
  <c r="L35" i="3"/>
  <c r="L7" i="3"/>
  <c r="L17" i="3"/>
  <c r="L38" i="3"/>
  <c r="L36" i="3"/>
  <c r="L14" i="3"/>
  <c r="L19" i="3"/>
  <c r="L41" i="3"/>
  <c r="L40" i="3"/>
  <c r="L3" i="3"/>
  <c r="L44" i="3"/>
  <c r="M11" i="3" l="1"/>
  <c r="M10" i="3"/>
  <c r="M34" i="3"/>
  <c r="M43" i="3"/>
  <c r="M37" i="3"/>
  <c r="M19" i="3"/>
  <c r="M51" i="3"/>
  <c r="M23" i="3"/>
  <c r="M24" i="3"/>
  <c r="M16" i="3"/>
  <c r="M28" i="3"/>
  <c r="M2" i="3"/>
  <c r="M5" i="3"/>
  <c r="M3" i="3"/>
  <c r="M22" i="3"/>
  <c r="M26" i="3"/>
  <c r="M48" i="3"/>
  <c r="M14" i="3"/>
  <c r="M54" i="3"/>
  <c r="M6" i="3"/>
  <c r="M15" i="3"/>
  <c r="M50" i="3"/>
  <c r="M45" i="3"/>
  <c r="M30" i="3"/>
  <c r="M46" i="3"/>
  <c r="M38" i="3"/>
  <c r="M20" i="3"/>
  <c r="M4" i="3"/>
  <c r="M52" i="3"/>
  <c r="M27" i="3"/>
  <c r="M53" i="3"/>
  <c r="M29" i="3"/>
  <c r="M7" i="3"/>
  <c r="M42" i="3"/>
  <c r="M36" i="3"/>
  <c r="M41" i="3"/>
  <c r="M13" i="3"/>
  <c r="M18" i="3"/>
  <c r="M55" i="3"/>
  <c r="M44" i="3"/>
  <c r="M32" i="3"/>
  <c r="M17" i="3"/>
  <c r="M21" i="3"/>
  <c r="M39" i="3"/>
  <c r="M9" i="3"/>
  <c r="M40" i="3"/>
  <c r="M35" i="3"/>
  <c r="M33" i="3"/>
  <c r="M25" i="3"/>
  <c r="M12" i="3"/>
  <c r="M47" i="3"/>
  <c r="M56" i="3"/>
  <c r="M8" i="3"/>
  <c r="M31" i="3"/>
  <c r="L22" i="3" l="1"/>
  <c r="N5" i="1" l="1"/>
  <c r="O5" i="1" s="1"/>
  <c r="N6" i="1"/>
  <c r="O6" i="1" s="1"/>
  <c r="N7" i="1"/>
  <c r="O7" i="1" s="1"/>
  <c r="N8" i="1"/>
  <c r="O8" i="1" s="1"/>
  <c r="N9" i="1"/>
  <c r="N10" i="1"/>
  <c r="N11" i="1"/>
  <c r="O11" i="1" s="1"/>
  <c r="N12" i="1"/>
  <c r="O12" i="1" s="1"/>
  <c r="N13" i="1"/>
  <c r="O13" i="1" s="1"/>
  <c r="N14" i="1"/>
  <c r="N15" i="1"/>
  <c r="O15" i="1" s="1"/>
  <c r="N16" i="1"/>
  <c r="N17" i="1"/>
  <c r="N18" i="1"/>
  <c r="O18" i="1" s="1"/>
  <c r="N19" i="1"/>
  <c r="O19" i="1" s="1"/>
  <c r="N20" i="1"/>
  <c r="O20" i="1" s="1"/>
  <c r="N21" i="1"/>
  <c r="O21" i="1" s="1"/>
  <c r="N22" i="1"/>
  <c r="O22" i="1" s="1"/>
  <c r="N23" i="1"/>
  <c r="O23" i="1" s="1"/>
  <c r="N24" i="1"/>
  <c r="O24" i="1" s="1"/>
  <c r="N25" i="1"/>
  <c r="N26" i="1"/>
  <c r="N27" i="1"/>
  <c r="O27" i="1" s="1"/>
  <c r="N28" i="1"/>
  <c r="O28" i="1" s="1"/>
  <c r="N29" i="1"/>
  <c r="O29" i="1" s="1"/>
  <c r="N30" i="1"/>
  <c r="O30" i="1" s="1"/>
  <c r="N31" i="1"/>
  <c r="O31" i="1" s="1"/>
  <c r="N32" i="1"/>
  <c r="N33" i="1"/>
  <c r="N34" i="1"/>
  <c r="N35" i="1"/>
  <c r="O35" i="1" s="1"/>
  <c r="N36" i="1"/>
  <c r="O36" i="1" s="1"/>
  <c r="O33" i="1" l="1"/>
  <c r="O14" i="1"/>
  <c r="O32" i="1"/>
  <c r="O17" i="1"/>
  <c r="O16" i="1"/>
  <c r="O9" i="1"/>
  <c r="O25" i="1"/>
  <c r="O10" i="1"/>
  <c r="O34" i="1"/>
  <c r="O26" i="1"/>
  <c r="U2" i="1"/>
  <c r="N37" i="1" l="1"/>
  <c r="O37" i="1" l="1"/>
  <c r="U31" i="1"/>
  <c r="V31" i="1" s="1"/>
  <c r="U33" i="1"/>
  <c r="V33" i="1" s="1"/>
  <c r="U8" i="1"/>
  <c r="V8" i="1" s="1"/>
  <c r="U10" i="1"/>
  <c r="V10" i="1" s="1"/>
  <c r="U20" i="1"/>
  <c r="V20" i="1" s="1"/>
  <c r="U15" i="1"/>
  <c r="V15" i="1" s="1"/>
  <c r="U19" i="1"/>
  <c r="V19" i="1" s="1"/>
  <c r="U13" i="1"/>
  <c r="V13" i="1" s="1"/>
  <c r="U6" i="1"/>
  <c r="V6" i="1" s="1"/>
  <c r="U5" i="1"/>
  <c r="V5" i="1" s="1"/>
  <c r="U21" i="1"/>
  <c r="V21" i="1" s="1"/>
  <c r="U30" i="1"/>
  <c r="V30" i="1" s="1"/>
  <c r="U12" i="1"/>
  <c r="V12" i="1" s="1"/>
  <c r="U28" i="1"/>
  <c r="V28" i="1" s="1"/>
  <c r="U7" i="1"/>
  <c r="V7" i="1" s="1"/>
  <c r="U36" i="1"/>
  <c r="V36" i="1" s="1"/>
  <c r="U14" i="1"/>
  <c r="V14" i="1" s="1"/>
  <c r="U9" i="1"/>
  <c r="V9" i="1" s="1"/>
  <c r="U34" i="1"/>
  <c r="V34" i="1" s="1"/>
  <c r="U29" i="1"/>
  <c r="V29" i="1" s="1"/>
  <c r="U22" i="1"/>
  <c r="V22" i="1" s="1"/>
  <c r="U17" i="1"/>
  <c r="V17" i="1" s="1"/>
  <c r="U24" i="1"/>
  <c r="V24" i="1" s="1"/>
  <c r="U35" i="1"/>
  <c r="V35" i="1" s="1"/>
  <c r="U26" i="1"/>
  <c r="V26" i="1" s="1"/>
  <c r="U23" i="1"/>
  <c r="V23" i="1" s="1"/>
  <c r="U32" i="1"/>
  <c r="V32" i="1" s="1"/>
  <c r="U25" i="1"/>
  <c r="V25" i="1" s="1"/>
  <c r="U16" i="1"/>
  <c r="V16" i="1" s="1"/>
  <c r="U27" i="1"/>
  <c r="V27" i="1" s="1"/>
  <c r="U18" i="1"/>
  <c r="V18" i="1" s="1"/>
  <c r="U11" i="1"/>
  <c r="V11" i="1" s="1"/>
  <c r="S25" i="1"/>
  <c r="S9" i="1"/>
  <c r="S36" i="1"/>
  <c r="S28" i="1"/>
  <c r="S20" i="1"/>
  <c r="S12" i="1"/>
  <c r="S30" i="1"/>
  <c r="S22" i="1"/>
  <c r="S14" i="1"/>
  <c r="S6" i="1"/>
  <c r="S35" i="1"/>
  <c r="S27" i="1"/>
  <c r="S19" i="1"/>
  <c r="S32" i="1"/>
  <c r="S24" i="1"/>
  <c r="S16" i="1"/>
  <c r="S8" i="1"/>
  <c r="S17" i="1"/>
  <c r="S29" i="1"/>
  <c r="S13" i="1"/>
  <c r="S26" i="1"/>
  <c r="S18" i="1"/>
  <c r="S10" i="1"/>
  <c r="S33" i="1"/>
  <c r="S21" i="1"/>
  <c r="S5" i="1"/>
  <c r="S34" i="1"/>
  <c r="S37" i="1" s="1"/>
  <c r="S31" i="1"/>
  <c r="S23" i="1"/>
  <c r="S15" i="1"/>
  <c r="S7" i="1"/>
  <c r="S11" i="1"/>
  <c r="T30" i="1"/>
  <c r="T34" i="1"/>
  <c r="T37" i="1" s="1"/>
  <c r="T33" i="1"/>
  <c r="T25" i="1"/>
  <c r="T17" i="1"/>
  <c r="T9" i="1"/>
  <c r="T6" i="1"/>
  <c r="T35" i="1"/>
  <c r="T27" i="1"/>
  <c r="T19" i="1"/>
  <c r="T32" i="1"/>
  <c r="T24" i="1"/>
  <c r="T16" i="1"/>
  <c r="T8" i="1"/>
  <c r="T22" i="1"/>
  <c r="T29" i="1"/>
  <c r="T21" i="1"/>
  <c r="T13" i="1"/>
  <c r="T5" i="1"/>
  <c r="T18" i="1"/>
  <c r="T31" i="1"/>
  <c r="T23" i="1"/>
  <c r="T15" i="1"/>
  <c r="T7" i="1"/>
  <c r="T14" i="1"/>
  <c r="T26" i="1"/>
  <c r="T10" i="1"/>
  <c r="T36" i="1"/>
  <c r="T28" i="1"/>
  <c r="T20" i="1"/>
  <c r="T12" i="1"/>
  <c r="T11" i="1"/>
  <c r="R31" i="1"/>
  <c r="R23" i="1"/>
  <c r="R15" i="1"/>
  <c r="R7" i="1"/>
  <c r="R12" i="1"/>
  <c r="R28" i="1"/>
  <c r="R17" i="1"/>
  <c r="R20" i="1"/>
  <c r="R33" i="1"/>
  <c r="R25" i="1"/>
  <c r="R9" i="1"/>
  <c r="R30" i="1"/>
  <c r="R22" i="1"/>
  <c r="R14" i="1"/>
  <c r="R6" i="1"/>
  <c r="R36" i="1"/>
  <c r="R35" i="1"/>
  <c r="R27" i="1"/>
  <c r="R19" i="1"/>
  <c r="R24" i="1"/>
  <c r="R8" i="1"/>
  <c r="R29" i="1"/>
  <c r="R21" i="1"/>
  <c r="R13" i="1"/>
  <c r="R5" i="1"/>
  <c r="R32" i="1"/>
  <c r="R16" i="1"/>
  <c r="R34" i="1"/>
  <c r="R37" i="1" s="1"/>
  <c r="R26" i="1"/>
  <c r="R18" i="1"/>
  <c r="R10" i="1"/>
  <c r="R11" i="1"/>
  <c r="Q7" i="1"/>
  <c r="Q15" i="1"/>
  <c r="Q8" i="1"/>
  <c r="Q27" i="1"/>
  <c r="Q34" i="1"/>
  <c r="Q37" i="1" s="1"/>
  <c r="Q9" i="1"/>
  <c r="Q20" i="1"/>
  <c r="Q10" i="1"/>
  <c r="Q31" i="1"/>
  <c r="Q17" i="1"/>
  <c r="Q28" i="1"/>
  <c r="Q13" i="1"/>
  <c r="Q14" i="1"/>
  <c r="Q18" i="1"/>
  <c r="Q12" i="1"/>
  <c r="Q32" i="1"/>
  <c r="Q36" i="1"/>
  <c r="Q35" i="1"/>
  <c r="Q19" i="1"/>
  <c r="Q16" i="1"/>
  <c r="Q23" i="1"/>
  <c r="Q24" i="1"/>
  <c r="Q29" i="1"/>
  <c r="Q30" i="1"/>
  <c r="Q26" i="1"/>
  <c r="Q5" i="1"/>
  <c r="Q22" i="1"/>
  <c r="Q6" i="1"/>
  <c r="Q25" i="1"/>
  <c r="Q33" i="1"/>
  <c r="Q21" i="1"/>
  <c r="Q11" i="1"/>
  <c r="U37" i="1" l="1"/>
</calcChain>
</file>

<file path=xl/sharedStrings.xml><?xml version="1.0" encoding="utf-8"?>
<sst xmlns="http://schemas.openxmlformats.org/spreadsheetml/2006/main" count="321" uniqueCount="102">
  <si>
    <t>USA</t>
  </si>
  <si>
    <t>State</t>
  </si>
  <si>
    <t>Total</t>
  </si>
  <si>
    <t>Cases</t>
  </si>
  <si>
    <t>New</t>
  </si>
  <si>
    <t>Deaths</t>
  </si>
  <si>
    <t>Active</t>
  </si>
  <si>
    <t>New York</t>
  </si>
  <si>
    <t>New Jersey</t>
  </si>
  <si>
    <t>Washington</t>
  </si>
  <si>
    <t>California</t>
  </si>
  <si>
    <t>Michigan</t>
  </si>
  <si>
    <t>Illinois</t>
  </si>
  <si>
    <t>Florida</t>
  </si>
  <si>
    <t>Louisiana</t>
  </si>
  <si>
    <t>Texas</t>
  </si>
  <si>
    <t>Georgia</t>
  </si>
  <si>
    <t>Massachusetts</t>
  </si>
  <si>
    <t>Colorado</t>
  </si>
  <si>
    <t>Pennsylvania</t>
  </si>
  <si>
    <t>Tennessee</t>
  </si>
  <si>
    <t>Ohio</t>
  </si>
  <si>
    <t>Wisconsin</t>
  </si>
  <si>
    <t>Connecticut</t>
  </si>
  <si>
    <t>North Carolina</t>
  </si>
  <si>
    <t>South Carolina</t>
  </si>
  <si>
    <t>Maryland</t>
  </si>
  <si>
    <t>Indiana</t>
  </si>
  <si>
    <t>Utah</t>
  </si>
  <si>
    <t>Virginia</t>
  </si>
  <si>
    <t>Mississippi</t>
  </si>
  <si>
    <t>Nevada</t>
  </si>
  <si>
    <t>Minnesota</t>
  </si>
  <si>
    <t>Arizona</t>
  </si>
  <si>
    <t>Arkansas</t>
  </si>
  <si>
    <t>Missouri</t>
  </si>
  <si>
    <t>Alabama</t>
  </si>
  <si>
    <t>Oregon</t>
  </si>
  <si>
    <t>Kentucky</t>
  </si>
  <si>
    <t>Maine</t>
  </si>
  <si>
    <t>Rhode Island</t>
  </si>
  <si>
    <t>Iowa</t>
  </si>
  <si>
    <t>New Hampshire</t>
  </si>
  <si>
    <t>Delaware</t>
  </si>
  <si>
    <t>New Mexico</t>
  </si>
  <si>
    <t>Kansas</t>
  </si>
  <si>
    <t>Oklahoma</t>
  </si>
  <si>
    <t>Hawaii</t>
  </si>
  <si>
    <t>Vermont</t>
  </si>
  <si>
    <t>Idaho</t>
  </si>
  <si>
    <t>Nebraska</t>
  </si>
  <si>
    <t>Montana</t>
  </si>
  <si>
    <t>Alaska</t>
  </si>
  <si>
    <t>North Dakota</t>
  </si>
  <si>
    <t>South Dakota</t>
  </si>
  <si>
    <t>Wyoming</t>
  </si>
  <si>
    <t>West Virginia</t>
  </si>
  <si>
    <t>Current Data</t>
  </si>
  <si>
    <t xml:space="preserve">Case  </t>
  </si>
  <si>
    <t>Estimate</t>
  </si>
  <si>
    <t xml:space="preserve">Error  </t>
  </si>
  <si>
    <t>Rate</t>
  </si>
  <si>
    <t>Death Rate Adjusted</t>
  </si>
  <si>
    <t>District Of Columbia</t>
  </si>
  <si>
    <t>Guam</t>
  </si>
  <si>
    <t>Puerto Rico</t>
  </si>
  <si>
    <t>United States Virgin Islands</t>
  </si>
  <si>
    <t>Northern Mariana Islands</t>
  </si>
  <si>
    <t>Current German Death Rate</t>
  </si>
  <si>
    <t>No</t>
  </si>
  <si>
    <t>Symptoms</t>
  </si>
  <si>
    <t>Recover</t>
  </si>
  <si>
    <t>at Home</t>
  </si>
  <si>
    <t>Hospital</t>
  </si>
  <si>
    <t>Required</t>
  </si>
  <si>
    <t>Ventilator</t>
  </si>
  <si>
    <t>Projected</t>
  </si>
  <si>
    <t>Estimated Numbers of Patient Catagories</t>
  </si>
  <si>
    <t>Recovered</t>
  </si>
  <si>
    <t>Tot Cases/</t>
  </si>
  <si>
    <t>1M pop</t>
  </si>
  <si>
    <t>Deaths /</t>
  </si>
  <si>
    <t>Tests</t>
  </si>
  <si>
    <t>Tests /</t>
  </si>
  <si>
    <t>Data Based</t>
  </si>
  <si>
    <t>Death Rate</t>
  </si>
  <si>
    <t>Tests / 
1M pop</t>
  </si>
  <si>
    <t>Total 
Tests</t>
  </si>
  <si>
    <t>Tot Cases / 
1M pop</t>
  </si>
  <si>
    <t>Active 
Cases</t>
  </si>
  <si>
    <t>New 
Deaths</t>
  </si>
  <si>
    <t>Total 
Deaths</t>
  </si>
  <si>
    <t>New 
Cases</t>
  </si>
  <si>
    <t>Total 
Cases</t>
  </si>
  <si>
    <t>Deaths / 
1M pop</t>
  </si>
  <si>
    <t>District of Columbia</t>
  </si>
  <si>
    <t>deaths</t>
  </si>
  <si>
    <t>state</t>
  </si>
  <si>
    <t xml:space="preserve">Rate of Positive Tests </t>
  </si>
  <si>
    <t>CFR</t>
  </si>
  <si>
    <t>Estimated Cases</t>
  </si>
  <si>
    <t>Potential Increase Multiple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</si>
</sst>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sz val="6"/>
      <color rgb="FF363945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666666"/>
      <name val="Arial"/>
      <family val="2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1"/>
      <color rgb="FF363945"/>
      <name val="Arial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EEAA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9" fillId="0" borderId="0"/>
  </cellStyleXfs>
  <cellXfs count="69">
    <xf numFmtId="0" fontId="0" fillId="0" borderId="0" xfId="0"/>
    <xf numFmtId="3" fontId="2" fillId="2" borderId="3" xfId="0" applyNumberFormat="1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right" vertical="top" wrapText="1"/>
    </xf>
    <xf numFmtId="0" fontId="2" fillId="2" borderId="4" xfId="0" applyFont="1" applyFill="1" applyBorder="1" applyAlignment="1">
      <alignment horizontal="left" vertical="top" wrapText="1"/>
    </xf>
    <xf numFmtId="164" fontId="0" fillId="0" borderId="0" xfId="1" applyNumberFormat="1" applyFont="1"/>
    <xf numFmtId="9" fontId="0" fillId="0" borderId="0" xfId="2" applyFont="1"/>
    <xf numFmtId="10" fontId="0" fillId="0" borderId="0" xfId="2" applyNumberFormat="1" applyFont="1" applyAlignment="1">
      <alignment horizontal="center" vertical="center"/>
    </xf>
    <xf numFmtId="0" fontId="3" fillId="2" borderId="3" xfId="0" applyFont="1" applyFill="1" applyBorder="1" applyAlignment="1">
      <alignment horizontal="right" vertical="top" wrapText="1"/>
    </xf>
    <xf numFmtId="0" fontId="4" fillId="2" borderId="3" xfId="3" applyFill="1" applyBorder="1" applyAlignment="1">
      <alignment horizontal="right" vertical="top" wrapText="1"/>
    </xf>
    <xf numFmtId="0" fontId="5" fillId="2" borderId="4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0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right" vertical="top" wrapText="1"/>
    </xf>
    <xf numFmtId="9" fontId="0" fillId="0" borderId="0" xfId="0" applyNumberFormat="1"/>
    <xf numFmtId="9" fontId="0" fillId="0" borderId="0" xfId="2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64" fontId="0" fillId="0" borderId="0" xfId="0" applyNumberFormat="1"/>
    <xf numFmtId="0" fontId="6" fillId="0" borderId="0" xfId="0" applyFont="1" applyBorder="1" applyAlignment="1">
      <alignment horizontal="center"/>
    </xf>
    <xf numFmtId="0" fontId="5" fillId="2" borderId="0" xfId="0" applyFont="1" applyFill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3" fillId="2" borderId="0" xfId="0" applyFont="1" applyFill="1" applyBorder="1" applyAlignment="1">
      <alignment horizontal="right" vertical="top" wrapText="1"/>
    </xf>
    <xf numFmtId="0" fontId="4" fillId="2" borderId="0" xfId="3" applyFill="1" applyBorder="1" applyAlignment="1">
      <alignment horizontal="right" vertical="top" wrapText="1"/>
    </xf>
    <xf numFmtId="165" fontId="0" fillId="0" borderId="0" xfId="2" applyNumberFormat="1" applyFont="1"/>
    <xf numFmtId="0" fontId="6" fillId="0" borderId="2" xfId="0" applyFont="1" applyBorder="1" applyAlignment="1"/>
    <xf numFmtId="0" fontId="0" fillId="0" borderId="0" xfId="0" applyBorder="1"/>
    <xf numFmtId="0" fontId="0" fillId="0" borderId="0" xfId="0" applyFont="1" applyBorder="1"/>
    <xf numFmtId="164" fontId="0" fillId="0" borderId="0" xfId="1" applyNumberFormat="1" applyFont="1" applyBorder="1"/>
    <xf numFmtId="9" fontId="0" fillId="0" borderId="0" xfId="2" applyFont="1" applyBorder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/>
    <xf numFmtId="0" fontId="8" fillId="0" borderId="0" xfId="0" applyFont="1" applyAlignment="1">
      <alignment horizontal="center" vertical="center"/>
    </xf>
    <xf numFmtId="0" fontId="9" fillId="0" borderId="0" xfId="4" applyAlignment="1">
      <alignment horizontal="left" vertical="center"/>
    </xf>
    <xf numFmtId="165" fontId="10" fillId="0" borderId="0" xfId="2" applyNumberFormat="1" applyFont="1"/>
    <xf numFmtId="3" fontId="2" fillId="2" borderId="7" xfId="0" applyNumberFormat="1" applyFont="1" applyFill="1" applyBorder="1" applyAlignment="1">
      <alignment horizontal="right" vertical="top" wrapText="1"/>
    </xf>
    <xf numFmtId="0" fontId="3" fillId="2" borderId="7" xfId="0" applyFont="1" applyFill="1" applyBorder="1" applyAlignment="1">
      <alignment horizontal="right" vertical="top" wrapText="1"/>
    </xf>
    <xf numFmtId="1" fontId="2" fillId="2" borderId="3" xfId="0" applyNumberFormat="1" applyFont="1" applyFill="1" applyBorder="1" applyAlignment="1">
      <alignment horizontal="right" vertical="top" wrapText="1"/>
    </xf>
    <xf numFmtId="1" fontId="2" fillId="2" borderId="7" xfId="0" applyNumberFormat="1" applyFont="1" applyFill="1" applyBorder="1" applyAlignment="1">
      <alignment horizontal="right" vertical="top" wrapText="1"/>
    </xf>
    <xf numFmtId="1" fontId="9" fillId="0" borderId="0" xfId="4" applyNumberFormat="1" applyAlignment="1">
      <alignment horizontal="left" vertical="center"/>
    </xf>
    <xf numFmtId="0" fontId="4" fillId="2" borderId="3" xfId="3" applyFont="1" applyFill="1" applyBorder="1" applyAlignment="1">
      <alignment horizontal="right" vertical="top" wrapText="1"/>
    </xf>
    <xf numFmtId="0" fontId="11" fillId="2" borderId="3" xfId="0" applyFont="1" applyFill="1" applyBorder="1" applyAlignment="1">
      <alignment horizontal="right" vertical="top" wrapText="1"/>
    </xf>
    <xf numFmtId="1" fontId="0" fillId="0" borderId="0" xfId="0" applyNumberFormat="1"/>
    <xf numFmtId="0" fontId="4" fillId="2" borderId="4" xfId="3" applyFill="1" applyBorder="1" applyAlignment="1">
      <alignment horizontal="left" vertical="top" wrapText="1"/>
    </xf>
    <xf numFmtId="0" fontId="0" fillId="2" borderId="1" xfId="0" applyFill="1" applyBorder="1"/>
    <xf numFmtId="0" fontId="6" fillId="0" borderId="0" xfId="0" applyFont="1" applyBorder="1" applyAlignment="1"/>
    <xf numFmtId="164" fontId="8" fillId="0" borderId="0" xfId="0" applyNumberFormat="1" applyFont="1"/>
    <xf numFmtId="164" fontId="12" fillId="0" borderId="0" xfId="1" applyNumberFormat="1" applyFont="1"/>
    <xf numFmtId="165" fontId="13" fillId="0" borderId="0" xfId="2" applyNumberFormat="1" applyFont="1"/>
    <xf numFmtId="165" fontId="14" fillId="0" borderId="0" xfId="2" applyNumberFormat="1" applyFont="1"/>
    <xf numFmtId="164" fontId="12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4" fillId="3" borderId="3" xfId="3" applyFont="1" applyFill="1" applyBorder="1" applyAlignment="1">
      <alignment horizontal="right" vertical="top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2" fillId="4" borderId="3" xfId="0" applyFont="1" applyFill="1" applyBorder="1" applyAlignment="1">
      <alignment horizontal="right" vertical="top" wrapText="1"/>
    </xf>
    <xf numFmtId="0" fontId="15" fillId="5" borderId="3" xfId="0" applyFont="1" applyFill="1" applyBorder="1" applyAlignment="1">
      <alignment horizontal="right" vertical="top" wrapText="1"/>
    </xf>
    <xf numFmtId="0" fontId="2" fillId="3" borderId="3" xfId="0" applyFont="1" applyFill="1" applyBorder="1" applyAlignment="1">
      <alignment horizontal="right" vertical="top" wrapText="1"/>
    </xf>
    <xf numFmtId="3" fontId="2" fillId="3" borderId="3" xfId="0" applyNumberFormat="1" applyFont="1" applyFill="1" applyBorder="1" applyAlignment="1">
      <alignment horizontal="right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right" vertical="top" wrapText="1"/>
    </xf>
    <xf numFmtId="3" fontId="2" fillId="3" borderId="7" xfId="0" applyNumberFormat="1" applyFont="1" applyFill="1" applyBorder="1" applyAlignment="1">
      <alignment horizontal="right" vertical="top" wrapText="1"/>
    </xf>
    <xf numFmtId="0" fontId="4" fillId="3" borderId="7" xfId="3" applyFill="1" applyBorder="1" applyAlignment="1">
      <alignment horizontal="right" vertical="top" wrapText="1"/>
    </xf>
    <xf numFmtId="0" fontId="2" fillId="3" borderId="4" xfId="0" applyFont="1" applyFill="1" applyBorder="1" applyAlignment="1">
      <alignment horizontal="left" vertical="top" wrapText="1"/>
    </xf>
    <xf numFmtId="0" fontId="11" fillId="2" borderId="7" xfId="0" applyFont="1" applyFill="1" applyBorder="1" applyAlignment="1">
      <alignment horizontal="right" vertical="top" wrapText="1"/>
    </xf>
    <xf numFmtId="1" fontId="2" fillId="3" borderId="3" xfId="0" applyNumberFormat="1" applyFont="1" applyFill="1" applyBorder="1" applyAlignment="1">
      <alignment horizontal="right" vertical="top" wrapText="1"/>
    </xf>
  </cellXfs>
  <cellStyles count="5">
    <cellStyle name="Comma" xfId="1" builtinId="3"/>
    <cellStyle name="Hyperlink" xfId="3" builtinId="8"/>
    <cellStyle name="Normal" xfId="0" builtinId="0"/>
    <cellStyle name="Normal 2" xfId="4" xr:uid="{49694594-65EB-48DD-99BD-E73D77DED2B9}"/>
    <cellStyle name="Percent" xfId="2" builtinId="5"/>
  </cellStyles>
  <dxfs count="5"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orldometers.info/coronavirus/usa/florida/" TargetMode="External"/><Relationship Id="rId3" Type="http://schemas.openxmlformats.org/officeDocument/2006/relationships/hyperlink" Target="https://www.worldometers.info/coronavirus/usa/illinois/" TargetMode="External"/><Relationship Id="rId7" Type="http://schemas.openxmlformats.org/officeDocument/2006/relationships/hyperlink" Target="https://www.worldometers.info/coronavirus/usa/texas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worldometers.info/coronavirus/usa/new-jersey/" TargetMode="External"/><Relationship Id="rId1" Type="http://schemas.openxmlformats.org/officeDocument/2006/relationships/hyperlink" Target="https://www.worldometers.info/coronavirus/usa/new-york/" TargetMode="External"/><Relationship Id="rId6" Type="http://schemas.openxmlformats.org/officeDocument/2006/relationships/hyperlink" Target="https://www.worldometers.info/coronavirus/usa/pennsylvania/" TargetMode="External"/><Relationship Id="rId11" Type="http://schemas.openxmlformats.org/officeDocument/2006/relationships/hyperlink" Target="https://www.worldometers.info/coronavirus/usa/washington/" TargetMode="External"/><Relationship Id="rId5" Type="http://schemas.openxmlformats.org/officeDocument/2006/relationships/hyperlink" Target="https://www.worldometers.info/coronavirus/usa/massachusetts/" TargetMode="External"/><Relationship Id="rId10" Type="http://schemas.openxmlformats.org/officeDocument/2006/relationships/hyperlink" Target="https://www.worldometers.info/coronavirus/usa/ohio/" TargetMode="External"/><Relationship Id="rId4" Type="http://schemas.openxmlformats.org/officeDocument/2006/relationships/hyperlink" Target="https://www.worldometers.info/coronavirus/usa/california/" TargetMode="External"/><Relationship Id="rId9" Type="http://schemas.openxmlformats.org/officeDocument/2006/relationships/hyperlink" Target="https://www.worldometers.info/coronavirus/usa/louisiana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orldometers.info/coronavirus/usa/florida/" TargetMode="External"/><Relationship Id="rId3" Type="http://schemas.openxmlformats.org/officeDocument/2006/relationships/hyperlink" Target="https://www.worldometers.info/coronavirus/usa/illinois/" TargetMode="External"/><Relationship Id="rId7" Type="http://schemas.openxmlformats.org/officeDocument/2006/relationships/hyperlink" Target="https://www.worldometers.info/coronavirus/usa/texas/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s://www.worldometers.info/coronavirus/usa/new-jersey/" TargetMode="External"/><Relationship Id="rId1" Type="http://schemas.openxmlformats.org/officeDocument/2006/relationships/hyperlink" Target="https://www.worldometers.info/coronavirus/usa/new-york/" TargetMode="External"/><Relationship Id="rId6" Type="http://schemas.openxmlformats.org/officeDocument/2006/relationships/hyperlink" Target="https://www.worldometers.info/coronavirus/usa/pennsylvania/" TargetMode="External"/><Relationship Id="rId11" Type="http://schemas.openxmlformats.org/officeDocument/2006/relationships/hyperlink" Target="https://www.worldometers.info/coronavirus/usa/washington/" TargetMode="External"/><Relationship Id="rId5" Type="http://schemas.openxmlformats.org/officeDocument/2006/relationships/hyperlink" Target="https://www.worldometers.info/coronavirus/usa/massachusetts/" TargetMode="External"/><Relationship Id="rId10" Type="http://schemas.openxmlformats.org/officeDocument/2006/relationships/hyperlink" Target="https://www.worldometers.info/coronavirus/usa/ohio/" TargetMode="External"/><Relationship Id="rId4" Type="http://schemas.openxmlformats.org/officeDocument/2006/relationships/hyperlink" Target="https://www.worldometers.info/coronavirus/usa/california/" TargetMode="External"/><Relationship Id="rId9" Type="http://schemas.openxmlformats.org/officeDocument/2006/relationships/hyperlink" Target="https://www.worldometers.info/coronavirus/usa/louisiana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orldometers.info/coronavirus/usa/florida/" TargetMode="External"/><Relationship Id="rId3" Type="http://schemas.openxmlformats.org/officeDocument/2006/relationships/hyperlink" Target="https://www.worldometers.info/coronavirus/usa/illinois/" TargetMode="External"/><Relationship Id="rId7" Type="http://schemas.openxmlformats.org/officeDocument/2006/relationships/hyperlink" Target="https://www.worldometers.info/coronavirus/usa/texas/" TargetMode="External"/><Relationship Id="rId2" Type="http://schemas.openxmlformats.org/officeDocument/2006/relationships/hyperlink" Target="https://www.worldometers.info/coronavirus/usa/new-jersey/" TargetMode="External"/><Relationship Id="rId1" Type="http://schemas.openxmlformats.org/officeDocument/2006/relationships/hyperlink" Target="https://www.worldometers.info/coronavirus/usa/new-york/" TargetMode="External"/><Relationship Id="rId6" Type="http://schemas.openxmlformats.org/officeDocument/2006/relationships/hyperlink" Target="https://www.worldometers.info/coronavirus/usa/pennsylvania/" TargetMode="External"/><Relationship Id="rId11" Type="http://schemas.openxmlformats.org/officeDocument/2006/relationships/hyperlink" Target="https://www.worldometers.info/coronavirus/usa/washington/" TargetMode="External"/><Relationship Id="rId5" Type="http://schemas.openxmlformats.org/officeDocument/2006/relationships/hyperlink" Target="https://www.worldometers.info/coronavirus/usa/massachusetts/" TargetMode="External"/><Relationship Id="rId10" Type="http://schemas.openxmlformats.org/officeDocument/2006/relationships/hyperlink" Target="https://www.worldometers.info/coronavirus/usa/ohio/" TargetMode="External"/><Relationship Id="rId4" Type="http://schemas.openxmlformats.org/officeDocument/2006/relationships/hyperlink" Target="https://www.worldometers.info/coronavirus/usa/california/" TargetMode="External"/><Relationship Id="rId9" Type="http://schemas.openxmlformats.org/officeDocument/2006/relationships/hyperlink" Target="https://www.worldometers.info/coronavirus/usa/louisiana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orldometers.info/coronavirus/usa/florida/" TargetMode="External"/><Relationship Id="rId3" Type="http://schemas.openxmlformats.org/officeDocument/2006/relationships/hyperlink" Target="https://www.worldometers.info/coronavirus/usa/illinois/" TargetMode="External"/><Relationship Id="rId7" Type="http://schemas.openxmlformats.org/officeDocument/2006/relationships/hyperlink" Target="https://www.worldometers.info/coronavirus/usa/texas/" TargetMode="External"/><Relationship Id="rId12" Type="http://schemas.openxmlformats.org/officeDocument/2006/relationships/printerSettings" Target="../printerSettings/printerSettings3.bin"/><Relationship Id="rId2" Type="http://schemas.openxmlformats.org/officeDocument/2006/relationships/hyperlink" Target="https://www.worldometers.info/coronavirus/usa/new-jersey/" TargetMode="External"/><Relationship Id="rId1" Type="http://schemas.openxmlformats.org/officeDocument/2006/relationships/hyperlink" Target="https://www.worldometers.info/coronavirus/usa/new-york/" TargetMode="External"/><Relationship Id="rId6" Type="http://schemas.openxmlformats.org/officeDocument/2006/relationships/hyperlink" Target="https://www.worldometers.info/coronavirus/usa/pennsylvania/" TargetMode="External"/><Relationship Id="rId11" Type="http://schemas.openxmlformats.org/officeDocument/2006/relationships/hyperlink" Target="https://www.worldometers.info/coronavirus/usa/washington/" TargetMode="External"/><Relationship Id="rId5" Type="http://schemas.openxmlformats.org/officeDocument/2006/relationships/hyperlink" Target="https://www.worldometers.info/coronavirus/usa/massachusetts/" TargetMode="External"/><Relationship Id="rId10" Type="http://schemas.openxmlformats.org/officeDocument/2006/relationships/hyperlink" Target="https://www.worldometers.info/coronavirus/usa/ohio/" TargetMode="External"/><Relationship Id="rId4" Type="http://schemas.openxmlformats.org/officeDocument/2006/relationships/hyperlink" Target="https://www.worldometers.info/coronavirus/usa/california/" TargetMode="External"/><Relationship Id="rId9" Type="http://schemas.openxmlformats.org/officeDocument/2006/relationships/hyperlink" Target="https://www.worldometers.info/coronavirus/usa/louisian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V59"/>
  <sheetViews>
    <sheetView topLeftCell="A19" workbookViewId="0">
      <selection activeCell="J5" sqref="A5:J59"/>
    </sheetView>
  </sheetViews>
  <sheetFormatPr defaultColWidth="14.26953125" defaultRowHeight="14.5" x14ac:dyDescent="0.35"/>
  <cols>
    <col min="2" max="11" width="12.08984375" customWidth="1"/>
    <col min="14" max="14" width="14" customWidth="1"/>
    <col min="16" max="16" width="7.6328125" customWidth="1"/>
    <col min="17" max="21" width="14.26953125" style="23"/>
  </cols>
  <sheetData>
    <row r="1" spans="1:22" x14ac:dyDescent="0.35">
      <c r="L1" s="56" t="s">
        <v>68</v>
      </c>
      <c r="M1" s="56"/>
      <c r="N1" s="56"/>
      <c r="O1" s="6">
        <v>1.4999999999999999E-2</v>
      </c>
      <c r="P1" s="6"/>
      <c r="Q1" s="57" t="s">
        <v>77</v>
      </c>
      <c r="R1" s="57"/>
      <c r="S1" s="57"/>
      <c r="T1" s="57"/>
      <c r="U1" s="57"/>
    </row>
    <row r="2" spans="1:22" ht="21.5" thickBot="1" x14ac:dyDescent="0.55000000000000004">
      <c r="A2" s="27" t="s">
        <v>57</v>
      </c>
      <c r="B2" s="27"/>
      <c r="C2" s="27"/>
      <c r="D2" s="27"/>
      <c r="E2" s="27"/>
      <c r="F2" s="27"/>
      <c r="G2" s="27"/>
      <c r="H2" s="27"/>
      <c r="I2" s="27"/>
      <c r="J2" s="27"/>
      <c r="K2" s="48"/>
      <c r="L2" s="28"/>
      <c r="N2" s="27" t="s">
        <v>62</v>
      </c>
      <c r="O2" s="27"/>
      <c r="P2" s="20"/>
      <c r="Q2" s="17">
        <v>0.15</v>
      </c>
      <c r="R2" s="17">
        <v>0.6</v>
      </c>
      <c r="S2" s="17">
        <v>0.25</v>
      </c>
      <c r="T2" s="17">
        <v>0.125</v>
      </c>
      <c r="U2" s="18">
        <f>O1</f>
        <v>1.4999999999999999E-2</v>
      </c>
      <c r="V2" s="16"/>
    </row>
    <row r="3" spans="1:22" x14ac:dyDescent="0.35">
      <c r="A3" s="9" t="s">
        <v>0</v>
      </c>
      <c r="B3" s="10" t="s">
        <v>2</v>
      </c>
      <c r="C3" s="10" t="s">
        <v>4</v>
      </c>
      <c r="D3" s="10" t="s">
        <v>2</v>
      </c>
      <c r="E3" s="10" t="s">
        <v>4</v>
      </c>
      <c r="F3" s="10" t="s">
        <v>6</v>
      </c>
      <c r="G3" s="10" t="s">
        <v>79</v>
      </c>
      <c r="H3" s="10" t="s">
        <v>81</v>
      </c>
      <c r="I3" s="10" t="s">
        <v>2</v>
      </c>
      <c r="J3" s="10" t="s">
        <v>83</v>
      </c>
      <c r="K3" s="11"/>
      <c r="L3" s="29"/>
      <c r="M3" s="11" t="s">
        <v>84</v>
      </c>
      <c r="N3" s="11" t="s">
        <v>58</v>
      </c>
      <c r="O3" s="11" t="s">
        <v>60</v>
      </c>
      <c r="P3" s="11"/>
      <c r="Q3" s="21" t="s">
        <v>69</v>
      </c>
      <c r="R3" s="21" t="s">
        <v>71</v>
      </c>
      <c r="S3" s="21" t="s">
        <v>73</v>
      </c>
      <c r="T3" s="21" t="s">
        <v>75</v>
      </c>
      <c r="U3" s="21" t="s">
        <v>76</v>
      </c>
      <c r="V3" s="21" t="s">
        <v>76</v>
      </c>
    </row>
    <row r="4" spans="1:22" ht="15" thickBot="1" x14ac:dyDescent="0.4">
      <c r="A4" s="12" t="s">
        <v>1</v>
      </c>
      <c r="B4" s="13" t="s">
        <v>3</v>
      </c>
      <c r="C4" s="13" t="s">
        <v>3</v>
      </c>
      <c r="D4" s="13" t="s">
        <v>5</v>
      </c>
      <c r="E4" s="13" t="s">
        <v>5</v>
      </c>
      <c r="F4" s="13" t="s">
        <v>3</v>
      </c>
      <c r="G4" s="13" t="s">
        <v>80</v>
      </c>
      <c r="H4" s="13" t="s">
        <v>80</v>
      </c>
      <c r="I4" s="13" t="s">
        <v>82</v>
      </c>
      <c r="J4" s="13" t="s">
        <v>80</v>
      </c>
      <c r="K4" s="11"/>
      <c r="L4" s="29"/>
      <c r="M4" s="11" t="s">
        <v>85</v>
      </c>
      <c r="N4" s="11" t="s">
        <v>59</v>
      </c>
      <c r="O4" s="11" t="s">
        <v>61</v>
      </c>
      <c r="P4" s="11"/>
      <c r="Q4" s="21" t="s">
        <v>70</v>
      </c>
      <c r="R4" s="21" t="s">
        <v>72</v>
      </c>
      <c r="S4" s="21" t="s">
        <v>74</v>
      </c>
      <c r="T4" s="21" t="s">
        <v>74</v>
      </c>
      <c r="U4" s="21" t="s">
        <v>5</v>
      </c>
      <c r="V4" s="21" t="s">
        <v>78</v>
      </c>
    </row>
    <row r="5" spans="1:22" ht="15" thickBot="1" x14ac:dyDescent="0.4">
      <c r="A5" s="46" t="s">
        <v>7</v>
      </c>
      <c r="B5" s="1">
        <v>373622</v>
      </c>
      <c r="C5" s="2"/>
      <c r="D5" s="1">
        <v>29451</v>
      </c>
      <c r="E5" s="2"/>
      <c r="F5" s="1">
        <v>279305</v>
      </c>
      <c r="G5" s="1">
        <v>19206</v>
      </c>
      <c r="H5" s="1">
        <v>1514</v>
      </c>
      <c r="I5" s="1">
        <v>1774733</v>
      </c>
      <c r="J5" s="1">
        <v>91229</v>
      </c>
      <c r="K5" s="7"/>
      <c r="L5" s="8"/>
      <c r="M5" s="26">
        <f t="shared" ref="M5:M14" si="0">D5/B5</f>
        <v>7.8825658017996805E-2</v>
      </c>
      <c r="N5" s="4">
        <f t="shared" ref="N5:N14" si="1">D5/$O$1</f>
        <v>1963400</v>
      </c>
      <c r="O5" s="5">
        <f t="shared" ref="O5:O14" si="2">ABS(F5-N5)/N5</f>
        <v>0.85774421921157173</v>
      </c>
      <c r="P5" s="5"/>
      <c r="Q5" s="22">
        <f t="shared" ref="Q5:Q14" si="3">$Q$2*$N5</f>
        <v>294510</v>
      </c>
      <c r="R5" s="22">
        <f t="shared" ref="R5:R14" si="4">$R$2*$N5</f>
        <v>1178040</v>
      </c>
      <c r="S5" s="22">
        <f t="shared" ref="S5:S14" si="5">$S$2*$N5</f>
        <v>490850</v>
      </c>
      <c r="T5" s="22">
        <f t="shared" ref="T5:T14" si="6">$T$2*$N5</f>
        <v>245425</v>
      </c>
      <c r="U5" s="22">
        <f t="shared" ref="U5:U14" si="7">$U$2*$N5</f>
        <v>29451</v>
      </c>
      <c r="V5" s="19">
        <f t="shared" ref="V5:V14" si="8">N5-U5</f>
        <v>1933949</v>
      </c>
    </row>
    <row r="6" spans="1:22" ht="15" thickBot="1" x14ac:dyDescent="0.4">
      <c r="A6" s="46" t="s">
        <v>8</v>
      </c>
      <c r="B6" s="1">
        <v>157015</v>
      </c>
      <c r="C6" s="2"/>
      <c r="D6" s="1">
        <v>11197</v>
      </c>
      <c r="E6" s="2"/>
      <c r="F6" s="1">
        <v>131911</v>
      </c>
      <c r="G6" s="1">
        <v>17678</v>
      </c>
      <c r="H6" s="1">
        <v>1261</v>
      </c>
      <c r="I6" s="1">
        <v>635892</v>
      </c>
      <c r="J6" s="1">
        <v>71592</v>
      </c>
      <c r="K6" s="7"/>
      <c r="L6" s="8"/>
      <c r="M6" s="26">
        <f t="shared" si="0"/>
        <v>7.13116581218355E-2</v>
      </c>
      <c r="N6" s="4">
        <f t="shared" si="1"/>
        <v>746466.66666666674</v>
      </c>
      <c r="O6" s="5">
        <f t="shared" si="2"/>
        <v>0.82328614807537737</v>
      </c>
      <c r="P6" s="5"/>
      <c r="Q6" s="22">
        <f t="shared" si="3"/>
        <v>111970.00000000001</v>
      </c>
      <c r="R6" s="22">
        <f t="shared" si="4"/>
        <v>447880.00000000006</v>
      </c>
      <c r="S6" s="22">
        <f t="shared" si="5"/>
        <v>186616.66666666669</v>
      </c>
      <c r="T6" s="22">
        <f t="shared" si="6"/>
        <v>93308.333333333343</v>
      </c>
      <c r="U6" s="22">
        <f t="shared" si="7"/>
        <v>11197</v>
      </c>
      <c r="V6" s="19">
        <f t="shared" si="8"/>
        <v>735269.66666666674</v>
      </c>
    </row>
    <row r="7" spans="1:22" ht="15" thickBot="1" x14ac:dyDescent="0.4">
      <c r="A7" s="46" t="s">
        <v>12</v>
      </c>
      <c r="B7" s="1">
        <v>113195</v>
      </c>
      <c r="C7" s="2"/>
      <c r="D7" s="1">
        <v>4923</v>
      </c>
      <c r="E7" s="2"/>
      <c r="F7" s="1">
        <v>104657</v>
      </c>
      <c r="G7" s="1">
        <v>8933</v>
      </c>
      <c r="H7" s="2">
        <v>388</v>
      </c>
      <c r="I7" s="1">
        <v>786794</v>
      </c>
      <c r="J7" s="1">
        <v>62090</v>
      </c>
      <c r="K7" s="7"/>
      <c r="L7" s="8"/>
      <c r="M7" s="26">
        <f t="shared" si="0"/>
        <v>4.3491320287998583E-2</v>
      </c>
      <c r="N7" s="4">
        <f t="shared" si="1"/>
        <v>328200</v>
      </c>
      <c r="O7" s="5">
        <f t="shared" si="2"/>
        <v>0.68111822059719684</v>
      </c>
      <c r="P7" s="5"/>
      <c r="Q7" s="22">
        <f t="shared" si="3"/>
        <v>49230</v>
      </c>
      <c r="R7" s="22">
        <f t="shared" si="4"/>
        <v>196920</v>
      </c>
      <c r="S7" s="22">
        <f t="shared" si="5"/>
        <v>82050</v>
      </c>
      <c r="T7" s="22">
        <f t="shared" si="6"/>
        <v>41025</v>
      </c>
      <c r="U7" s="22">
        <f t="shared" si="7"/>
        <v>4923</v>
      </c>
      <c r="V7" s="19">
        <f t="shared" si="8"/>
        <v>323277</v>
      </c>
    </row>
    <row r="8" spans="1:22" ht="15" thickBot="1" x14ac:dyDescent="0.4">
      <c r="A8" s="46" t="s">
        <v>10</v>
      </c>
      <c r="B8" s="1">
        <v>99776</v>
      </c>
      <c r="C8" s="2"/>
      <c r="D8" s="1">
        <v>3852</v>
      </c>
      <c r="E8" s="2"/>
      <c r="F8" s="1">
        <v>75084</v>
      </c>
      <c r="G8" s="1">
        <v>2525</v>
      </c>
      <c r="H8" s="2">
        <v>97</v>
      </c>
      <c r="I8" s="1">
        <v>1696396</v>
      </c>
      <c r="J8" s="1">
        <v>42933</v>
      </c>
      <c r="K8" s="7"/>
      <c r="L8" s="8"/>
      <c r="M8" s="26">
        <f t="shared" si="0"/>
        <v>3.8606478511866583E-2</v>
      </c>
      <c r="N8" s="4">
        <f t="shared" si="1"/>
        <v>256800</v>
      </c>
      <c r="O8" s="5">
        <f t="shared" si="2"/>
        <v>0.70761682242990653</v>
      </c>
      <c r="P8" s="5"/>
      <c r="Q8" s="22">
        <f t="shared" si="3"/>
        <v>38520</v>
      </c>
      <c r="R8" s="22">
        <f t="shared" si="4"/>
        <v>154080</v>
      </c>
      <c r="S8" s="22">
        <f t="shared" si="5"/>
        <v>64200</v>
      </c>
      <c r="T8" s="22">
        <f t="shared" si="6"/>
        <v>32100</v>
      </c>
      <c r="U8" s="22">
        <f t="shared" si="7"/>
        <v>3852</v>
      </c>
      <c r="V8" s="19">
        <f t="shared" si="8"/>
        <v>252948</v>
      </c>
    </row>
    <row r="9" spans="1:22" ht="15" thickBot="1" x14ac:dyDescent="0.4">
      <c r="A9" s="46" t="s">
        <v>17</v>
      </c>
      <c r="B9" s="1">
        <v>93693</v>
      </c>
      <c r="C9" s="2"/>
      <c r="D9" s="1">
        <v>6473</v>
      </c>
      <c r="E9" s="2"/>
      <c r="F9" s="1">
        <v>54671</v>
      </c>
      <c r="G9" s="1">
        <v>13593</v>
      </c>
      <c r="H9" s="2">
        <v>939</v>
      </c>
      <c r="I9" s="1">
        <v>545481</v>
      </c>
      <c r="J9" s="1">
        <v>79141</v>
      </c>
      <c r="K9" s="8"/>
      <c r="L9" s="8"/>
      <c r="M9" s="26">
        <f t="shared" si="0"/>
        <v>6.9087338435101869E-2</v>
      </c>
      <c r="N9" s="4">
        <f t="shared" si="1"/>
        <v>431533.33333333337</v>
      </c>
      <c r="O9" s="5">
        <f t="shared" si="2"/>
        <v>0.87330990267264019</v>
      </c>
      <c r="P9" s="5"/>
      <c r="Q9" s="22">
        <f t="shared" si="3"/>
        <v>64730</v>
      </c>
      <c r="R9" s="22">
        <f t="shared" si="4"/>
        <v>258920</v>
      </c>
      <c r="S9" s="22">
        <f t="shared" si="5"/>
        <v>107883.33333333334</v>
      </c>
      <c r="T9" s="22">
        <f t="shared" si="6"/>
        <v>53941.666666666672</v>
      </c>
      <c r="U9" s="22">
        <f t="shared" si="7"/>
        <v>6473</v>
      </c>
      <c r="V9" s="19">
        <f t="shared" si="8"/>
        <v>425060.33333333337</v>
      </c>
    </row>
    <row r="10" spans="1:22" ht="15" thickBot="1" x14ac:dyDescent="0.4">
      <c r="A10" s="46" t="s">
        <v>19</v>
      </c>
      <c r="B10" s="1">
        <v>72876</v>
      </c>
      <c r="C10" s="2"/>
      <c r="D10" s="1">
        <v>5194</v>
      </c>
      <c r="E10" s="2"/>
      <c r="F10" s="1">
        <v>26080</v>
      </c>
      <c r="G10" s="1">
        <v>5693</v>
      </c>
      <c r="H10" s="2">
        <v>406</v>
      </c>
      <c r="I10" s="1">
        <v>426011</v>
      </c>
      <c r="J10" s="1">
        <v>33277</v>
      </c>
      <c r="K10" s="7"/>
      <c r="L10" s="8"/>
      <c r="M10" s="26">
        <f t="shared" si="0"/>
        <v>7.1271749272737259E-2</v>
      </c>
      <c r="N10" s="4">
        <f t="shared" si="1"/>
        <v>346266.66666666669</v>
      </c>
      <c r="O10" s="5">
        <f t="shared" si="2"/>
        <v>0.92468232576049292</v>
      </c>
      <c r="P10" s="5"/>
      <c r="Q10" s="22">
        <f t="shared" si="3"/>
        <v>51940</v>
      </c>
      <c r="R10" s="22">
        <f t="shared" si="4"/>
        <v>207760</v>
      </c>
      <c r="S10" s="22">
        <f t="shared" si="5"/>
        <v>86566.666666666672</v>
      </c>
      <c r="T10" s="22">
        <f t="shared" si="6"/>
        <v>43283.333333333336</v>
      </c>
      <c r="U10" s="22">
        <f t="shared" si="7"/>
        <v>5194</v>
      </c>
      <c r="V10" s="19">
        <f t="shared" si="8"/>
        <v>341072.66666666669</v>
      </c>
    </row>
    <row r="11" spans="1:22" ht="15" thickBot="1" x14ac:dyDescent="0.4">
      <c r="A11" s="46" t="s">
        <v>15</v>
      </c>
      <c r="B11" s="1">
        <v>57744</v>
      </c>
      <c r="C11" s="2"/>
      <c r="D11" s="1">
        <v>1563</v>
      </c>
      <c r="E11" s="2"/>
      <c r="F11" s="1">
        <v>19776</v>
      </c>
      <c r="G11" s="1">
        <v>1991</v>
      </c>
      <c r="H11" s="2">
        <v>54</v>
      </c>
      <c r="I11" s="1">
        <v>944405</v>
      </c>
      <c r="J11" s="1">
        <v>32570</v>
      </c>
      <c r="K11" s="7"/>
      <c r="L11" s="8"/>
      <c r="M11" s="26">
        <f t="shared" si="0"/>
        <v>2.7067747298420614E-2</v>
      </c>
      <c r="N11" s="30">
        <f t="shared" si="1"/>
        <v>104200</v>
      </c>
      <c r="O11" s="31">
        <f t="shared" si="2"/>
        <v>0.81021113243762</v>
      </c>
      <c r="P11" s="5"/>
      <c r="Q11" s="22">
        <f t="shared" si="3"/>
        <v>15630</v>
      </c>
      <c r="R11" s="22">
        <f t="shared" si="4"/>
        <v>62520</v>
      </c>
      <c r="S11" s="22">
        <f t="shared" si="5"/>
        <v>26050</v>
      </c>
      <c r="T11" s="22">
        <f t="shared" si="6"/>
        <v>13025</v>
      </c>
      <c r="U11" s="22">
        <f t="shared" si="7"/>
        <v>1563</v>
      </c>
      <c r="V11" s="19">
        <f t="shared" si="8"/>
        <v>102637</v>
      </c>
    </row>
    <row r="12" spans="1:22" ht="15" thickBot="1" x14ac:dyDescent="0.4">
      <c r="A12" s="3" t="s">
        <v>11</v>
      </c>
      <c r="B12" s="1">
        <v>55104</v>
      </c>
      <c r="C12" s="2"/>
      <c r="D12" s="1">
        <v>5266</v>
      </c>
      <c r="E12" s="2"/>
      <c r="F12" s="1">
        <v>16670</v>
      </c>
      <c r="G12" s="1">
        <v>5518</v>
      </c>
      <c r="H12" s="2">
        <v>527</v>
      </c>
      <c r="I12" s="1">
        <v>537698</v>
      </c>
      <c r="J12" s="1">
        <v>53841</v>
      </c>
      <c r="K12" s="7"/>
      <c r="L12" s="8"/>
      <c r="M12" s="26">
        <f t="shared" si="0"/>
        <v>9.5564750290360045E-2</v>
      </c>
      <c r="N12" s="4">
        <f t="shared" si="1"/>
        <v>351066.66666666669</v>
      </c>
      <c r="O12" s="5">
        <f t="shared" si="2"/>
        <v>0.95251614128370676</v>
      </c>
      <c r="P12" s="5"/>
      <c r="Q12" s="22">
        <f t="shared" si="3"/>
        <v>52660</v>
      </c>
      <c r="R12" s="22">
        <f t="shared" si="4"/>
        <v>210640</v>
      </c>
      <c r="S12" s="22">
        <f t="shared" si="5"/>
        <v>87766.666666666672</v>
      </c>
      <c r="T12" s="22">
        <f t="shared" si="6"/>
        <v>43883.333333333336</v>
      </c>
      <c r="U12" s="22">
        <f t="shared" si="7"/>
        <v>5266</v>
      </c>
      <c r="V12" s="19">
        <f t="shared" si="8"/>
        <v>345800.66666666669</v>
      </c>
    </row>
    <row r="13" spans="1:22" ht="15" thickBot="1" x14ac:dyDescent="0.4">
      <c r="A13" s="46" t="s">
        <v>13</v>
      </c>
      <c r="B13" s="1">
        <v>52255</v>
      </c>
      <c r="C13" s="2"/>
      <c r="D13" s="1">
        <v>2259</v>
      </c>
      <c r="E13" s="2"/>
      <c r="F13" s="1">
        <v>41482</v>
      </c>
      <c r="G13" s="1">
        <v>2433</v>
      </c>
      <c r="H13" s="2">
        <v>105</v>
      </c>
      <c r="I13" s="1">
        <v>924920</v>
      </c>
      <c r="J13" s="1">
        <v>43064</v>
      </c>
      <c r="K13" s="7"/>
      <c r="L13" s="8"/>
      <c r="M13" s="26">
        <f t="shared" si="0"/>
        <v>4.3230312888718786E-2</v>
      </c>
      <c r="N13" s="4">
        <f t="shared" si="1"/>
        <v>150600</v>
      </c>
      <c r="O13" s="5">
        <f t="shared" si="2"/>
        <v>0.72455511288180607</v>
      </c>
      <c r="P13" s="5"/>
      <c r="Q13" s="22">
        <f t="shared" si="3"/>
        <v>22590</v>
      </c>
      <c r="R13" s="22">
        <f t="shared" si="4"/>
        <v>90360</v>
      </c>
      <c r="S13" s="22">
        <f t="shared" si="5"/>
        <v>37650</v>
      </c>
      <c r="T13" s="22">
        <f t="shared" si="6"/>
        <v>18825</v>
      </c>
      <c r="U13" s="22">
        <f t="shared" si="7"/>
        <v>2259</v>
      </c>
      <c r="V13" s="19">
        <f t="shared" si="8"/>
        <v>148341</v>
      </c>
    </row>
    <row r="14" spans="1:22" ht="15" thickBot="1" x14ac:dyDescent="0.4">
      <c r="A14" s="3" t="s">
        <v>26</v>
      </c>
      <c r="B14" s="1">
        <v>47687</v>
      </c>
      <c r="C14" s="2"/>
      <c r="D14" s="1">
        <v>2333</v>
      </c>
      <c r="E14" s="2"/>
      <c r="F14" s="1">
        <v>42071</v>
      </c>
      <c r="G14" s="1">
        <v>7888</v>
      </c>
      <c r="H14" s="2">
        <v>386</v>
      </c>
      <c r="I14" s="1">
        <v>254487</v>
      </c>
      <c r="J14" s="1">
        <v>42094</v>
      </c>
      <c r="K14" s="8"/>
      <c r="L14" s="8"/>
      <c r="M14" s="26">
        <f t="shared" si="0"/>
        <v>4.8923186612703673E-2</v>
      </c>
      <c r="N14" s="4">
        <f t="shared" si="1"/>
        <v>155533.33333333334</v>
      </c>
      <c r="O14" s="5">
        <f t="shared" si="2"/>
        <v>0.72950492927561084</v>
      </c>
      <c r="P14" s="5"/>
      <c r="Q14" s="22">
        <f t="shared" si="3"/>
        <v>23330</v>
      </c>
      <c r="R14" s="22">
        <f t="shared" si="4"/>
        <v>93320</v>
      </c>
      <c r="S14" s="22">
        <f t="shared" si="5"/>
        <v>38883.333333333336</v>
      </c>
      <c r="T14" s="22">
        <f t="shared" si="6"/>
        <v>19441.666666666668</v>
      </c>
      <c r="U14" s="22">
        <f t="shared" si="7"/>
        <v>2333</v>
      </c>
      <c r="V14" s="19">
        <f t="shared" si="8"/>
        <v>153200.33333333334</v>
      </c>
    </row>
    <row r="15" spans="1:22" ht="15" thickBot="1" x14ac:dyDescent="0.4">
      <c r="A15" s="3" t="s">
        <v>16</v>
      </c>
      <c r="B15" s="1">
        <v>43983</v>
      </c>
      <c r="C15" s="2"/>
      <c r="D15" s="1">
        <v>1895</v>
      </c>
      <c r="E15" s="2"/>
      <c r="F15" s="1">
        <v>41391</v>
      </c>
      <c r="G15" s="1">
        <v>4143</v>
      </c>
      <c r="H15" s="2">
        <v>178</v>
      </c>
      <c r="I15" s="1">
        <v>514945</v>
      </c>
      <c r="J15" s="1">
        <v>48500</v>
      </c>
      <c r="K15" s="8"/>
      <c r="L15" s="8"/>
      <c r="M15" s="26">
        <f t="shared" ref="M15:M36" si="9">D15/B15</f>
        <v>4.3084828229088511E-2</v>
      </c>
      <c r="N15" s="4">
        <f t="shared" ref="N15:N37" si="10">D15/$O$1</f>
        <v>126333.33333333334</v>
      </c>
      <c r="O15" s="5">
        <f t="shared" ref="O15:O37" si="11">ABS(F15-N15)/N15</f>
        <v>0.67236675461741424</v>
      </c>
      <c r="P15" s="5"/>
      <c r="Q15" s="22">
        <f t="shared" ref="Q15:Q36" si="12">$Q$2*$N15</f>
        <v>18950</v>
      </c>
      <c r="R15" s="22">
        <f t="shared" ref="R15:R36" si="13">$R$2*$N15</f>
        <v>75800</v>
      </c>
      <c r="S15" s="22">
        <f t="shared" ref="S15:S36" si="14">$S$2*$N15</f>
        <v>31583.333333333336</v>
      </c>
      <c r="T15" s="22">
        <f t="shared" ref="T15:T36" si="15">$T$2*$N15</f>
        <v>15791.666666666668</v>
      </c>
      <c r="U15" s="22">
        <f t="shared" ref="U15:U36" si="16">$U$2*$N15</f>
        <v>1895</v>
      </c>
      <c r="V15" s="19">
        <f t="shared" ref="V15:V36" si="17">N15-U15</f>
        <v>124438.33333333334</v>
      </c>
    </row>
    <row r="16" spans="1:22" ht="15" thickBot="1" x14ac:dyDescent="0.4">
      <c r="A16" s="3" t="s">
        <v>23</v>
      </c>
      <c r="B16" s="1">
        <v>41303</v>
      </c>
      <c r="C16" s="2"/>
      <c r="D16" s="1">
        <v>3769</v>
      </c>
      <c r="E16" s="2"/>
      <c r="F16" s="1">
        <v>30912</v>
      </c>
      <c r="G16" s="1">
        <v>11585</v>
      </c>
      <c r="H16" s="1">
        <v>1057</v>
      </c>
      <c r="I16" s="1">
        <v>225362</v>
      </c>
      <c r="J16" s="1">
        <v>63210</v>
      </c>
      <c r="K16" s="8"/>
      <c r="L16" s="8"/>
      <c r="M16" s="26">
        <f t="shared" si="9"/>
        <v>9.1252451395782391E-2</v>
      </c>
      <c r="N16" s="4">
        <f t="shared" si="10"/>
        <v>251266.66666666669</v>
      </c>
      <c r="O16" s="5">
        <f t="shared" si="11"/>
        <v>0.87697532501989917</v>
      </c>
      <c r="P16" s="5"/>
      <c r="Q16" s="22">
        <f t="shared" si="12"/>
        <v>37690</v>
      </c>
      <c r="R16" s="22">
        <f t="shared" si="13"/>
        <v>150760</v>
      </c>
      <c r="S16" s="22">
        <f t="shared" si="14"/>
        <v>62816.666666666672</v>
      </c>
      <c r="T16" s="22">
        <f t="shared" si="15"/>
        <v>31408.333333333336</v>
      </c>
      <c r="U16" s="22">
        <f t="shared" si="16"/>
        <v>3769</v>
      </c>
      <c r="V16" s="19">
        <f t="shared" si="17"/>
        <v>247497.66666666669</v>
      </c>
    </row>
    <row r="17" spans="1:22" ht="15" thickBot="1" x14ac:dyDescent="0.4">
      <c r="A17" s="3" t="s">
        <v>29</v>
      </c>
      <c r="B17" s="1">
        <v>39342</v>
      </c>
      <c r="C17" s="2"/>
      <c r="D17" s="1">
        <v>1236</v>
      </c>
      <c r="E17" s="2"/>
      <c r="F17" s="1">
        <v>32879</v>
      </c>
      <c r="G17" s="1">
        <v>4609</v>
      </c>
      <c r="H17" s="2">
        <v>145</v>
      </c>
      <c r="I17" s="1">
        <v>298270</v>
      </c>
      <c r="J17" s="1">
        <v>34945</v>
      </c>
      <c r="K17" s="7"/>
      <c r="L17" s="8"/>
      <c r="M17" s="26">
        <f t="shared" si="9"/>
        <v>3.1416806466371815E-2</v>
      </c>
      <c r="N17" s="4">
        <f t="shared" si="10"/>
        <v>82400</v>
      </c>
      <c r="O17" s="5">
        <f t="shared" si="11"/>
        <v>0.60098300970873786</v>
      </c>
      <c r="P17" s="5"/>
      <c r="Q17" s="22">
        <f t="shared" si="12"/>
        <v>12360</v>
      </c>
      <c r="R17" s="22">
        <f t="shared" si="13"/>
        <v>49440</v>
      </c>
      <c r="S17" s="22">
        <f t="shared" si="14"/>
        <v>20600</v>
      </c>
      <c r="T17" s="22">
        <f t="shared" si="15"/>
        <v>10300</v>
      </c>
      <c r="U17" s="22">
        <f t="shared" si="16"/>
        <v>1236</v>
      </c>
      <c r="V17" s="19">
        <f t="shared" si="17"/>
        <v>81164</v>
      </c>
    </row>
    <row r="18" spans="1:22" ht="15" thickBot="1" x14ac:dyDescent="0.4">
      <c r="A18" s="46" t="s">
        <v>14</v>
      </c>
      <c r="B18" s="1">
        <v>38068</v>
      </c>
      <c r="C18" s="2"/>
      <c r="D18" s="1">
        <v>2701</v>
      </c>
      <c r="E18" s="2"/>
      <c r="F18" s="1">
        <v>6667</v>
      </c>
      <c r="G18" s="1">
        <v>8189</v>
      </c>
      <c r="H18" s="2">
        <v>581</v>
      </c>
      <c r="I18" s="1">
        <v>341026</v>
      </c>
      <c r="J18" s="1">
        <v>73358</v>
      </c>
      <c r="K18" s="7"/>
      <c r="L18" s="8"/>
      <c r="M18" s="26">
        <f t="shared" si="9"/>
        <v>7.095198066617632E-2</v>
      </c>
      <c r="N18" s="4">
        <f t="shared" si="10"/>
        <v>180066.66666666669</v>
      </c>
      <c r="O18" s="5">
        <f t="shared" si="11"/>
        <v>0.96297482413920765</v>
      </c>
      <c r="P18" s="5"/>
      <c r="Q18" s="22">
        <f t="shared" si="12"/>
        <v>27010.000000000004</v>
      </c>
      <c r="R18" s="22">
        <f t="shared" si="13"/>
        <v>108040.00000000001</v>
      </c>
      <c r="S18" s="22">
        <f t="shared" si="14"/>
        <v>45016.666666666672</v>
      </c>
      <c r="T18" s="22">
        <f t="shared" si="15"/>
        <v>22508.333333333336</v>
      </c>
      <c r="U18" s="22">
        <f t="shared" si="16"/>
        <v>2701</v>
      </c>
      <c r="V18" s="19">
        <f t="shared" si="17"/>
        <v>177365.66666666669</v>
      </c>
    </row>
    <row r="19" spans="1:22" ht="15" thickBot="1" x14ac:dyDescent="0.4">
      <c r="A19" s="46" t="s">
        <v>21</v>
      </c>
      <c r="B19" s="1">
        <v>33075</v>
      </c>
      <c r="C19" s="2"/>
      <c r="D19" s="1">
        <v>2012</v>
      </c>
      <c r="E19" s="2"/>
      <c r="F19" s="1">
        <v>25049</v>
      </c>
      <c r="G19" s="1">
        <v>2830</v>
      </c>
      <c r="H19" s="2">
        <v>172</v>
      </c>
      <c r="I19" s="1">
        <v>339400</v>
      </c>
      <c r="J19" s="1">
        <v>29036</v>
      </c>
      <c r="K19" s="7"/>
      <c r="L19" s="8"/>
      <c r="M19" s="26">
        <f t="shared" si="9"/>
        <v>6.0831443688586548E-2</v>
      </c>
      <c r="N19" s="4">
        <f t="shared" si="10"/>
        <v>134133.33333333334</v>
      </c>
      <c r="O19" s="5">
        <f t="shared" si="11"/>
        <v>0.81325298210735586</v>
      </c>
      <c r="P19" s="5"/>
      <c r="Q19" s="22">
        <f t="shared" si="12"/>
        <v>20120</v>
      </c>
      <c r="R19" s="22">
        <f t="shared" si="13"/>
        <v>80480</v>
      </c>
      <c r="S19" s="22">
        <f t="shared" si="14"/>
        <v>33533.333333333336</v>
      </c>
      <c r="T19" s="22">
        <f t="shared" si="15"/>
        <v>16766.666666666668</v>
      </c>
      <c r="U19" s="22">
        <f t="shared" si="16"/>
        <v>2012</v>
      </c>
      <c r="V19" s="19">
        <f t="shared" si="17"/>
        <v>132121.33333333334</v>
      </c>
    </row>
    <row r="20" spans="1:22" ht="15" thickBot="1" x14ac:dyDescent="0.4">
      <c r="A20" s="3" t="s">
        <v>27</v>
      </c>
      <c r="B20" s="1">
        <v>32078</v>
      </c>
      <c r="C20" s="2"/>
      <c r="D20" s="1">
        <v>2004</v>
      </c>
      <c r="E20" s="2"/>
      <c r="F20" s="1">
        <v>28120</v>
      </c>
      <c r="G20" s="1">
        <v>4765</v>
      </c>
      <c r="H20" s="2">
        <v>298</v>
      </c>
      <c r="I20" s="1">
        <v>230749</v>
      </c>
      <c r="J20" s="1">
        <v>34275</v>
      </c>
      <c r="K20" s="7"/>
      <c r="L20" s="8"/>
      <c r="M20" s="26">
        <f t="shared" si="9"/>
        <v>6.2472722738325333E-2</v>
      </c>
      <c r="N20" s="4">
        <f t="shared" si="10"/>
        <v>133600</v>
      </c>
      <c r="O20" s="5">
        <f t="shared" si="11"/>
        <v>0.78952095808383238</v>
      </c>
      <c r="P20" s="5"/>
      <c r="Q20" s="22">
        <f t="shared" si="12"/>
        <v>20040</v>
      </c>
      <c r="R20" s="22">
        <f t="shared" si="13"/>
        <v>80160</v>
      </c>
      <c r="S20" s="22">
        <f t="shared" si="14"/>
        <v>33400</v>
      </c>
      <c r="T20" s="22">
        <f t="shared" si="15"/>
        <v>16700</v>
      </c>
      <c r="U20" s="22">
        <f t="shared" si="16"/>
        <v>2004</v>
      </c>
      <c r="V20" s="19">
        <f t="shared" si="17"/>
        <v>131596</v>
      </c>
    </row>
    <row r="21" spans="1:22" ht="15" thickBot="1" x14ac:dyDescent="0.4">
      <c r="A21" s="3" t="s">
        <v>18</v>
      </c>
      <c r="B21" s="1">
        <v>24565</v>
      </c>
      <c r="C21" s="2"/>
      <c r="D21" s="1">
        <v>1352</v>
      </c>
      <c r="E21" s="2"/>
      <c r="F21" s="1">
        <v>21491</v>
      </c>
      <c r="G21" s="1">
        <v>4266</v>
      </c>
      <c r="H21" s="2">
        <v>235</v>
      </c>
      <c r="I21" s="1">
        <v>157036</v>
      </c>
      <c r="J21" s="1">
        <v>27269</v>
      </c>
      <c r="K21" s="8"/>
      <c r="L21" s="8"/>
      <c r="M21" s="26">
        <f t="shared" si="9"/>
        <v>5.5037655200488499E-2</v>
      </c>
      <c r="N21" s="4">
        <f t="shared" si="10"/>
        <v>90133.333333333343</v>
      </c>
      <c r="O21" s="5">
        <f t="shared" si="11"/>
        <v>0.7615643491124261</v>
      </c>
      <c r="P21" s="5"/>
      <c r="Q21" s="22">
        <f t="shared" si="12"/>
        <v>13520.000000000002</v>
      </c>
      <c r="R21" s="22">
        <f t="shared" si="13"/>
        <v>54080.000000000007</v>
      </c>
      <c r="S21" s="22">
        <f t="shared" si="14"/>
        <v>22533.333333333336</v>
      </c>
      <c r="T21" s="22">
        <f t="shared" si="15"/>
        <v>11266.666666666668</v>
      </c>
      <c r="U21" s="22">
        <f t="shared" si="16"/>
        <v>1352</v>
      </c>
      <c r="V21" s="19">
        <f t="shared" si="17"/>
        <v>88781.333333333343</v>
      </c>
    </row>
    <row r="22" spans="1:22" ht="15" thickBot="1" x14ac:dyDescent="0.4">
      <c r="A22" s="3" t="s">
        <v>24</v>
      </c>
      <c r="B22" s="1">
        <v>24454</v>
      </c>
      <c r="C22" s="2"/>
      <c r="D22" s="2">
        <v>801</v>
      </c>
      <c r="E22" s="2"/>
      <c r="F22" s="1">
        <v>8699</v>
      </c>
      <c r="G22" s="1">
        <v>2332</v>
      </c>
      <c r="H22" s="2">
        <v>76</v>
      </c>
      <c r="I22" s="1">
        <v>352331</v>
      </c>
      <c r="J22" s="1">
        <v>33593</v>
      </c>
      <c r="K22" s="7"/>
      <c r="L22" s="8"/>
      <c r="M22" s="26">
        <f t="shared" si="9"/>
        <v>3.275537744336305E-2</v>
      </c>
      <c r="N22" s="4">
        <f t="shared" si="10"/>
        <v>53400</v>
      </c>
      <c r="O22" s="5">
        <f t="shared" si="11"/>
        <v>0.83709737827715358</v>
      </c>
      <c r="P22" s="5"/>
      <c r="Q22" s="22">
        <f t="shared" si="12"/>
        <v>8010</v>
      </c>
      <c r="R22" s="22">
        <f t="shared" si="13"/>
        <v>32040</v>
      </c>
      <c r="S22" s="22">
        <f t="shared" si="14"/>
        <v>13350</v>
      </c>
      <c r="T22" s="22">
        <f t="shared" si="15"/>
        <v>6675</v>
      </c>
      <c r="U22" s="22">
        <f t="shared" si="16"/>
        <v>801</v>
      </c>
      <c r="V22" s="19">
        <f t="shared" si="17"/>
        <v>52599</v>
      </c>
    </row>
    <row r="23" spans="1:22" ht="15" thickBot="1" x14ac:dyDescent="0.4">
      <c r="A23" s="3" t="s">
        <v>32</v>
      </c>
      <c r="B23" s="1">
        <v>21960</v>
      </c>
      <c r="C23" s="2"/>
      <c r="D23" s="2">
        <v>908</v>
      </c>
      <c r="E23" s="2"/>
      <c r="F23" s="1">
        <v>5529</v>
      </c>
      <c r="G23" s="1">
        <v>3894</v>
      </c>
      <c r="H23" s="2">
        <v>161</v>
      </c>
      <c r="I23" s="1">
        <v>209898</v>
      </c>
      <c r="J23" s="1">
        <v>37218</v>
      </c>
      <c r="K23" s="7"/>
      <c r="L23" s="8"/>
      <c r="M23" s="26">
        <f t="shared" si="9"/>
        <v>4.134790528233151E-2</v>
      </c>
      <c r="N23" s="4">
        <f t="shared" si="10"/>
        <v>60533.333333333336</v>
      </c>
      <c r="O23" s="5">
        <f t="shared" si="11"/>
        <v>0.90866189427312771</v>
      </c>
      <c r="P23" s="5"/>
      <c r="Q23" s="22">
        <f t="shared" si="12"/>
        <v>9080</v>
      </c>
      <c r="R23" s="22">
        <f t="shared" si="13"/>
        <v>36320</v>
      </c>
      <c r="S23" s="22">
        <f t="shared" si="14"/>
        <v>15133.333333333334</v>
      </c>
      <c r="T23" s="22">
        <f t="shared" si="15"/>
        <v>7566.666666666667</v>
      </c>
      <c r="U23" s="22">
        <f t="shared" si="16"/>
        <v>908</v>
      </c>
      <c r="V23" s="19">
        <f t="shared" si="17"/>
        <v>59625.333333333336</v>
      </c>
    </row>
    <row r="24" spans="1:22" ht="15" thickBot="1" x14ac:dyDescent="0.4">
      <c r="A24" s="46" t="s">
        <v>9</v>
      </c>
      <c r="B24" s="1">
        <v>21209</v>
      </c>
      <c r="C24" s="2"/>
      <c r="D24" s="1">
        <v>1086</v>
      </c>
      <c r="E24" s="2"/>
      <c r="F24" s="1">
        <v>14169</v>
      </c>
      <c r="G24" s="1">
        <v>2785</v>
      </c>
      <c r="H24" s="2">
        <v>143</v>
      </c>
      <c r="I24" s="1">
        <v>332791</v>
      </c>
      <c r="J24" s="1">
        <v>43703</v>
      </c>
      <c r="K24" s="7"/>
      <c r="L24" s="8"/>
      <c r="M24" s="26">
        <f t="shared" si="9"/>
        <v>5.120467725965392E-2</v>
      </c>
      <c r="N24" s="4">
        <f t="shared" si="10"/>
        <v>72400</v>
      </c>
      <c r="O24" s="5">
        <f t="shared" si="11"/>
        <v>0.80429558011049729</v>
      </c>
      <c r="P24" s="5"/>
      <c r="Q24" s="22">
        <f t="shared" si="12"/>
        <v>10860</v>
      </c>
      <c r="R24" s="22">
        <f t="shared" si="13"/>
        <v>43440</v>
      </c>
      <c r="S24" s="22">
        <f t="shared" si="14"/>
        <v>18100</v>
      </c>
      <c r="T24" s="22">
        <f t="shared" si="15"/>
        <v>9050</v>
      </c>
      <c r="U24" s="22">
        <f t="shared" si="16"/>
        <v>1086</v>
      </c>
      <c r="V24" s="19">
        <f t="shared" si="17"/>
        <v>71314</v>
      </c>
    </row>
    <row r="25" spans="1:22" ht="15" thickBot="1" x14ac:dyDescent="0.4">
      <c r="A25" s="3" t="s">
        <v>20</v>
      </c>
      <c r="B25" s="1">
        <v>20965</v>
      </c>
      <c r="C25" s="2"/>
      <c r="D25" s="2">
        <v>343</v>
      </c>
      <c r="E25" s="2"/>
      <c r="F25" s="1">
        <v>7288</v>
      </c>
      <c r="G25" s="1">
        <v>3070</v>
      </c>
      <c r="H25" s="2">
        <v>50</v>
      </c>
      <c r="I25" s="1">
        <v>403504</v>
      </c>
      <c r="J25" s="1">
        <v>59085</v>
      </c>
      <c r="K25" s="7"/>
      <c r="L25" s="8"/>
      <c r="M25" s="26">
        <f t="shared" si="9"/>
        <v>1.6360601001669448E-2</v>
      </c>
      <c r="N25" s="4">
        <f t="shared" si="10"/>
        <v>22866.666666666668</v>
      </c>
      <c r="O25" s="5">
        <f t="shared" si="11"/>
        <v>0.68128279883381926</v>
      </c>
      <c r="P25" s="5"/>
      <c r="Q25" s="22">
        <f t="shared" si="12"/>
        <v>3430</v>
      </c>
      <c r="R25" s="22">
        <f t="shared" si="13"/>
        <v>13720</v>
      </c>
      <c r="S25" s="22">
        <f t="shared" si="14"/>
        <v>5716.666666666667</v>
      </c>
      <c r="T25" s="22">
        <f t="shared" si="15"/>
        <v>2858.3333333333335</v>
      </c>
      <c r="U25" s="22">
        <f t="shared" si="16"/>
        <v>343</v>
      </c>
      <c r="V25" s="19">
        <f t="shared" si="17"/>
        <v>22523.666666666668</v>
      </c>
    </row>
    <row r="26" spans="1:22" ht="15" thickBot="1" x14ac:dyDescent="0.4">
      <c r="A26" s="3" t="s">
        <v>41</v>
      </c>
      <c r="B26" s="1">
        <v>18187</v>
      </c>
      <c r="C26" s="58">
        <v>483</v>
      </c>
      <c r="D26" s="2">
        <v>481</v>
      </c>
      <c r="E26" s="59">
        <v>3</v>
      </c>
      <c r="F26" s="1">
        <v>7851</v>
      </c>
      <c r="G26" s="1">
        <v>5764</v>
      </c>
      <c r="H26" s="2">
        <v>152</v>
      </c>
      <c r="I26" s="1">
        <v>138336</v>
      </c>
      <c r="J26" s="1">
        <v>43846</v>
      </c>
      <c r="K26" s="7"/>
      <c r="L26" s="8"/>
      <c r="M26" s="26">
        <f t="shared" si="9"/>
        <v>2.6447462473195141E-2</v>
      </c>
      <c r="N26" s="4">
        <f t="shared" si="10"/>
        <v>32066.666666666668</v>
      </c>
      <c r="O26" s="5">
        <f t="shared" si="11"/>
        <v>0.75516632016632013</v>
      </c>
      <c r="P26" s="5"/>
      <c r="Q26" s="22">
        <f t="shared" si="12"/>
        <v>4810</v>
      </c>
      <c r="R26" s="22">
        <f t="shared" si="13"/>
        <v>19240</v>
      </c>
      <c r="S26" s="22">
        <f t="shared" si="14"/>
        <v>8016.666666666667</v>
      </c>
      <c r="T26" s="22">
        <f t="shared" si="15"/>
        <v>4008.3333333333335</v>
      </c>
      <c r="U26" s="22">
        <f t="shared" si="16"/>
        <v>481</v>
      </c>
      <c r="V26" s="19">
        <f t="shared" si="17"/>
        <v>31585.666666666668</v>
      </c>
    </row>
    <row r="27" spans="1:22" ht="15" thickBot="1" x14ac:dyDescent="0.4">
      <c r="A27" s="3" t="s">
        <v>33</v>
      </c>
      <c r="B27" s="1">
        <v>16783</v>
      </c>
      <c r="C27" s="2"/>
      <c r="D27" s="2">
        <v>807</v>
      </c>
      <c r="E27" s="2"/>
      <c r="F27" s="1">
        <v>15906</v>
      </c>
      <c r="G27" s="1">
        <v>2306</v>
      </c>
      <c r="H27" s="2">
        <v>111</v>
      </c>
      <c r="I27" s="1">
        <v>273070</v>
      </c>
      <c r="J27" s="1">
        <v>37516</v>
      </c>
      <c r="K27" s="8"/>
      <c r="L27" s="8"/>
      <c r="M27" s="26">
        <f t="shared" si="9"/>
        <v>4.8084371089793243E-2</v>
      </c>
      <c r="N27" s="4">
        <f t="shared" si="10"/>
        <v>53800</v>
      </c>
      <c r="O27" s="5">
        <f t="shared" si="11"/>
        <v>0.70434944237918218</v>
      </c>
      <c r="P27" s="5"/>
      <c r="Q27" s="22">
        <f t="shared" si="12"/>
        <v>8070</v>
      </c>
      <c r="R27" s="22">
        <f t="shared" si="13"/>
        <v>32280</v>
      </c>
      <c r="S27" s="22">
        <f t="shared" si="14"/>
        <v>13450</v>
      </c>
      <c r="T27" s="22">
        <f t="shared" si="15"/>
        <v>6725</v>
      </c>
      <c r="U27" s="22">
        <f t="shared" si="16"/>
        <v>807</v>
      </c>
      <c r="V27" s="19">
        <f t="shared" si="17"/>
        <v>52993</v>
      </c>
    </row>
    <row r="28" spans="1:22" ht="15" thickBot="1" x14ac:dyDescent="0.4">
      <c r="A28" s="3" t="s">
        <v>22</v>
      </c>
      <c r="B28" s="1">
        <v>15863</v>
      </c>
      <c r="C28" s="2"/>
      <c r="D28" s="2">
        <v>517</v>
      </c>
      <c r="E28" s="2"/>
      <c r="F28" s="1">
        <v>5941</v>
      </c>
      <c r="G28" s="1">
        <v>2724</v>
      </c>
      <c r="H28" s="2">
        <v>89</v>
      </c>
      <c r="I28" s="1">
        <v>216737</v>
      </c>
      <c r="J28" s="1">
        <v>37224</v>
      </c>
      <c r="K28" s="7"/>
      <c r="L28" s="8"/>
      <c r="M28" s="26">
        <f t="shared" si="9"/>
        <v>3.2591565277690221E-2</v>
      </c>
      <c r="N28" s="4">
        <f t="shared" si="10"/>
        <v>34466.666666666672</v>
      </c>
      <c r="O28" s="5">
        <f t="shared" si="11"/>
        <v>0.82763056092843335</v>
      </c>
      <c r="P28" s="5"/>
      <c r="Q28" s="22">
        <f t="shared" si="12"/>
        <v>5170.0000000000009</v>
      </c>
      <c r="R28" s="22">
        <f t="shared" si="13"/>
        <v>20680.000000000004</v>
      </c>
      <c r="S28" s="22">
        <f t="shared" si="14"/>
        <v>8616.6666666666679</v>
      </c>
      <c r="T28" s="22">
        <f t="shared" si="15"/>
        <v>4308.3333333333339</v>
      </c>
      <c r="U28" s="22">
        <f t="shared" si="16"/>
        <v>517</v>
      </c>
      <c r="V28" s="19">
        <f t="shared" si="17"/>
        <v>33949.666666666672</v>
      </c>
    </row>
    <row r="29" spans="1:22" ht="15" thickBot="1" x14ac:dyDescent="0.4">
      <c r="A29" s="3" t="s">
        <v>36</v>
      </c>
      <c r="B29" s="1">
        <v>15650</v>
      </c>
      <c r="C29" s="2"/>
      <c r="D29" s="2">
        <v>580</v>
      </c>
      <c r="E29" s="2"/>
      <c r="F29" s="1">
        <v>7119</v>
      </c>
      <c r="G29" s="1">
        <v>3192</v>
      </c>
      <c r="H29" s="2">
        <v>118</v>
      </c>
      <c r="I29" s="1">
        <v>194652</v>
      </c>
      <c r="J29" s="1">
        <v>39699</v>
      </c>
      <c r="K29" s="8"/>
      <c r="L29" s="8"/>
      <c r="M29" s="26">
        <f t="shared" si="9"/>
        <v>3.7060702875399358E-2</v>
      </c>
      <c r="N29" s="4">
        <f t="shared" si="10"/>
        <v>38666.666666666672</v>
      </c>
      <c r="O29" s="5">
        <f t="shared" si="11"/>
        <v>0.81588793103448276</v>
      </c>
      <c r="P29" s="5"/>
      <c r="Q29" s="22">
        <f t="shared" si="12"/>
        <v>5800.0000000000009</v>
      </c>
      <c r="R29" s="22">
        <f t="shared" si="13"/>
        <v>23200.000000000004</v>
      </c>
      <c r="S29" s="22">
        <f t="shared" si="14"/>
        <v>9666.6666666666679</v>
      </c>
      <c r="T29" s="22">
        <f t="shared" si="15"/>
        <v>4833.3333333333339</v>
      </c>
      <c r="U29" s="22">
        <f t="shared" si="16"/>
        <v>580</v>
      </c>
      <c r="V29" s="19">
        <f t="shared" si="17"/>
        <v>38086.666666666672</v>
      </c>
    </row>
    <row r="30" spans="1:22" ht="15" thickBot="1" x14ac:dyDescent="0.4">
      <c r="A30" s="3" t="s">
        <v>40</v>
      </c>
      <c r="B30" s="1">
        <v>14210</v>
      </c>
      <c r="C30" s="2"/>
      <c r="D30" s="2">
        <v>634</v>
      </c>
      <c r="E30" s="2"/>
      <c r="F30" s="1">
        <v>12492</v>
      </c>
      <c r="G30" s="1">
        <v>13414</v>
      </c>
      <c r="H30" s="2">
        <v>598</v>
      </c>
      <c r="I30" s="1">
        <v>135363</v>
      </c>
      <c r="J30" s="1">
        <v>127778</v>
      </c>
      <c r="K30" s="8"/>
      <c r="L30" s="8"/>
      <c r="M30" s="26">
        <f t="shared" si="9"/>
        <v>4.4616467276565798E-2</v>
      </c>
      <c r="N30" s="4">
        <f t="shared" si="10"/>
        <v>42266.666666666672</v>
      </c>
      <c r="O30" s="5">
        <f t="shared" si="11"/>
        <v>0.70444794952681389</v>
      </c>
      <c r="P30" s="5"/>
      <c r="Q30" s="22">
        <f t="shared" si="12"/>
        <v>6340.0000000000009</v>
      </c>
      <c r="R30" s="22">
        <f t="shared" si="13"/>
        <v>25360.000000000004</v>
      </c>
      <c r="S30" s="22">
        <f t="shared" si="14"/>
        <v>10566.666666666668</v>
      </c>
      <c r="T30" s="22">
        <f t="shared" si="15"/>
        <v>5283.3333333333339</v>
      </c>
      <c r="U30" s="22">
        <f t="shared" si="16"/>
        <v>634</v>
      </c>
      <c r="V30" s="19">
        <f t="shared" si="17"/>
        <v>41632.666666666672</v>
      </c>
    </row>
    <row r="31" spans="1:22" ht="15" thickBot="1" x14ac:dyDescent="0.4">
      <c r="A31" s="3" t="s">
        <v>30</v>
      </c>
      <c r="B31" s="1">
        <v>13731</v>
      </c>
      <c r="C31" s="2"/>
      <c r="D31" s="2">
        <v>652</v>
      </c>
      <c r="E31" s="2"/>
      <c r="F31" s="1">
        <v>3678</v>
      </c>
      <c r="G31" s="1">
        <v>4614</v>
      </c>
      <c r="H31" s="2">
        <v>219</v>
      </c>
      <c r="I31" s="1">
        <v>154624</v>
      </c>
      <c r="J31" s="1">
        <v>51954</v>
      </c>
      <c r="K31" s="7"/>
      <c r="L31" s="8"/>
      <c r="M31" s="26">
        <f t="shared" si="9"/>
        <v>4.7483795790546936E-2</v>
      </c>
      <c r="N31" s="4">
        <f t="shared" si="10"/>
        <v>43466.666666666672</v>
      </c>
      <c r="O31" s="5">
        <f t="shared" si="11"/>
        <v>0.91538343558282209</v>
      </c>
      <c r="P31" s="5"/>
      <c r="Q31" s="22">
        <f t="shared" si="12"/>
        <v>6520.0000000000009</v>
      </c>
      <c r="R31" s="22">
        <f t="shared" si="13"/>
        <v>26080.000000000004</v>
      </c>
      <c r="S31" s="22">
        <f t="shared" si="14"/>
        <v>10866.666666666668</v>
      </c>
      <c r="T31" s="22">
        <f t="shared" si="15"/>
        <v>5433.3333333333339</v>
      </c>
      <c r="U31" s="22">
        <f t="shared" si="16"/>
        <v>652</v>
      </c>
      <c r="V31" s="19">
        <f t="shared" si="17"/>
        <v>42814.666666666672</v>
      </c>
    </row>
    <row r="32" spans="1:22" ht="15" thickBot="1" x14ac:dyDescent="0.4">
      <c r="A32" s="3" t="s">
        <v>50</v>
      </c>
      <c r="B32" s="1">
        <v>12619</v>
      </c>
      <c r="C32" s="2"/>
      <c r="D32" s="2">
        <v>153</v>
      </c>
      <c r="E32" s="2"/>
      <c r="F32" s="1">
        <v>12117</v>
      </c>
      <c r="G32" s="1">
        <v>6523</v>
      </c>
      <c r="H32" s="2">
        <v>79</v>
      </c>
      <c r="I32" s="1">
        <v>90748</v>
      </c>
      <c r="J32" s="1">
        <v>46913</v>
      </c>
      <c r="K32" s="7"/>
      <c r="L32" s="8"/>
      <c r="M32" s="26">
        <f t="shared" si="9"/>
        <v>1.2124574054996434E-2</v>
      </c>
      <c r="N32" s="4">
        <f t="shared" si="10"/>
        <v>10200</v>
      </c>
      <c r="O32" s="5">
        <f t="shared" si="11"/>
        <v>0.18794117647058822</v>
      </c>
      <c r="P32" s="5"/>
      <c r="Q32" s="22">
        <f t="shared" si="12"/>
        <v>1530</v>
      </c>
      <c r="R32" s="22">
        <f t="shared" si="13"/>
        <v>6120</v>
      </c>
      <c r="S32" s="22">
        <f t="shared" si="14"/>
        <v>2550</v>
      </c>
      <c r="T32" s="22">
        <f t="shared" si="15"/>
        <v>1275</v>
      </c>
      <c r="U32" s="22">
        <f t="shared" si="16"/>
        <v>153</v>
      </c>
      <c r="V32" s="19">
        <f t="shared" si="17"/>
        <v>10047</v>
      </c>
    </row>
    <row r="33" spans="1:22" ht="15" thickBot="1" x14ac:dyDescent="0.4">
      <c r="A33" s="3" t="s">
        <v>35</v>
      </c>
      <c r="B33" s="1">
        <v>12616</v>
      </c>
      <c r="C33" s="2"/>
      <c r="D33" s="2">
        <v>696</v>
      </c>
      <c r="E33" s="2"/>
      <c r="F33" s="1">
        <v>8874</v>
      </c>
      <c r="G33" s="1">
        <v>2056</v>
      </c>
      <c r="H33" s="2">
        <v>113</v>
      </c>
      <c r="I33" s="1">
        <v>179943</v>
      </c>
      <c r="J33" s="1">
        <v>29319</v>
      </c>
      <c r="K33" s="7"/>
      <c r="L33" s="8"/>
      <c r="M33" s="26">
        <f t="shared" si="9"/>
        <v>5.5168040583386174E-2</v>
      </c>
      <c r="N33" s="4">
        <f t="shared" si="10"/>
        <v>46400</v>
      </c>
      <c r="O33" s="5">
        <f t="shared" si="11"/>
        <v>0.80874999999999997</v>
      </c>
      <c r="P33" s="5"/>
      <c r="Q33" s="22">
        <f t="shared" si="12"/>
        <v>6960</v>
      </c>
      <c r="R33" s="22">
        <f t="shared" si="13"/>
        <v>27840</v>
      </c>
      <c r="S33" s="22">
        <f t="shared" si="14"/>
        <v>11600</v>
      </c>
      <c r="T33" s="22">
        <f t="shared" si="15"/>
        <v>5800</v>
      </c>
      <c r="U33" s="22">
        <f t="shared" si="16"/>
        <v>696</v>
      </c>
      <c r="V33" s="19">
        <f t="shared" si="17"/>
        <v>45704</v>
      </c>
    </row>
    <row r="34" spans="1:22" ht="15" thickBot="1" x14ac:dyDescent="0.4">
      <c r="A34" s="3" t="s">
        <v>25</v>
      </c>
      <c r="B34" s="1">
        <v>10416</v>
      </c>
      <c r="C34" s="2"/>
      <c r="D34" s="2">
        <v>446</v>
      </c>
      <c r="E34" s="2"/>
      <c r="F34" s="1">
        <v>3927</v>
      </c>
      <c r="G34" s="1">
        <v>2023</v>
      </c>
      <c r="H34" s="2">
        <v>87</v>
      </c>
      <c r="I34" s="1">
        <v>178119</v>
      </c>
      <c r="J34" s="1">
        <v>34595</v>
      </c>
      <c r="K34" s="7"/>
      <c r="L34" s="8"/>
      <c r="M34" s="26">
        <f t="shared" si="9"/>
        <v>4.281874039938556E-2</v>
      </c>
      <c r="N34" s="4">
        <f t="shared" si="10"/>
        <v>29733.333333333336</v>
      </c>
      <c r="O34" s="5">
        <f t="shared" si="11"/>
        <v>0.86792600896860983</v>
      </c>
      <c r="P34" s="5"/>
      <c r="Q34" s="22">
        <f t="shared" si="12"/>
        <v>4460</v>
      </c>
      <c r="R34" s="22">
        <f t="shared" si="13"/>
        <v>17840</v>
      </c>
      <c r="S34" s="22">
        <f t="shared" si="14"/>
        <v>7433.3333333333339</v>
      </c>
      <c r="T34" s="22">
        <f t="shared" si="15"/>
        <v>3716.666666666667</v>
      </c>
      <c r="U34" s="22">
        <f t="shared" si="16"/>
        <v>446</v>
      </c>
      <c r="V34" s="19">
        <f t="shared" si="17"/>
        <v>29287.333333333336</v>
      </c>
    </row>
    <row r="35" spans="1:22" ht="15" thickBot="1" x14ac:dyDescent="0.4">
      <c r="A35" s="3" t="s">
        <v>45</v>
      </c>
      <c r="B35" s="1">
        <v>9264</v>
      </c>
      <c r="C35" s="2"/>
      <c r="D35" s="2">
        <v>210</v>
      </c>
      <c r="E35" s="2"/>
      <c r="F35" s="1">
        <v>5093</v>
      </c>
      <c r="G35" s="1">
        <v>3180</v>
      </c>
      <c r="H35" s="2">
        <v>72</v>
      </c>
      <c r="I35" s="1">
        <v>81399</v>
      </c>
      <c r="J35" s="1">
        <v>27940</v>
      </c>
      <c r="K35" s="7"/>
      <c r="L35" s="8"/>
      <c r="M35" s="26">
        <f t="shared" si="9"/>
        <v>2.266839378238342E-2</v>
      </c>
      <c r="N35" s="4">
        <f t="shared" si="10"/>
        <v>14000</v>
      </c>
      <c r="O35" s="5">
        <f t="shared" si="11"/>
        <v>0.63621428571428573</v>
      </c>
      <c r="P35" s="5"/>
      <c r="Q35" s="22">
        <f t="shared" si="12"/>
        <v>2100</v>
      </c>
      <c r="R35" s="22">
        <f t="shared" si="13"/>
        <v>8400</v>
      </c>
      <c r="S35" s="22">
        <f t="shared" si="14"/>
        <v>3500</v>
      </c>
      <c r="T35" s="22">
        <f t="shared" si="15"/>
        <v>1750</v>
      </c>
      <c r="U35" s="22">
        <f t="shared" si="16"/>
        <v>210</v>
      </c>
      <c r="V35" s="19">
        <f t="shared" si="17"/>
        <v>13790</v>
      </c>
    </row>
    <row r="36" spans="1:22" ht="15" thickBot="1" x14ac:dyDescent="0.4">
      <c r="A36" s="3" t="s">
        <v>43</v>
      </c>
      <c r="B36" s="1">
        <v>9066</v>
      </c>
      <c r="C36" s="2"/>
      <c r="D36" s="2">
        <v>335</v>
      </c>
      <c r="E36" s="2"/>
      <c r="F36" s="1">
        <v>3929</v>
      </c>
      <c r="G36" s="1">
        <v>9310</v>
      </c>
      <c r="H36" s="2">
        <v>344</v>
      </c>
      <c r="I36" s="1">
        <v>54914</v>
      </c>
      <c r="J36" s="1">
        <v>56394</v>
      </c>
      <c r="K36" s="8"/>
      <c r="L36" s="8"/>
      <c r="M36" s="26">
        <f t="shared" si="9"/>
        <v>3.6951246415177587E-2</v>
      </c>
      <c r="N36" s="4">
        <f t="shared" si="10"/>
        <v>22333.333333333336</v>
      </c>
      <c r="O36" s="5">
        <f t="shared" si="11"/>
        <v>0.82407462686567168</v>
      </c>
      <c r="P36" s="5"/>
      <c r="Q36" s="22">
        <f t="shared" si="12"/>
        <v>3350.0000000000005</v>
      </c>
      <c r="R36" s="22">
        <f t="shared" si="13"/>
        <v>13400.000000000002</v>
      </c>
      <c r="S36" s="22">
        <f t="shared" si="14"/>
        <v>5583.3333333333339</v>
      </c>
      <c r="T36" s="22">
        <f t="shared" si="15"/>
        <v>2791.666666666667</v>
      </c>
      <c r="U36" s="22">
        <f t="shared" si="16"/>
        <v>335</v>
      </c>
      <c r="V36" s="19">
        <f t="shared" si="17"/>
        <v>21998.333333333336</v>
      </c>
    </row>
    <row r="37" spans="1:22" ht="15" thickBot="1" x14ac:dyDescent="0.4">
      <c r="A37" s="3" t="s">
        <v>38</v>
      </c>
      <c r="B37" s="1">
        <v>8951</v>
      </c>
      <c r="C37" s="2"/>
      <c r="D37" s="2">
        <v>394</v>
      </c>
      <c r="E37" s="2"/>
      <c r="F37" s="1">
        <v>5442</v>
      </c>
      <c r="G37" s="1">
        <v>2004</v>
      </c>
      <c r="H37" s="2">
        <v>88</v>
      </c>
      <c r="I37" s="1">
        <v>193576</v>
      </c>
      <c r="J37" s="1">
        <v>43328</v>
      </c>
      <c r="K37" s="8"/>
      <c r="L37" s="8"/>
      <c r="M37" s="25"/>
      <c r="N37" s="4">
        <f t="shared" si="10"/>
        <v>26266.666666666668</v>
      </c>
      <c r="O37" s="5">
        <f t="shared" si="11"/>
        <v>0.79281725888324872</v>
      </c>
      <c r="P37" s="5"/>
      <c r="Q37" s="22">
        <f>Q34*$N37</f>
        <v>117149333.33333334</v>
      </c>
      <c r="R37" s="22">
        <f>R34*$N37</f>
        <v>468597333.33333337</v>
      </c>
      <c r="S37" s="22">
        <f>S34*$N37</f>
        <v>195248888.88888893</v>
      </c>
      <c r="T37" s="22">
        <f>T34*$N37</f>
        <v>97624444.444444463</v>
      </c>
      <c r="U37" s="22">
        <f>U34*$N37</f>
        <v>11714933.333333334</v>
      </c>
    </row>
    <row r="38" spans="1:22" ht="15" thickBot="1" x14ac:dyDescent="0.4">
      <c r="A38" s="3" t="s">
        <v>28</v>
      </c>
      <c r="B38" s="1">
        <v>8620</v>
      </c>
      <c r="C38" s="2"/>
      <c r="D38" s="2">
        <v>101</v>
      </c>
      <c r="E38" s="2"/>
      <c r="F38" s="1">
        <v>3173</v>
      </c>
      <c r="G38" s="1">
        <v>2689</v>
      </c>
      <c r="H38" s="2">
        <v>32</v>
      </c>
      <c r="I38" s="1">
        <v>198592</v>
      </c>
      <c r="J38" s="1">
        <v>61945</v>
      </c>
      <c r="K38" s="8"/>
      <c r="L38" s="8"/>
      <c r="M38" s="24"/>
      <c r="N38" s="4"/>
      <c r="O38" s="5"/>
      <c r="P38" s="5"/>
    </row>
    <row r="39" spans="1:22" ht="21.5" thickBot="1" x14ac:dyDescent="0.4">
      <c r="A39" s="3" t="s">
        <v>63</v>
      </c>
      <c r="B39" s="1">
        <v>8334</v>
      </c>
      <c r="C39" s="2"/>
      <c r="D39" s="2">
        <v>440</v>
      </c>
      <c r="E39" s="2"/>
      <c r="F39" s="1">
        <v>6814</v>
      </c>
      <c r="G39" s="1">
        <v>11809</v>
      </c>
      <c r="H39" s="2">
        <v>623</v>
      </c>
      <c r="I39" s="1">
        <v>42055</v>
      </c>
      <c r="J39" s="1">
        <v>59589</v>
      </c>
      <c r="K39" s="8"/>
      <c r="L39" s="8"/>
    </row>
    <row r="40" spans="1:22" ht="15" thickBot="1" x14ac:dyDescent="0.4">
      <c r="A40" s="3" t="s">
        <v>31</v>
      </c>
      <c r="B40" s="1">
        <v>7998</v>
      </c>
      <c r="C40" s="2"/>
      <c r="D40" s="2">
        <v>396</v>
      </c>
      <c r="E40" s="2"/>
      <c r="F40" s="1">
        <v>1750</v>
      </c>
      <c r="G40" s="1">
        <v>2597</v>
      </c>
      <c r="H40" s="2">
        <v>129</v>
      </c>
      <c r="I40" s="1">
        <v>142833</v>
      </c>
      <c r="J40" s="1">
        <v>46372</v>
      </c>
      <c r="K40" s="7"/>
      <c r="L40" s="8"/>
    </row>
    <row r="41" spans="1:22" ht="15" thickBot="1" x14ac:dyDescent="0.4">
      <c r="A41" s="3" t="s">
        <v>44</v>
      </c>
      <c r="B41" s="1">
        <v>7130</v>
      </c>
      <c r="C41" s="2"/>
      <c r="D41" s="2">
        <v>325</v>
      </c>
      <c r="E41" s="2"/>
      <c r="F41" s="1">
        <v>4241</v>
      </c>
      <c r="G41" s="1">
        <v>3400</v>
      </c>
      <c r="H41" s="2">
        <v>155</v>
      </c>
      <c r="I41" s="1">
        <v>180646</v>
      </c>
      <c r="J41" s="1">
        <v>86152</v>
      </c>
      <c r="K41" s="7"/>
      <c r="L41" s="8"/>
    </row>
    <row r="42" spans="1:22" ht="15" thickBot="1" x14ac:dyDescent="0.4">
      <c r="A42" s="3" t="s">
        <v>34</v>
      </c>
      <c r="B42" s="1">
        <v>6180</v>
      </c>
      <c r="C42" s="2"/>
      <c r="D42" s="2">
        <v>119</v>
      </c>
      <c r="E42" s="2"/>
      <c r="F42" s="1">
        <v>1729</v>
      </c>
      <c r="G42" s="1">
        <v>2048</v>
      </c>
      <c r="H42" s="2">
        <v>39</v>
      </c>
      <c r="I42" s="1">
        <v>115499</v>
      </c>
      <c r="J42" s="1">
        <v>38273</v>
      </c>
      <c r="K42" s="8"/>
      <c r="L42" s="8"/>
    </row>
    <row r="43" spans="1:22" ht="15" thickBot="1" x14ac:dyDescent="0.4">
      <c r="A43" s="3" t="s">
        <v>46</v>
      </c>
      <c r="B43" s="1">
        <v>6137</v>
      </c>
      <c r="C43" s="2"/>
      <c r="D43" s="2">
        <v>318</v>
      </c>
      <c r="E43" s="2"/>
      <c r="F43" s="2">
        <v>994</v>
      </c>
      <c r="G43" s="1">
        <v>1551</v>
      </c>
      <c r="H43" s="2">
        <v>80</v>
      </c>
      <c r="I43" s="1">
        <v>161033</v>
      </c>
      <c r="J43" s="1">
        <v>40696</v>
      </c>
      <c r="K43" s="7"/>
      <c r="L43" s="8"/>
    </row>
    <row r="44" spans="1:22" ht="15" thickBot="1" x14ac:dyDescent="0.4">
      <c r="A44" s="3" t="s">
        <v>54</v>
      </c>
      <c r="B44" s="1">
        <v>4653</v>
      </c>
      <c r="C44" s="2"/>
      <c r="D44" s="2">
        <v>50</v>
      </c>
      <c r="E44" s="2"/>
      <c r="F44" s="1">
        <v>1075</v>
      </c>
      <c r="G44" s="1">
        <v>5260</v>
      </c>
      <c r="H44" s="2">
        <v>57</v>
      </c>
      <c r="I44" s="1">
        <v>37038</v>
      </c>
      <c r="J44" s="1">
        <v>41867</v>
      </c>
      <c r="K44" s="8"/>
      <c r="L44" s="8"/>
    </row>
    <row r="45" spans="1:22" ht="15" thickBot="1" x14ac:dyDescent="0.4">
      <c r="A45" s="3" t="s">
        <v>42</v>
      </c>
      <c r="B45" s="1">
        <v>4231</v>
      </c>
      <c r="C45" s="2"/>
      <c r="D45" s="2">
        <v>214</v>
      </c>
      <c r="E45" s="2"/>
      <c r="F45" s="1">
        <v>1467</v>
      </c>
      <c r="G45" s="1">
        <v>3112</v>
      </c>
      <c r="H45" s="2">
        <v>157</v>
      </c>
      <c r="I45" s="1">
        <v>74263</v>
      </c>
      <c r="J45" s="1">
        <v>54617</v>
      </c>
      <c r="K45" s="8"/>
      <c r="L45" s="8"/>
    </row>
    <row r="46" spans="1:22" ht="15" thickBot="1" x14ac:dyDescent="0.4">
      <c r="A46" s="3" t="s">
        <v>37</v>
      </c>
      <c r="B46" s="1">
        <v>3967</v>
      </c>
      <c r="C46" s="2"/>
      <c r="D46" s="2">
        <v>148</v>
      </c>
      <c r="E46" s="2"/>
      <c r="F46" s="1">
        <v>1925</v>
      </c>
      <c r="G46" s="2">
        <v>941</v>
      </c>
      <c r="H46" s="2">
        <v>35</v>
      </c>
      <c r="I46" s="1">
        <v>115538</v>
      </c>
      <c r="J46" s="1">
        <v>27393</v>
      </c>
      <c r="K46" s="7"/>
      <c r="L46" s="8"/>
    </row>
    <row r="47" spans="1:22" ht="15" thickBot="1" x14ac:dyDescent="0.4">
      <c r="A47" s="3" t="s">
        <v>49</v>
      </c>
      <c r="B47" s="1">
        <v>2699</v>
      </c>
      <c r="C47" s="2"/>
      <c r="D47" s="2">
        <v>81</v>
      </c>
      <c r="E47" s="2"/>
      <c r="F47" s="2">
        <v>518</v>
      </c>
      <c r="G47" s="1">
        <v>1510</v>
      </c>
      <c r="H47" s="2">
        <v>45</v>
      </c>
      <c r="I47" s="1">
        <v>42776</v>
      </c>
      <c r="J47" s="1">
        <v>23936</v>
      </c>
      <c r="K47" s="7"/>
      <c r="L47" s="8"/>
    </row>
    <row r="48" spans="1:22" ht="15" thickBot="1" x14ac:dyDescent="0.4">
      <c r="A48" s="3" t="s">
        <v>53</v>
      </c>
      <c r="B48" s="1">
        <v>2457</v>
      </c>
      <c r="C48" s="2"/>
      <c r="D48" s="2">
        <v>54</v>
      </c>
      <c r="E48" s="2"/>
      <c r="F48" s="2">
        <v>852</v>
      </c>
      <c r="G48" s="1">
        <v>3224</v>
      </c>
      <c r="H48" s="2">
        <v>71</v>
      </c>
      <c r="I48" s="1">
        <v>66854</v>
      </c>
      <c r="J48" s="1">
        <v>87728</v>
      </c>
      <c r="K48" s="8"/>
      <c r="L48" s="8"/>
    </row>
    <row r="49" spans="1:12" ht="15" thickBot="1" x14ac:dyDescent="0.4">
      <c r="A49" s="3" t="s">
        <v>39</v>
      </c>
      <c r="B49" s="1">
        <v>2109</v>
      </c>
      <c r="C49" s="2"/>
      <c r="D49" s="2">
        <v>79</v>
      </c>
      <c r="E49" s="2"/>
      <c r="F49" s="2">
        <v>712</v>
      </c>
      <c r="G49" s="1">
        <v>1569</v>
      </c>
      <c r="H49" s="2">
        <v>59</v>
      </c>
      <c r="I49" s="1">
        <v>40609</v>
      </c>
      <c r="J49" s="1">
        <v>30210</v>
      </c>
      <c r="K49" s="7"/>
      <c r="L49" s="8"/>
    </row>
    <row r="50" spans="1:12" ht="15" thickBot="1" x14ac:dyDescent="0.4">
      <c r="A50" s="3" t="s">
        <v>56</v>
      </c>
      <c r="B50" s="1">
        <v>1854</v>
      </c>
      <c r="C50" s="2"/>
      <c r="D50" s="2">
        <v>74</v>
      </c>
      <c r="E50" s="2"/>
      <c r="F50" s="2">
        <v>600</v>
      </c>
      <c r="G50" s="1">
        <v>1035</v>
      </c>
      <c r="H50" s="2">
        <v>41</v>
      </c>
      <c r="I50" s="1">
        <v>87811</v>
      </c>
      <c r="J50" s="1">
        <v>48998</v>
      </c>
      <c r="K50" s="8"/>
      <c r="L50" s="8"/>
    </row>
    <row r="51" spans="1:12" ht="15" thickBot="1" x14ac:dyDescent="0.4">
      <c r="A51" s="3" t="s">
        <v>48</v>
      </c>
      <c r="B51" s="2">
        <v>967</v>
      </c>
      <c r="C51" s="2"/>
      <c r="D51" s="2">
        <v>54</v>
      </c>
      <c r="E51" s="2"/>
      <c r="F51" s="2">
        <v>65</v>
      </c>
      <c r="G51" s="1">
        <v>1550</v>
      </c>
      <c r="H51" s="2">
        <v>87</v>
      </c>
      <c r="I51" s="1">
        <v>30423</v>
      </c>
      <c r="J51" s="1">
        <v>48756</v>
      </c>
      <c r="K51" s="8"/>
      <c r="L51" s="8"/>
    </row>
    <row r="52" spans="1:12" ht="15" thickBot="1" x14ac:dyDescent="0.4">
      <c r="A52" s="3" t="s">
        <v>55</v>
      </c>
      <c r="B52" s="2">
        <v>850</v>
      </c>
      <c r="C52" s="2"/>
      <c r="D52" s="2">
        <v>13</v>
      </c>
      <c r="E52" s="2"/>
      <c r="F52" s="2">
        <v>230</v>
      </c>
      <c r="G52" s="1">
        <v>1469</v>
      </c>
      <c r="H52" s="2">
        <v>22</v>
      </c>
      <c r="I52" s="1">
        <v>21502</v>
      </c>
      <c r="J52" s="1">
        <v>37152</v>
      </c>
      <c r="K52" s="7"/>
      <c r="L52" s="8"/>
    </row>
    <row r="53" spans="1:12" ht="15" thickBot="1" x14ac:dyDescent="0.4">
      <c r="A53" s="3" t="s">
        <v>47</v>
      </c>
      <c r="B53" s="2">
        <v>643</v>
      </c>
      <c r="C53" s="2"/>
      <c r="D53" s="2">
        <v>17</v>
      </c>
      <c r="E53" s="2"/>
      <c r="F53" s="2">
        <v>33</v>
      </c>
      <c r="G53" s="2">
        <v>454</v>
      </c>
      <c r="H53" s="2">
        <v>12</v>
      </c>
      <c r="I53" s="1">
        <v>51202</v>
      </c>
      <c r="J53" s="1">
        <v>36163</v>
      </c>
      <c r="K53" s="7"/>
      <c r="L53" s="8"/>
    </row>
    <row r="54" spans="1:12" ht="15" thickBot="1" x14ac:dyDescent="0.4">
      <c r="A54" s="3" t="s">
        <v>51</v>
      </c>
      <c r="B54" s="2">
        <v>479</v>
      </c>
      <c r="C54" s="2"/>
      <c r="D54" s="2">
        <v>17</v>
      </c>
      <c r="E54" s="2"/>
      <c r="F54" s="2">
        <v>21</v>
      </c>
      <c r="G54" s="2">
        <v>448</v>
      </c>
      <c r="H54" s="2">
        <v>16</v>
      </c>
      <c r="I54" s="1">
        <v>33834</v>
      </c>
      <c r="J54" s="1">
        <v>31657</v>
      </c>
      <c r="K54" s="7"/>
      <c r="L54" s="8"/>
    </row>
    <row r="55" spans="1:12" ht="15" thickBot="1" x14ac:dyDescent="0.4">
      <c r="A55" s="3" t="s">
        <v>52</v>
      </c>
      <c r="B55" s="2">
        <v>411</v>
      </c>
      <c r="C55" s="2"/>
      <c r="D55" s="2">
        <v>10</v>
      </c>
      <c r="E55" s="2"/>
      <c r="F55" s="2">
        <v>39</v>
      </c>
      <c r="G55" s="2">
        <v>562</v>
      </c>
      <c r="H55" s="2">
        <v>14</v>
      </c>
      <c r="I55" s="1">
        <v>44964</v>
      </c>
      <c r="J55" s="1">
        <v>61464</v>
      </c>
      <c r="K55" s="8"/>
      <c r="L55" s="8"/>
    </row>
    <row r="56" spans="1:12" ht="15" thickBot="1" x14ac:dyDescent="0.4">
      <c r="A56" s="3" t="s">
        <v>64</v>
      </c>
      <c r="B56" s="2">
        <v>170</v>
      </c>
      <c r="C56" s="58">
        <v>3</v>
      </c>
      <c r="D56" s="2">
        <v>5</v>
      </c>
      <c r="E56" s="2"/>
      <c r="F56" s="2">
        <v>22</v>
      </c>
      <c r="G56" s="2"/>
      <c r="H56" s="2"/>
      <c r="I56" s="1">
        <v>4920</v>
      </c>
      <c r="J56" s="2"/>
      <c r="K56" s="8"/>
      <c r="L56" s="7"/>
    </row>
    <row r="57" spans="1:12" ht="21.5" thickBot="1" x14ac:dyDescent="0.4">
      <c r="A57" s="3" t="s">
        <v>67</v>
      </c>
      <c r="B57" s="2">
        <v>22</v>
      </c>
      <c r="C57" s="2"/>
      <c r="D57" s="2">
        <v>2</v>
      </c>
      <c r="E57" s="2"/>
      <c r="F57" s="2">
        <v>7</v>
      </c>
      <c r="G57" s="2"/>
      <c r="H57" s="2"/>
      <c r="I57" s="1">
        <v>4757</v>
      </c>
      <c r="J57" s="2"/>
      <c r="K57" s="8"/>
      <c r="L57" s="7"/>
    </row>
    <row r="58" spans="1:12" ht="15" thickBot="1" x14ac:dyDescent="0.4">
      <c r="A58" s="3" t="s">
        <v>65</v>
      </c>
      <c r="B58" s="1">
        <v>3324</v>
      </c>
      <c r="C58" s="2"/>
      <c r="D58" s="2">
        <v>129</v>
      </c>
      <c r="E58" s="2"/>
      <c r="F58" s="1">
        <v>2345</v>
      </c>
      <c r="G58" s="2">
        <v>981</v>
      </c>
      <c r="H58" s="2">
        <v>38</v>
      </c>
      <c r="I58" s="1">
        <v>13022</v>
      </c>
      <c r="J58" s="1">
        <v>3845</v>
      </c>
      <c r="K58" s="7"/>
      <c r="L58" s="7"/>
    </row>
    <row r="59" spans="1:12" ht="21.5" thickBot="1" x14ac:dyDescent="0.4">
      <c r="A59" s="62" t="s">
        <v>66</v>
      </c>
      <c r="B59" s="63">
        <v>69</v>
      </c>
      <c r="C59" s="63"/>
      <c r="D59" s="63">
        <v>6</v>
      </c>
      <c r="E59" s="63"/>
      <c r="F59" s="63">
        <v>2</v>
      </c>
      <c r="G59" s="63"/>
      <c r="H59" s="63"/>
      <c r="I59" s="64">
        <v>1457</v>
      </c>
      <c r="J59" s="63"/>
      <c r="K59" s="65"/>
      <c r="L59" s="47"/>
    </row>
  </sheetData>
  <mergeCells count="2">
    <mergeCell ref="L1:N1"/>
    <mergeCell ref="Q1:U1"/>
  </mergeCells>
  <hyperlinks>
    <hyperlink ref="A5" r:id="rId1" display="https://www.worldometers.info/coronavirus/usa/new-york/" xr:uid="{6DF9774A-882D-4B1C-BD0E-4C2CFBC78BB4}"/>
    <hyperlink ref="A6" r:id="rId2" display="https://www.worldometers.info/coronavirus/usa/new-jersey/" xr:uid="{B648D4F6-1F78-4563-BCE7-1BE6EBEEEBE7}"/>
    <hyperlink ref="A7" r:id="rId3" display="https://www.worldometers.info/coronavirus/usa/illinois/" xr:uid="{0FABB148-A0F4-4637-BC7A-02AD06AFF99F}"/>
    <hyperlink ref="A8" r:id="rId4" display="https://www.worldometers.info/coronavirus/usa/california/" xr:uid="{77D9E9A6-1032-4185-91FC-F7F2B80C7F56}"/>
    <hyperlink ref="A9" r:id="rId5" display="https://www.worldometers.info/coronavirus/usa/massachusetts/" xr:uid="{7F5FC905-C788-45BE-B902-3310B1984BB1}"/>
    <hyperlink ref="A10" r:id="rId6" display="https://www.worldometers.info/coronavirus/usa/pennsylvania/" xr:uid="{E0003105-6E3B-42E1-A10B-7B6B76B71D82}"/>
    <hyperlink ref="A11" r:id="rId7" display="https://www.worldometers.info/coronavirus/usa/texas/" xr:uid="{DFD9EB9B-2628-4B06-A07E-39AA44934007}"/>
    <hyperlink ref="A13" r:id="rId8" display="https://www.worldometers.info/coronavirus/usa/florida/" xr:uid="{F929A474-8671-4772-9CE1-D35DD2362B7C}"/>
    <hyperlink ref="A18" r:id="rId9" display="https://www.worldometers.info/coronavirus/usa/louisiana/" xr:uid="{457A4DC8-A7DE-46F4-A5FC-BE7CAF0B7A94}"/>
    <hyperlink ref="A19" r:id="rId10" display="https://www.worldometers.info/coronavirus/usa/ohio/" xr:uid="{4062A67B-AF8A-4C7D-93C6-E7354FA231B3}"/>
    <hyperlink ref="A24" r:id="rId11" display="https://www.worldometers.info/coronavirus/usa/washington/" xr:uid="{035334C5-3343-4A54-8D15-B52173255B6A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B5581-99F4-4752-AB5D-E061591DB7E6}">
  <dimension ref="A1:O67"/>
  <sheetViews>
    <sheetView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A2" sqref="A2:D56"/>
    </sheetView>
  </sheetViews>
  <sheetFormatPr defaultRowHeight="13" x14ac:dyDescent="0.3"/>
  <cols>
    <col min="1" max="1" width="20.90625" style="35" customWidth="1"/>
    <col min="2" max="2" width="11.90625" style="35" customWidth="1"/>
    <col min="3" max="3" width="14.36328125" style="35" hidden="1" customWidth="1"/>
    <col min="4" max="4" width="14.36328125" style="35" customWidth="1"/>
    <col min="5" max="5" width="14.36328125" style="35" hidden="1" customWidth="1"/>
    <col min="6" max="10" width="14.36328125" style="35" customWidth="1"/>
    <col min="11" max="11" width="4.08984375" style="34" customWidth="1"/>
    <col min="12" max="12" width="10.08984375" style="34" customWidth="1"/>
    <col min="13" max="13" width="8.7265625" style="34"/>
    <col min="14" max="14" width="12.6328125" style="34" customWidth="1"/>
    <col min="15" max="15" width="9.81640625" style="54" customWidth="1"/>
    <col min="16" max="16384" width="8.7265625" style="34"/>
  </cols>
  <sheetData>
    <row r="1" spans="1:15" customFormat="1" ht="44" thickBot="1" x14ac:dyDescent="0.4">
      <c r="A1" s="32" t="s">
        <v>1</v>
      </c>
      <c r="B1" s="33" t="s">
        <v>93</v>
      </c>
      <c r="C1" s="33" t="s">
        <v>92</v>
      </c>
      <c r="D1" s="33" t="s">
        <v>91</v>
      </c>
      <c r="E1" s="33" t="s">
        <v>90</v>
      </c>
      <c r="F1" s="33" t="s">
        <v>89</v>
      </c>
      <c r="G1" s="33" t="s">
        <v>88</v>
      </c>
      <c r="H1" s="33" t="s">
        <v>94</v>
      </c>
      <c r="I1" s="33" t="s">
        <v>87</v>
      </c>
      <c r="J1" s="33" t="s">
        <v>86</v>
      </c>
      <c r="L1" s="33" t="s">
        <v>98</v>
      </c>
      <c r="M1" s="33" t="s">
        <v>99</v>
      </c>
      <c r="N1" s="33" t="s">
        <v>100</v>
      </c>
      <c r="O1" s="33" t="s">
        <v>101</v>
      </c>
    </row>
    <row r="2" spans="1:15" ht="14.5" thickBot="1" x14ac:dyDescent="0.35">
      <c r="A2" s="3" t="s">
        <v>36</v>
      </c>
      <c r="B2" s="1">
        <v>15650</v>
      </c>
      <c r="C2" s="2"/>
      <c r="D2" s="2">
        <v>580</v>
      </c>
      <c r="E2" s="2"/>
      <c r="F2" s="1">
        <v>7119</v>
      </c>
      <c r="G2" s="1">
        <v>3192</v>
      </c>
      <c r="H2" s="2">
        <v>118</v>
      </c>
      <c r="I2" s="1">
        <v>194652</v>
      </c>
      <c r="J2" s="1">
        <v>39699</v>
      </c>
      <c r="K2" s="44"/>
      <c r="L2" s="51">
        <f>IFERROR(B2/I2,0)</f>
        <v>8.039989314263403E-2</v>
      </c>
      <c r="M2" s="52">
        <f>IFERROR(H2/G2,0)</f>
        <v>3.6967418546365913E-2</v>
      </c>
      <c r="N2" s="50">
        <f>D2*250</f>
        <v>145000</v>
      </c>
      <c r="O2" s="53">
        <f>ABS(N2-B2)/B2</f>
        <v>8.2651757188498394</v>
      </c>
    </row>
    <row r="3" spans="1:15" ht="14.5" thickBot="1" x14ac:dyDescent="0.35">
      <c r="A3" s="3" t="s">
        <v>52</v>
      </c>
      <c r="B3" s="2">
        <v>411</v>
      </c>
      <c r="C3" s="2"/>
      <c r="D3" s="2">
        <v>10</v>
      </c>
      <c r="E3" s="2"/>
      <c r="F3" s="2">
        <v>39</v>
      </c>
      <c r="G3" s="2">
        <v>562</v>
      </c>
      <c r="H3" s="2">
        <v>14</v>
      </c>
      <c r="I3" s="1">
        <v>44964</v>
      </c>
      <c r="J3" s="1">
        <v>61464</v>
      </c>
      <c r="K3" s="44"/>
      <c r="L3" s="51">
        <f>IFERROR(B3/I3,0)</f>
        <v>9.1406458500133438E-3</v>
      </c>
      <c r="M3" s="52">
        <f>IFERROR(H3/G3,0)</f>
        <v>2.491103202846975E-2</v>
      </c>
      <c r="N3" s="50">
        <f>D3*250</f>
        <v>2500</v>
      </c>
      <c r="O3" s="53">
        <f t="shared" ref="O3:O56" si="0">ABS(N3-B3)/B3</f>
        <v>5.0827250608272507</v>
      </c>
    </row>
    <row r="4" spans="1:15" ht="15" thickBot="1" x14ac:dyDescent="0.35">
      <c r="A4" s="3" t="s">
        <v>33</v>
      </c>
      <c r="B4" s="1">
        <v>16783</v>
      </c>
      <c r="C4" s="2"/>
      <c r="D4" s="2">
        <v>807</v>
      </c>
      <c r="E4" s="2"/>
      <c r="F4" s="1">
        <v>15906</v>
      </c>
      <c r="G4" s="1">
        <v>2306</v>
      </c>
      <c r="H4" s="2">
        <v>111</v>
      </c>
      <c r="I4" s="1">
        <v>273070</v>
      </c>
      <c r="J4" s="1">
        <v>37516</v>
      </c>
      <c r="K4" s="43"/>
      <c r="L4" s="51">
        <f>IFERROR(B4/I4,0)</f>
        <v>6.1460431391218366E-2</v>
      </c>
      <c r="M4" s="52">
        <f>IFERROR(H4/G4,0)</f>
        <v>4.813529921942758E-2</v>
      </c>
      <c r="N4" s="50">
        <f>D4*250</f>
        <v>201750</v>
      </c>
      <c r="O4" s="53">
        <f t="shared" si="0"/>
        <v>11.021092772448311</v>
      </c>
    </row>
    <row r="5" spans="1:15" ht="12.5" customHeight="1" thickBot="1" x14ac:dyDescent="0.35">
      <c r="A5" s="3" t="s">
        <v>34</v>
      </c>
      <c r="B5" s="1">
        <v>6180</v>
      </c>
      <c r="C5" s="2"/>
      <c r="D5" s="2">
        <v>119</v>
      </c>
      <c r="E5" s="2"/>
      <c r="F5" s="1">
        <v>1729</v>
      </c>
      <c r="G5" s="1">
        <v>2048</v>
      </c>
      <c r="H5" s="2">
        <v>39</v>
      </c>
      <c r="I5" s="1">
        <v>115499</v>
      </c>
      <c r="J5" s="1">
        <v>38273</v>
      </c>
      <c r="K5" s="44"/>
      <c r="L5" s="51">
        <f>IFERROR(B5/I5,0)</f>
        <v>5.3506956770188484E-2</v>
      </c>
      <c r="M5" s="52">
        <f>IFERROR(H5/G5,0)</f>
        <v>1.904296875E-2</v>
      </c>
      <c r="N5" s="50">
        <f>D5*250</f>
        <v>29750</v>
      </c>
      <c r="O5" s="53">
        <f t="shared" si="0"/>
        <v>3.8139158576051782</v>
      </c>
    </row>
    <row r="6" spans="1:15" ht="15" thickBot="1" x14ac:dyDescent="0.35">
      <c r="A6" s="46" t="s">
        <v>10</v>
      </c>
      <c r="B6" s="1">
        <v>99776</v>
      </c>
      <c r="C6" s="2"/>
      <c r="D6" s="1">
        <v>3852</v>
      </c>
      <c r="E6" s="2"/>
      <c r="F6" s="1">
        <v>75084</v>
      </c>
      <c r="G6" s="1">
        <v>2525</v>
      </c>
      <c r="H6" s="2">
        <v>97</v>
      </c>
      <c r="I6" s="1">
        <v>1696396</v>
      </c>
      <c r="J6" s="1">
        <v>42933</v>
      </c>
      <c r="K6" s="44"/>
      <c r="L6" s="51">
        <f>IFERROR(B6/I6,0)</f>
        <v>5.8816455591736837E-2</v>
      </c>
      <c r="M6" s="52">
        <f>IFERROR(H6/G6,0)</f>
        <v>3.8415841584158415E-2</v>
      </c>
      <c r="N6" s="50">
        <f>D6*250</f>
        <v>963000</v>
      </c>
      <c r="O6" s="53">
        <f t="shared" si="0"/>
        <v>8.651619627966646</v>
      </c>
    </row>
    <row r="7" spans="1:15" ht="15" thickBot="1" x14ac:dyDescent="0.35">
      <c r="A7" s="3" t="s">
        <v>18</v>
      </c>
      <c r="B7" s="1">
        <v>24565</v>
      </c>
      <c r="C7" s="2"/>
      <c r="D7" s="1">
        <v>1352</v>
      </c>
      <c r="E7" s="2"/>
      <c r="F7" s="1">
        <v>21491</v>
      </c>
      <c r="G7" s="1">
        <v>4266</v>
      </c>
      <c r="H7" s="2">
        <v>235</v>
      </c>
      <c r="I7" s="1">
        <v>157036</v>
      </c>
      <c r="J7" s="1">
        <v>27269</v>
      </c>
      <c r="K7" s="55"/>
      <c r="L7" s="51">
        <f>IFERROR(B7/I7,0)</f>
        <v>0.15642909906008814</v>
      </c>
      <c r="M7" s="52">
        <f>IFERROR(H7/G7,0)</f>
        <v>5.5086732301922174E-2</v>
      </c>
      <c r="N7" s="50">
        <f>D7*250</f>
        <v>338000</v>
      </c>
      <c r="O7" s="53">
        <f t="shared" si="0"/>
        <v>12.759413800122125</v>
      </c>
    </row>
    <row r="8" spans="1:15" ht="14.5" thickBot="1" x14ac:dyDescent="0.35">
      <c r="A8" s="3" t="s">
        <v>23</v>
      </c>
      <c r="B8" s="1">
        <v>41303</v>
      </c>
      <c r="C8" s="2"/>
      <c r="D8" s="1">
        <v>3769</v>
      </c>
      <c r="E8" s="2"/>
      <c r="F8" s="1">
        <v>30912</v>
      </c>
      <c r="G8" s="1">
        <v>11585</v>
      </c>
      <c r="H8" s="1">
        <v>1057</v>
      </c>
      <c r="I8" s="1">
        <v>225362</v>
      </c>
      <c r="J8" s="1">
        <v>63210</v>
      </c>
      <c r="K8" s="44"/>
      <c r="L8" s="51">
        <f>IFERROR(B8/I8,0)</f>
        <v>0.18327402135231316</v>
      </c>
      <c r="M8" s="52">
        <f>IFERROR(H8/G8,0)</f>
        <v>9.1238670694864049E-2</v>
      </c>
      <c r="N8" s="50">
        <f>D8*250</f>
        <v>942250</v>
      </c>
      <c r="O8" s="53">
        <f t="shared" si="0"/>
        <v>21.813112848945597</v>
      </c>
    </row>
    <row r="9" spans="1:15" ht="14.5" thickBot="1" x14ac:dyDescent="0.35">
      <c r="A9" s="3" t="s">
        <v>43</v>
      </c>
      <c r="B9" s="1">
        <v>9066</v>
      </c>
      <c r="C9" s="2"/>
      <c r="D9" s="2">
        <v>335</v>
      </c>
      <c r="E9" s="2"/>
      <c r="F9" s="1">
        <v>3929</v>
      </c>
      <c r="G9" s="1">
        <v>9310</v>
      </c>
      <c r="H9" s="2">
        <v>344</v>
      </c>
      <c r="I9" s="1">
        <v>54914</v>
      </c>
      <c r="J9" s="1">
        <v>56394</v>
      </c>
      <c r="K9" s="44"/>
      <c r="L9" s="51">
        <f>IFERROR(B9/I9,0)</f>
        <v>0.16509451141785336</v>
      </c>
      <c r="M9" s="52">
        <f>IFERROR(H9/G9,0)</f>
        <v>3.6949516648764766E-2</v>
      </c>
      <c r="N9" s="50">
        <f>D9*250</f>
        <v>83750</v>
      </c>
      <c r="O9" s="53">
        <f t="shared" si="0"/>
        <v>8.2378116037943965</v>
      </c>
    </row>
    <row r="10" spans="1:15" ht="14.5" thickBot="1" x14ac:dyDescent="0.35">
      <c r="A10" s="3" t="s">
        <v>63</v>
      </c>
      <c r="B10" s="1">
        <v>8334</v>
      </c>
      <c r="C10" s="2"/>
      <c r="D10" s="2">
        <v>440</v>
      </c>
      <c r="E10" s="2"/>
      <c r="F10" s="1">
        <v>6814</v>
      </c>
      <c r="G10" s="1">
        <v>11809</v>
      </c>
      <c r="H10" s="2">
        <v>623</v>
      </c>
      <c r="I10" s="1">
        <v>42055</v>
      </c>
      <c r="J10" s="1">
        <v>59589</v>
      </c>
      <c r="K10" s="44"/>
      <c r="L10" s="51">
        <f>IFERROR(B10/I10,0)</f>
        <v>0.19816906432053263</v>
      </c>
      <c r="M10" s="52">
        <f>IFERROR(H10/G10,0)</f>
        <v>5.2756372258446947E-2</v>
      </c>
      <c r="N10" s="50">
        <f>D10*250</f>
        <v>110000</v>
      </c>
      <c r="O10" s="53">
        <f t="shared" si="0"/>
        <v>12.198944084473242</v>
      </c>
    </row>
    <row r="11" spans="1:15" ht="15" thickBot="1" x14ac:dyDescent="0.35">
      <c r="A11" s="46" t="s">
        <v>13</v>
      </c>
      <c r="B11" s="1">
        <v>52255</v>
      </c>
      <c r="C11" s="2"/>
      <c r="D11" s="1">
        <v>2259</v>
      </c>
      <c r="E11" s="2"/>
      <c r="F11" s="1">
        <v>41482</v>
      </c>
      <c r="G11" s="1">
        <v>2433</v>
      </c>
      <c r="H11" s="2">
        <v>105</v>
      </c>
      <c r="I11" s="1">
        <v>924920</v>
      </c>
      <c r="J11" s="1">
        <v>43064</v>
      </c>
      <c r="K11" s="44"/>
      <c r="L11" s="51">
        <f>IFERROR(B11/I11,0)</f>
        <v>5.6496778099727543E-2</v>
      </c>
      <c r="M11" s="52">
        <f>IFERROR(H11/G11,0)</f>
        <v>4.3156596794081382E-2</v>
      </c>
      <c r="N11" s="50">
        <f>D11*250</f>
        <v>564750</v>
      </c>
      <c r="O11" s="53">
        <f t="shared" si="0"/>
        <v>9.8075782221796963</v>
      </c>
    </row>
    <row r="12" spans="1:15" ht="14.5" thickBot="1" x14ac:dyDescent="0.35">
      <c r="A12" s="3" t="s">
        <v>16</v>
      </c>
      <c r="B12" s="1">
        <v>43983</v>
      </c>
      <c r="C12" s="2"/>
      <c r="D12" s="1">
        <v>1895</v>
      </c>
      <c r="E12" s="2"/>
      <c r="F12" s="1">
        <v>41391</v>
      </c>
      <c r="G12" s="1">
        <v>4143</v>
      </c>
      <c r="H12" s="2">
        <v>178</v>
      </c>
      <c r="I12" s="1">
        <v>514945</v>
      </c>
      <c r="J12" s="1">
        <v>48500</v>
      </c>
      <c r="K12" s="44"/>
      <c r="L12" s="51">
        <f>IFERROR(B12/I12,0)</f>
        <v>8.5413005272407735E-2</v>
      </c>
      <c r="M12" s="52">
        <f>IFERROR(H12/G12,0)</f>
        <v>4.2964035722906108E-2</v>
      </c>
      <c r="N12" s="50">
        <f>D12*250</f>
        <v>473750</v>
      </c>
      <c r="O12" s="53">
        <f t="shared" si="0"/>
        <v>9.771207057272127</v>
      </c>
    </row>
    <row r="13" spans="1:15" ht="14.5" thickBot="1" x14ac:dyDescent="0.35">
      <c r="A13" s="3" t="s">
        <v>64</v>
      </c>
      <c r="B13" s="2">
        <v>170</v>
      </c>
      <c r="C13" s="58">
        <v>3</v>
      </c>
      <c r="D13" s="2">
        <v>5</v>
      </c>
      <c r="E13" s="2"/>
      <c r="F13" s="2">
        <v>22</v>
      </c>
      <c r="G13" s="2"/>
      <c r="H13" s="2"/>
      <c r="I13" s="1">
        <v>4920</v>
      </c>
      <c r="J13" s="2"/>
      <c r="K13" s="44"/>
      <c r="L13" s="51">
        <f>IFERROR(B13/I13,0)</f>
        <v>3.4552845528455285E-2</v>
      </c>
      <c r="M13" s="52">
        <f>IFERROR(H13/G13,0)</f>
        <v>0</v>
      </c>
      <c r="N13" s="50">
        <f>D13*250</f>
        <v>1250</v>
      </c>
      <c r="O13" s="53">
        <f t="shared" si="0"/>
        <v>6.3529411764705879</v>
      </c>
    </row>
    <row r="14" spans="1:15" ht="14.5" thickBot="1" x14ac:dyDescent="0.35">
      <c r="A14" s="3" t="s">
        <v>47</v>
      </c>
      <c r="B14" s="2">
        <v>643</v>
      </c>
      <c r="C14" s="2"/>
      <c r="D14" s="2">
        <v>17</v>
      </c>
      <c r="E14" s="2"/>
      <c r="F14" s="2">
        <v>33</v>
      </c>
      <c r="G14" s="2">
        <v>454</v>
      </c>
      <c r="H14" s="2">
        <v>12</v>
      </c>
      <c r="I14" s="1">
        <v>51202</v>
      </c>
      <c r="J14" s="1">
        <v>36163</v>
      </c>
      <c r="K14" s="44"/>
      <c r="L14" s="51">
        <f>IFERROR(B14/I14,0)</f>
        <v>1.2558103199093786E-2</v>
      </c>
      <c r="M14" s="52">
        <f>IFERROR(H14/G14,0)</f>
        <v>2.643171806167401E-2</v>
      </c>
      <c r="N14" s="50">
        <f>D14*250</f>
        <v>4250</v>
      </c>
      <c r="O14" s="53">
        <f t="shared" si="0"/>
        <v>5.6096423017107311</v>
      </c>
    </row>
    <row r="15" spans="1:15" ht="14.5" thickBot="1" x14ac:dyDescent="0.35">
      <c r="A15" s="3" t="s">
        <v>49</v>
      </c>
      <c r="B15" s="1">
        <v>2699</v>
      </c>
      <c r="C15" s="2"/>
      <c r="D15" s="2">
        <v>81</v>
      </c>
      <c r="E15" s="2"/>
      <c r="F15" s="2">
        <v>518</v>
      </c>
      <c r="G15" s="1">
        <v>1510</v>
      </c>
      <c r="H15" s="2">
        <v>45</v>
      </c>
      <c r="I15" s="1">
        <v>42776</v>
      </c>
      <c r="J15" s="1">
        <v>23936</v>
      </c>
      <c r="K15" s="44"/>
      <c r="L15" s="51">
        <f>IFERROR(B15/I15,0)</f>
        <v>6.30961286702824E-2</v>
      </c>
      <c r="M15" s="52">
        <f>IFERROR(H15/G15,0)</f>
        <v>2.9801324503311258E-2</v>
      </c>
      <c r="N15" s="50">
        <f>D15*250</f>
        <v>20250</v>
      </c>
      <c r="O15" s="53">
        <f t="shared" si="0"/>
        <v>6.5027788069655426</v>
      </c>
    </row>
    <row r="16" spans="1:15" ht="15" thickBot="1" x14ac:dyDescent="0.35">
      <c r="A16" s="46" t="s">
        <v>12</v>
      </c>
      <c r="B16" s="1">
        <v>113195</v>
      </c>
      <c r="C16" s="2"/>
      <c r="D16" s="1">
        <v>4923</v>
      </c>
      <c r="E16" s="2"/>
      <c r="F16" s="1">
        <v>104657</v>
      </c>
      <c r="G16" s="1">
        <v>8933</v>
      </c>
      <c r="H16" s="2">
        <v>388</v>
      </c>
      <c r="I16" s="1">
        <v>786794</v>
      </c>
      <c r="J16" s="1">
        <v>62090</v>
      </c>
      <c r="K16" s="44"/>
      <c r="L16" s="51">
        <f>IFERROR(B16/I16,0)</f>
        <v>0.14386866193692377</v>
      </c>
      <c r="M16" s="52">
        <f>IFERROR(H16/G16,0)</f>
        <v>4.343445650957125E-2</v>
      </c>
      <c r="N16" s="50">
        <f>D16*250</f>
        <v>1230750</v>
      </c>
      <c r="O16" s="53">
        <f t="shared" si="0"/>
        <v>9.8728300719996458</v>
      </c>
    </row>
    <row r="17" spans="1:15" ht="15" thickBot="1" x14ac:dyDescent="0.35">
      <c r="A17" s="3" t="s">
        <v>27</v>
      </c>
      <c r="B17" s="1">
        <v>32078</v>
      </c>
      <c r="C17" s="2"/>
      <c r="D17" s="1">
        <v>2004</v>
      </c>
      <c r="E17" s="2"/>
      <c r="F17" s="1">
        <v>28120</v>
      </c>
      <c r="G17" s="1">
        <v>4765</v>
      </c>
      <c r="H17" s="2">
        <v>298</v>
      </c>
      <c r="I17" s="1">
        <v>230749</v>
      </c>
      <c r="J17" s="1">
        <v>34275</v>
      </c>
      <c r="K17" s="43"/>
      <c r="L17" s="51">
        <f>IFERROR(B17/I17,0)</f>
        <v>0.13901685381085074</v>
      </c>
      <c r="M17" s="52">
        <f>IFERROR(H17/G17,0)</f>
        <v>6.2539349422875132E-2</v>
      </c>
      <c r="N17" s="50">
        <f>D17*250</f>
        <v>501000</v>
      </c>
      <c r="O17" s="53">
        <f t="shared" si="0"/>
        <v>14.618180684581333</v>
      </c>
    </row>
    <row r="18" spans="1:15" ht="15" thickBot="1" x14ac:dyDescent="0.35">
      <c r="A18" s="3" t="s">
        <v>41</v>
      </c>
      <c r="B18" s="1">
        <v>18187</v>
      </c>
      <c r="C18" s="58">
        <v>483</v>
      </c>
      <c r="D18" s="2">
        <v>481</v>
      </c>
      <c r="E18" s="59">
        <v>3</v>
      </c>
      <c r="F18" s="1">
        <v>7851</v>
      </c>
      <c r="G18" s="1">
        <v>5764</v>
      </c>
      <c r="H18" s="2">
        <v>152</v>
      </c>
      <c r="I18" s="1">
        <v>138336</v>
      </c>
      <c r="J18" s="1">
        <v>43846</v>
      </c>
      <c r="K18" s="43"/>
      <c r="L18" s="51">
        <f>IFERROR(B18/I18,0)</f>
        <v>0.13146975479990747</v>
      </c>
      <c r="M18" s="52">
        <f>IFERROR(H18/G18,0)</f>
        <v>2.63705759888966E-2</v>
      </c>
      <c r="N18" s="50">
        <f>D18*250</f>
        <v>120250</v>
      </c>
      <c r="O18" s="53">
        <f t="shared" si="0"/>
        <v>5.6118656182987845</v>
      </c>
    </row>
    <row r="19" spans="1:15" ht="14.5" thickBot="1" x14ac:dyDescent="0.35">
      <c r="A19" s="3" t="s">
        <v>45</v>
      </c>
      <c r="B19" s="1">
        <v>9264</v>
      </c>
      <c r="C19" s="2"/>
      <c r="D19" s="2">
        <v>210</v>
      </c>
      <c r="E19" s="2"/>
      <c r="F19" s="1">
        <v>5093</v>
      </c>
      <c r="G19" s="1">
        <v>3180</v>
      </c>
      <c r="H19" s="2">
        <v>72</v>
      </c>
      <c r="I19" s="1">
        <v>81399</v>
      </c>
      <c r="J19" s="1">
        <v>27940</v>
      </c>
      <c r="K19" s="44"/>
      <c r="L19" s="51">
        <f>IFERROR(B19/I19,0)</f>
        <v>0.11380975196255483</v>
      </c>
      <c r="M19" s="52">
        <f>IFERROR(H19/G19,0)</f>
        <v>2.2641509433962263E-2</v>
      </c>
      <c r="N19" s="50">
        <f>D19*250</f>
        <v>52500</v>
      </c>
      <c r="O19" s="53">
        <f t="shared" si="0"/>
        <v>4.6670984455958546</v>
      </c>
    </row>
    <row r="20" spans="1:15" ht="14.5" thickBot="1" x14ac:dyDescent="0.35">
      <c r="A20" s="3" t="s">
        <v>38</v>
      </c>
      <c r="B20" s="1">
        <v>8951</v>
      </c>
      <c r="C20" s="2"/>
      <c r="D20" s="2">
        <v>394</v>
      </c>
      <c r="E20" s="2"/>
      <c r="F20" s="1">
        <v>5442</v>
      </c>
      <c r="G20" s="1">
        <v>2004</v>
      </c>
      <c r="H20" s="2">
        <v>88</v>
      </c>
      <c r="I20" s="1">
        <v>193576</v>
      </c>
      <c r="J20" s="1">
        <v>43328</v>
      </c>
      <c r="K20" s="44"/>
      <c r="L20" s="51">
        <f>IFERROR(B20/I20,0)</f>
        <v>4.6240236392941274E-2</v>
      </c>
      <c r="M20" s="52">
        <f>IFERROR(H20/G20,0)</f>
        <v>4.3912175648702596E-2</v>
      </c>
      <c r="N20" s="50">
        <f>D20*250</f>
        <v>98500</v>
      </c>
      <c r="O20" s="53">
        <f t="shared" si="0"/>
        <v>10.004357055077644</v>
      </c>
    </row>
    <row r="21" spans="1:15" ht="15" thickBot="1" x14ac:dyDescent="0.35">
      <c r="A21" s="46" t="s">
        <v>14</v>
      </c>
      <c r="B21" s="1">
        <v>38068</v>
      </c>
      <c r="C21" s="2"/>
      <c r="D21" s="1">
        <v>2701</v>
      </c>
      <c r="E21" s="2"/>
      <c r="F21" s="1">
        <v>6667</v>
      </c>
      <c r="G21" s="1">
        <v>8189</v>
      </c>
      <c r="H21" s="2">
        <v>581</v>
      </c>
      <c r="I21" s="1">
        <v>341026</v>
      </c>
      <c r="J21" s="1">
        <v>73358</v>
      </c>
      <c r="K21" s="43"/>
      <c r="L21" s="51">
        <f>IFERROR(B21/I21,0)</f>
        <v>0.11162785242180948</v>
      </c>
      <c r="M21" s="52">
        <f>IFERROR(H21/G21,0)</f>
        <v>7.0948833801440958E-2</v>
      </c>
      <c r="N21" s="50">
        <f>D21*250</f>
        <v>675250</v>
      </c>
      <c r="O21" s="53">
        <f t="shared" si="0"/>
        <v>16.737995166544078</v>
      </c>
    </row>
    <row r="22" spans="1:15" ht="14.5" thickBot="1" x14ac:dyDescent="0.35">
      <c r="A22" s="3" t="s">
        <v>39</v>
      </c>
      <c r="B22" s="1">
        <v>2109</v>
      </c>
      <c r="C22" s="2"/>
      <c r="D22" s="2">
        <v>79</v>
      </c>
      <c r="E22" s="2"/>
      <c r="F22" s="2">
        <v>712</v>
      </c>
      <c r="G22" s="1">
        <v>1569</v>
      </c>
      <c r="H22" s="2">
        <v>59</v>
      </c>
      <c r="I22" s="1">
        <v>40609</v>
      </c>
      <c r="J22" s="1">
        <v>30210</v>
      </c>
      <c r="K22" s="44"/>
      <c r="L22" s="51">
        <f>IFERROR(B22/I22,0)</f>
        <v>5.1934300278263436E-2</v>
      </c>
      <c r="M22" s="52">
        <f>IFERROR(H22/G22,0)</f>
        <v>3.7603569152326322E-2</v>
      </c>
      <c r="N22" s="50">
        <f>D22*250</f>
        <v>19750</v>
      </c>
      <c r="O22" s="53">
        <f t="shared" si="0"/>
        <v>8.3646277856804172</v>
      </c>
    </row>
    <row r="23" spans="1:15" ht="14.5" thickBot="1" x14ac:dyDescent="0.35">
      <c r="A23" s="3" t="s">
        <v>26</v>
      </c>
      <c r="B23" s="1">
        <v>47687</v>
      </c>
      <c r="C23" s="2"/>
      <c r="D23" s="1">
        <v>2333</v>
      </c>
      <c r="E23" s="2"/>
      <c r="F23" s="1">
        <v>42071</v>
      </c>
      <c r="G23" s="1">
        <v>7888</v>
      </c>
      <c r="H23" s="2">
        <v>386</v>
      </c>
      <c r="I23" s="1">
        <v>254487</v>
      </c>
      <c r="J23" s="1">
        <v>42094</v>
      </c>
      <c r="K23" s="44"/>
      <c r="L23" s="51">
        <f>IFERROR(B23/I23,0)</f>
        <v>0.18738481729911546</v>
      </c>
      <c r="M23" s="52">
        <f>IFERROR(H23/G23,0)</f>
        <v>4.8935091277890468E-2</v>
      </c>
      <c r="N23" s="50">
        <f>D23*250</f>
        <v>583250</v>
      </c>
      <c r="O23" s="53">
        <f t="shared" si="0"/>
        <v>11.230796653175918</v>
      </c>
    </row>
    <row r="24" spans="1:15" ht="15" thickBot="1" x14ac:dyDescent="0.35">
      <c r="A24" s="46" t="s">
        <v>17</v>
      </c>
      <c r="B24" s="1">
        <v>93693</v>
      </c>
      <c r="C24" s="2"/>
      <c r="D24" s="1">
        <v>6473</v>
      </c>
      <c r="E24" s="2"/>
      <c r="F24" s="1">
        <v>54671</v>
      </c>
      <c r="G24" s="1">
        <v>13593</v>
      </c>
      <c r="H24" s="2">
        <v>939</v>
      </c>
      <c r="I24" s="1">
        <v>545481</v>
      </c>
      <c r="J24" s="1">
        <v>79141</v>
      </c>
      <c r="K24" s="43"/>
      <c r="L24" s="51">
        <f>IFERROR(B24/I24,0)</f>
        <v>0.17176216953477758</v>
      </c>
      <c r="M24" s="52">
        <f>IFERROR(H24/G24,0)</f>
        <v>6.9079673361288896E-2</v>
      </c>
      <c r="N24" s="50">
        <f>D24*250</f>
        <v>1618250</v>
      </c>
      <c r="O24" s="53">
        <f t="shared" si="0"/>
        <v>16.271834608775468</v>
      </c>
    </row>
    <row r="25" spans="1:15" ht="14.5" thickBot="1" x14ac:dyDescent="0.35">
      <c r="A25" s="3" t="s">
        <v>11</v>
      </c>
      <c r="B25" s="1">
        <v>55104</v>
      </c>
      <c r="C25" s="2"/>
      <c r="D25" s="1">
        <v>5266</v>
      </c>
      <c r="E25" s="2"/>
      <c r="F25" s="1">
        <v>16670</v>
      </c>
      <c r="G25" s="1">
        <v>5518</v>
      </c>
      <c r="H25" s="2">
        <v>527</v>
      </c>
      <c r="I25" s="1">
        <v>537698</v>
      </c>
      <c r="J25" s="1">
        <v>53841</v>
      </c>
      <c r="K25" s="44"/>
      <c r="L25" s="51">
        <f>IFERROR(B25/I25,0)</f>
        <v>0.10248131850964667</v>
      </c>
      <c r="M25" s="52">
        <f>IFERROR(H25/G25,0)</f>
        <v>9.5505617977528087E-2</v>
      </c>
      <c r="N25" s="50">
        <f>D25*250</f>
        <v>1316500</v>
      </c>
      <c r="O25" s="53">
        <f t="shared" si="0"/>
        <v>22.891187572590013</v>
      </c>
    </row>
    <row r="26" spans="1:15" ht="14.5" thickBot="1" x14ac:dyDescent="0.35">
      <c r="A26" s="3" t="s">
        <v>32</v>
      </c>
      <c r="B26" s="1">
        <v>21960</v>
      </c>
      <c r="C26" s="2"/>
      <c r="D26" s="2">
        <v>908</v>
      </c>
      <c r="E26" s="2"/>
      <c r="F26" s="1">
        <v>5529</v>
      </c>
      <c r="G26" s="1">
        <v>3894</v>
      </c>
      <c r="H26" s="2">
        <v>161</v>
      </c>
      <c r="I26" s="1">
        <v>209898</v>
      </c>
      <c r="J26" s="1">
        <v>37218</v>
      </c>
      <c r="K26" s="44"/>
      <c r="L26" s="51">
        <f>IFERROR(B26/I26,0)</f>
        <v>0.10462224509047252</v>
      </c>
      <c r="M26" s="52">
        <f>IFERROR(H26/G26,0)</f>
        <v>4.1345659989727786E-2</v>
      </c>
      <c r="N26" s="50">
        <f>D26*250</f>
        <v>227000</v>
      </c>
      <c r="O26" s="53">
        <f t="shared" si="0"/>
        <v>9.3369763205828775</v>
      </c>
    </row>
    <row r="27" spans="1:15" ht="15" thickBot="1" x14ac:dyDescent="0.35">
      <c r="A27" s="3" t="s">
        <v>30</v>
      </c>
      <c r="B27" s="1">
        <v>13731</v>
      </c>
      <c r="C27" s="2"/>
      <c r="D27" s="2">
        <v>652</v>
      </c>
      <c r="E27" s="2"/>
      <c r="F27" s="1">
        <v>3678</v>
      </c>
      <c r="G27" s="1">
        <v>4614</v>
      </c>
      <c r="H27" s="2">
        <v>219</v>
      </c>
      <c r="I27" s="1">
        <v>154624</v>
      </c>
      <c r="J27" s="1">
        <v>51954</v>
      </c>
      <c r="K27" s="43"/>
      <c r="L27" s="51">
        <f>IFERROR(B27/I27,0)</f>
        <v>8.8802514486754969E-2</v>
      </c>
      <c r="M27" s="52">
        <f>IFERROR(H27/G27,0)</f>
        <v>4.7464239271781533E-2</v>
      </c>
      <c r="N27" s="50">
        <f>D27*250</f>
        <v>163000</v>
      </c>
      <c r="O27" s="53">
        <f t="shared" si="0"/>
        <v>10.870948947636734</v>
      </c>
    </row>
    <row r="28" spans="1:15" ht="15" thickBot="1" x14ac:dyDescent="0.35">
      <c r="A28" s="3" t="s">
        <v>35</v>
      </c>
      <c r="B28" s="1">
        <v>12616</v>
      </c>
      <c r="C28" s="2"/>
      <c r="D28" s="2">
        <v>696</v>
      </c>
      <c r="E28" s="2"/>
      <c r="F28" s="1">
        <v>8874</v>
      </c>
      <c r="G28" s="1">
        <v>2056</v>
      </c>
      <c r="H28" s="2">
        <v>113</v>
      </c>
      <c r="I28" s="1">
        <v>179943</v>
      </c>
      <c r="J28" s="1">
        <v>29319</v>
      </c>
      <c r="K28" s="43"/>
      <c r="L28" s="51">
        <f>IFERROR(B28/I28,0)</f>
        <v>7.0111090734288076E-2</v>
      </c>
      <c r="M28" s="52">
        <f>IFERROR(H28/G28,0)</f>
        <v>5.4961089494163423E-2</v>
      </c>
      <c r="N28" s="50">
        <f>D28*250</f>
        <v>174000</v>
      </c>
      <c r="O28" s="53">
        <f t="shared" si="0"/>
        <v>12.792010145846545</v>
      </c>
    </row>
    <row r="29" spans="1:15" ht="15" thickBot="1" x14ac:dyDescent="0.35">
      <c r="A29" s="3" t="s">
        <v>51</v>
      </c>
      <c r="B29" s="2">
        <v>479</v>
      </c>
      <c r="C29" s="2"/>
      <c r="D29" s="2">
        <v>17</v>
      </c>
      <c r="E29" s="2"/>
      <c r="F29" s="2">
        <v>21</v>
      </c>
      <c r="G29" s="2">
        <v>448</v>
      </c>
      <c r="H29" s="2">
        <v>16</v>
      </c>
      <c r="I29" s="1">
        <v>33834</v>
      </c>
      <c r="J29" s="1">
        <v>31657</v>
      </c>
      <c r="K29" s="43"/>
      <c r="L29" s="51">
        <f>IFERROR(B29/I29,0)</f>
        <v>1.4157356505290536E-2</v>
      </c>
      <c r="M29" s="52">
        <f>IFERROR(H29/G29,0)</f>
        <v>3.5714285714285712E-2</v>
      </c>
      <c r="N29" s="50">
        <f>D29*250</f>
        <v>4250</v>
      </c>
      <c r="O29" s="53">
        <f t="shared" si="0"/>
        <v>7.8726513569937371</v>
      </c>
    </row>
    <row r="30" spans="1:15" ht="14.5" thickBot="1" x14ac:dyDescent="0.35">
      <c r="A30" s="3" t="s">
        <v>50</v>
      </c>
      <c r="B30" s="1">
        <v>12619</v>
      </c>
      <c r="C30" s="2"/>
      <c r="D30" s="2">
        <v>153</v>
      </c>
      <c r="E30" s="2"/>
      <c r="F30" s="1">
        <v>12117</v>
      </c>
      <c r="G30" s="1">
        <v>6523</v>
      </c>
      <c r="H30" s="2">
        <v>79</v>
      </c>
      <c r="I30" s="1">
        <v>90748</v>
      </c>
      <c r="J30" s="1">
        <v>46913</v>
      </c>
      <c r="K30" s="44"/>
      <c r="L30" s="51">
        <f>IFERROR(B30/I30,0)</f>
        <v>0.13905540617975051</v>
      </c>
      <c r="M30" s="52">
        <f>IFERROR(H30/G30,0)</f>
        <v>1.2110991874904185E-2</v>
      </c>
      <c r="N30" s="50">
        <f>D30*250</f>
        <v>38250</v>
      </c>
      <c r="O30" s="53">
        <f t="shared" si="0"/>
        <v>2.0311435137491083</v>
      </c>
    </row>
    <row r="31" spans="1:15" ht="14.5" thickBot="1" x14ac:dyDescent="0.35">
      <c r="A31" s="3" t="s">
        <v>31</v>
      </c>
      <c r="B31" s="1">
        <v>7998</v>
      </c>
      <c r="C31" s="2"/>
      <c r="D31" s="2">
        <v>396</v>
      </c>
      <c r="E31" s="2"/>
      <c r="F31" s="1">
        <v>1750</v>
      </c>
      <c r="G31" s="1">
        <v>2597</v>
      </c>
      <c r="H31" s="2">
        <v>129</v>
      </c>
      <c r="I31" s="1">
        <v>142833</v>
      </c>
      <c r="J31" s="1">
        <v>46372</v>
      </c>
      <c r="K31" s="44"/>
      <c r="L31" s="51">
        <f>IFERROR(B31/I31,0)</f>
        <v>5.5995463233286427E-2</v>
      </c>
      <c r="M31" s="52">
        <f>IFERROR(H31/G31,0)</f>
        <v>4.9672699268386598E-2</v>
      </c>
      <c r="N31" s="50">
        <f>D31*250</f>
        <v>99000</v>
      </c>
      <c r="O31" s="53">
        <f t="shared" si="0"/>
        <v>11.378094523630908</v>
      </c>
    </row>
    <row r="32" spans="1:15" ht="14.5" thickBot="1" x14ac:dyDescent="0.35">
      <c r="A32" s="3" t="s">
        <v>42</v>
      </c>
      <c r="B32" s="1">
        <v>4231</v>
      </c>
      <c r="C32" s="2"/>
      <c r="D32" s="2">
        <v>214</v>
      </c>
      <c r="E32" s="2"/>
      <c r="F32" s="1">
        <v>1467</v>
      </c>
      <c r="G32" s="1">
        <v>3112</v>
      </c>
      <c r="H32" s="2">
        <v>157</v>
      </c>
      <c r="I32" s="1">
        <v>74263</v>
      </c>
      <c r="J32" s="1">
        <v>54617</v>
      </c>
      <c r="K32" s="44"/>
      <c r="L32" s="51">
        <f>IFERROR(B32/I32,0)</f>
        <v>5.6973189879213064E-2</v>
      </c>
      <c r="M32" s="52">
        <f>IFERROR(H32/G32,0)</f>
        <v>5.0449871465295629E-2</v>
      </c>
      <c r="N32" s="50">
        <f>D32*250</f>
        <v>53500</v>
      </c>
      <c r="O32" s="53">
        <f t="shared" si="0"/>
        <v>11.644764831009217</v>
      </c>
    </row>
    <row r="33" spans="1:15" ht="15" thickBot="1" x14ac:dyDescent="0.35">
      <c r="A33" s="46" t="s">
        <v>8</v>
      </c>
      <c r="B33" s="1">
        <v>157015</v>
      </c>
      <c r="C33" s="2"/>
      <c r="D33" s="1">
        <v>11197</v>
      </c>
      <c r="E33" s="2"/>
      <c r="F33" s="1">
        <v>131911</v>
      </c>
      <c r="G33" s="1">
        <v>17678</v>
      </c>
      <c r="H33" s="1">
        <v>1261</v>
      </c>
      <c r="I33" s="1">
        <v>635892</v>
      </c>
      <c r="J33" s="1">
        <v>71592</v>
      </c>
      <c r="K33" s="43"/>
      <c r="L33" s="51">
        <f>IFERROR(B33/I33,0)</f>
        <v>0.24692086077510017</v>
      </c>
      <c r="M33" s="52">
        <f>IFERROR(H33/G33,0)</f>
        <v>7.1331598597126372E-2</v>
      </c>
      <c r="N33" s="50">
        <f>D33*250</f>
        <v>2799250</v>
      </c>
      <c r="O33" s="53">
        <f t="shared" si="0"/>
        <v>16.827914530458873</v>
      </c>
    </row>
    <row r="34" spans="1:15" ht="15" thickBot="1" x14ac:dyDescent="0.35">
      <c r="A34" s="3" t="s">
        <v>44</v>
      </c>
      <c r="B34" s="1">
        <v>7130</v>
      </c>
      <c r="C34" s="2"/>
      <c r="D34" s="2">
        <v>325</v>
      </c>
      <c r="E34" s="2"/>
      <c r="F34" s="1">
        <v>4241</v>
      </c>
      <c r="G34" s="1">
        <v>3400</v>
      </c>
      <c r="H34" s="2">
        <v>155</v>
      </c>
      <c r="I34" s="1">
        <v>180646</v>
      </c>
      <c r="J34" s="1">
        <v>86152</v>
      </c>
      <c r="K34" s="43"/>
      <c r="L34" s="51">
        <f>IFERROR(B34/I34,0)</f>
        <v>3.94694596060804E-2</v>
      </c>
      <c r="M34" s="52">
        <f>IFERROR(H34/G34,0)</f>
        <v>4.5588235294117645E-2</v>
      </c>
      <c r="N34" s="50">
        <f>D34*250</f>
        <v>81250</v>
      </c>
      <c r="O34" s="53">
        <f t="shared" si="0"/>
        <v>10.395511921458626</v>
      </c>
    </row>
    <row r="35" spans="1:15" ht="15" thickBot="1" x14ac:dyDescent="0.35">
      <c r="A35" s="46" t="s">
        <v>7</v>
      </c>
      <c r="B35" s="1">
        <v>373622</v>
      </c>
      <c r="C35" s="2"/>
      <c r="D35" s="1">
        <v>29451</v>
      </c>
      <c r="E35" s="2"/>
      <c r="F35" s="1">
        <v>279305</v>
      </c>
      <c r="G35" s="1">
        <v>19206</v>
      </c>
      <c r="H35" s="1">
        <v>1514</v>
      </c>
      <c r="I35" s="1">
        <v>1774733</v>
      </c>
      <c r="J35" s="1">
        <v>91229</v>
      </c>
      <c r="K35" s="43"/>
      <c r="L35" s="51">
        <f>IFERROR(B35/I35,0)</f>
        <v>0.21052293499923649</v>
      </c>
      <c r="M35" s="52">
        <f>IFERROR(H35/G35,0)</f>
        <v>7.8829532437779862E-2</v>
      </c>
      <c r="N35" s="50">
        <f>D35*250</f>
        <v>7362750</v>
      </c>
      <c r="O35" s="53">
        <f t="shared" si="0"/>
        <v>18.7064145044992</v>
      </c>
    </row>
    <row r="36" spans="1:15" ht="14.5" thickBot="1" x14ac:dyDescent="0.35">
      <c r="A36" s="3" t="s">
        <v>24</v>
      </c>
      <c r="B36" s="1">
        <v>24454</v>
      </c>
      <c r="C36" s="2"/>
      <c r="D36" s="2">
        <v>801</v>
      </c>
      <c r="E36" s="2"/>
      <c r="F36" s="1">
        <v>8699</v>
      </c>
      <c r="G36" s="1">
        <v>2332</v>
      </c>
      <c r="H36" s="2">
        <v>76</v>
      </c>
      <c r="I36" s="1">
        <v>352331</v>
      </c>
      <c r="J36" s="1">
        <v>33593</v>
      </c>
      <c r="K36" s="44"/>
      <c r="L36" s="51">
        <f>IFERROR(B36/I36,0)</f>
        <v>6.9406325302059715E-2</v>
      </c>
      <c r="M36" s="52">
        <f>IFERROR(H36/G36,0)</f>
        <v>3.2590051457975985E-2</v>
      </c>
      <c r="N36" s="50">
        <f>D36*250</f>
        <v>200250</v>
      </c>
      <c r="O36" s="53">
        <f t="shared" si="0"/>
        <v>7.1888443608407622</v>
      </c>
    </row>
    <row r="37" spans="1:15" ht="15" thickBot="1" x14ac:dyDescent="0.35">
      <c r="A37" s="3" t="s">
        <v>53</v>
      </c>
      <c r="B37" s="1">
        <v>2457</v>
      </c>
      <c r="C37" s="2"/>
      <c r="D37" s="2">
        <v>54</v>
      </c>
      <c r="E37" s="2"/>
      <c r="F37" s="2">
        <v>852</v>
      </c>
      <c r="G37" s="1">
        <v>3224</v>
      </c>
      <c r="H37" s="2">
        <v>71</v>
      </c>
      <c r="I37" s="1">
        <v>66854</v>
      </c>
      <c r="J37" s="1">
        <v>87728</v>
      </c>
      <c r="K37" s="43"/>
      <c r="L37" s="51">
        <f>IFERROR(B37/I37,0)</f>
        <v>3.6751727645316659E-2</v>
      </c>
      <c r="M37" s="52">
        <f>IFERROR(H37/G37,0)</f>
        <v>2.2022332506203474E-2</v>
      </c>
      <c r="N37" s="50">
        <f>D37*250</f>
        <v>13500</v>
      </c>
      <c r="O37" s="53">
        <f t="shared" si="0"/>
        <v>4.4945054945054945</v>
      </c>
    </row>
    <row r="38" spans="1:15" ht="14.5" thickBot="1" x14ac:dyDescent="0.35">
      <c r="A38" s="3" t="s">
        <v>67</v>
      </c>
      <c r="B38" s="2">
        <v>22</v>
      </c>
      <c r="C38" s="2"/>
      <c r="D38" s="2">
        <v>2</v>
      </c>
      <c r="E38" s="2"/>
      <c r="F38" s="2">
        <v>7</v>
      </c>
      <c r="G38" s="2"/>
      <c r="H38" s="2"/>
      <c r="I38" s="1">
        <v>4757</v>
      </c>
      <c r="J38" s="2"/>
      <c r="K38" s="44"/>
      <c r="L38" s="51">
        <f>IFERROR(B38/I38,0)</f>
        <v>4.6247635064116041E-3</v>
      </c>
      <c r="M38" s="52">
        <f>IFERROR(H38/G38,0)</f>
        <v>0</v>
      </c>
      <c r="N38" s="50">
        <f>D38*250</f>
        <v>500</v>
      </c>
      <c r="O38" s="53">
        <f t="shared" si="0"/>
        <v>21.727272727272727</v>
      </c>
    </row>
    <row r="39" spans="1:15" ht="15" thickBot="1" x14ac:dyDescent="0.35">
      <c r="A39" s="46" t="s">
        <v>21</v>
      </c>
      <c r="B39" s="1">
        <v>33075</v>
      </c>
      <c r="C39" s="2"/>
      <c r="D39" s="1">
        <v>2012</v>
      </c>
      <c r="E39" s="2"/>
      <c r="F39" s="1">
        <v>25049</v>
      </c>
      <c r="G39" s="1">
        <v>2830</v>
      </c>
      <c r="H39" s="2">
        <v>172</v>
      </c>
      <c r="I39" s="1">
        <v>339400</v>
      </c>
      <c r="J39" s="1">
        <v>29036</v>
      </c>
      <c r="K39" s="44"/>
      <c r="L39" s="51">
        <f>IFERROR(B39/I39,0)</f>
        <v>9.7451384796700055E-2</v>
      </c>
      <c r="M39" s="52">
        <f>IFERROR(H39/G39,0)</f>
        <v>6.07773851590106E-2</v>
      </c>
      <c r="N39" s="50">
        <f>D39*250</f>
        <v>503000</v>
      </c>
      <c r="O39" s="53">
        <f t="shared" si="0"/>
        <v>14.207860922146637</v>
      </c>
    </row>
    <row r="40" spans="1:15" ht="14.5" thickBot="1" x14ac:dyDescent="0.35">
      <c r="A40" s="3" t="s">
        <v>46</v>
      </c>
      <c r="B40" s="1">
        <v>6137</v>
      </c>
      <c r="C40" s="2"/>
      <c r="D40" s="2">
        <v>318</v>
      </c>
      <c r="E40" s="2"/>
      <c r="F40" s="2">
        <v>994</v>
      </c>
      <c r="G40" s="1">
        <v>1551</v>
      </c>
      <c r="H40" s="2">
        <v>80</v>
      </c>
      <c r="I40" s="1">
        <v>161033</v>
      </c>
      <c r="J40" s="1">
        <v>40696</v>
      </c>
      <c r="K40" s="44"/>
      <c r="L40" s="51">
        <f>IFERROR(B40/I40,0)</f>
        <v>3.811020101469885E-2</v>
      </c>
      <c r="M40" s="52">
        <f>IFERROR(H40/G40,0)</f>
        <v>5.1579626047711151E-2</v>
      </c>
      <c r="N40" s="50">
        <f>D40*250</f>
        <v>79500</v>
      </c>
      <c r="O40" s="53">
        <f t="shared" si="0"/>
        <v>11.954212155776437</v>
      </c>
    </row>
    <row r="41" spans="1:15" ht="15" thickBot="1" x14ac:dyDescent="0.35">
      <c r="A41" s="3" t="s">
        <v>37</v>
      </c>
      <c r="B41" s="1">
        <v>3967</v>
      </c>
      <c r="C41" s="2"/>
      <c r="D41" s="2">
        <v>148</v>
      </c>
      <c r="E41" s="2"/>
      <c r="F41" s="1">
        <v>1925</v>
      </c>
      <c r="G41" s="2">
        <v>941</v>
      </c>
      <c r="H41" s="2">
        <v>35</v>
      </c>
      <c r="I41" s="1">
        <v>115538</v>
      </c>
      <c r="J41" s="1">
        <v>27393</v>
      </c>
      <c r="K41" s="43"/>
      <c r="L41" s="51">
        <f>IFERROR(B41/I41,0)</f>
        <v>3.4335023974796174E-2</v>
      </c>
      <c r="M41" s="52">
        <f>IFERROR(H41/G41,0)</f>
        <v>3.7194473963868227E-2</v>
      </c>
      <c r="N41" s="50">
        <f>D41*250</f>
        <v>37000</v>
      </c>
      <c r="O41" s="53">
        <f t="shared" si="0"/>
        <v>8.3269473153516511</v>
      </c>
    </row>
    <row r="42" spans="1:15" ht="15" thickBot="1" x14ac:dyDescent="0.35">
      <c r="A42" s="46" t="s">
        <v>19</v>
      </c>
      <c r="B42" s="1">
        <v>72876</v>
      </c>
      <c r="C42" s="2"/>
      <c r="D42" s="1">
        <v>5194</v>
      </c>
      <c r="E42" s="2"/>
      <c r="F42" s="1">
        <v>26080</v>
      </c>
      <c r="G42" s="1">
        <v>5693</v>
      </c>
      <c r="H42" s="2">
        <v>406</v>
      </c>
      <c r="I42" s="1">
        <v>426011</v>
      </c>
      <c r="J42" s="1">
        <v>33277</v>
      </c>
      <c r="K42" s="44"/>
      <c r="L42" s="51">
        <f>IFERROR(B42/I42,0)</f>
        <v>0.17106600533789035</v>
      </c>
      <c r="M42" s="52">
        <f>IFERROR(H42/G42,0)</f>
        <v>7.1315650799227123E-2</v>
      </c>
      <c r="N42" s="50">
        <f>D42*250</f>
        <v>1298500</v>
      </c>
      <c r="O42" s="53">
        <f t="shared" si="0"/>
        <v>16.817937318184313</v>
      </c>
    </row>
    <row r="43" spans="1:15" ht="14.5" thickBot="1" x14ac:dyDescent="0.35">
      <c r="A43" s="3" t="s">
        <v>65</v>
      </c>
      <c r="B43" s="1">
        <v>3324</v>
      </c>
      <c r="C43" s="2"/>
      <c r="D43" s="2">
        <v>129</v>
      </c>
      <c r="E43" s="2"/>
      <c r="F43" s="1">
        <v>2345</v>
      </c>
      <c r="G43" s="2">
        <v>981</v>
      </c>
      <c r="H43" s="2">
        <v>38</v>
      </c>
      <c r="I43" s="1">
        <v>13022</v>
      </c>
      <c r="J43" s="1">
        <v>3845</v>
      </c>
      <c r="K43" s="44"/>
      <c r="L43" s="51">
        <f>IFERROR(B43/I43,0)</f>
        <v>0.25526032867455078</v>
      </c>
      <c r="M43" s="52">
        <f>IFERROR(H43/G43,0)</f>
        <v>3.8735983690112129E-2</v>
      </c>
      <c r="N43" s="50">
        <f>D43*250</f>
        <v>32250</v>
      </c>
      <c r="O43" s="53">
        <f t="shared" si="0"/>
        <v>8.7021660649819488</v>
      </c>
    </row>
    <row r="44" spans="1:15" ht="15" thickBot="1" x14ac:dyDescent="0.35">
      <c r="A44" s="3" t="s">
        <v>40</v>
      </c>
      <c r="B44" s="1">
        <v>14210</v>
      </c>
      <c r="C44" s="2"/>
      <c r="D44" s="2">
        <v>634</v>
      </c>
      <c r="E44" s="2"/>
      <c r="F44" s="1">
        <v>12492</v>
      </c>
      <c r="G44" s="1">
        <v>13414</v>
      </c>
      <c r="H44" s="2">
        <v>598</v>
      </c>
      <c r="I44" s="1">
        <v>135363</v>
      </c>
      <c r="J44" s="1">
        <v>127778</v>
      </c>
      <c r="K44" s="43"/>
      <c r="L44" s="51">
        <f>IFERROR(B44/I44,0)</f>
        <v>0.10497698780316631</v>
      </c>
      <c r="M44" s="52">
        <f>IFERROR(H44/G44,0)</f>
        <v>4.4580289250037278E-2</v>
      </c>
      <c r="N44" s="50">
        <f>D44*250</f>
        <v>158500</v>
      </c>
      <c r="O44" s="53">
        <f t="shared" si="0"/>
        <v>10.15411681914145</v>
      </c>
    </row>
    <row r="45" spans="1:15" ht="15" thickBot="1" x14ac:dyDescent="0.35">
      <c r="A45" s="3" t="s">
        <v>25</v>
      </c>
      <c r="B45" s="1">
        <v>10416</v>
      </c>
      <c r="C45" s="2"/>
      <c r="D45" s="2">
        <v>446</v>
      </c>
      <c r="E45" s="2"/>
      <c r="F45" s="1">
        <v>3927</v>
      </c>
      <c r="G45" s="1">
        <v>2023</v>
      </c>
      <c r="H45" s="2">
        <v>87</v>
      </c>
      <c r="I45" s="1">
        <v>178119</v>
      </c>
      <c r="J45" s="1">
        <v>34595</v>
      </c>
      <c r="K45" s="43"/>
      <c r="L45" s="51">
        <f>IFERROR(B45/I45,0)</f>
        <v>5.8477759250837924E-2</v>
      </c>
      <c r="M45" s="52">
        <f>IFERROR(H45/G45,0)</f>
        <v>4.300543746910529E-2</v>
      </c>
      <c r="N45" s="50">
        <f>D45*250</f>
        <v>111500</v>
      </c>
      <c r="O45" s="53">
        <f t="shared" si="0"/>
        <v>9.7046850998463903</v>
      </c>
    </row>
    <row r="46" spans="1:15" ht="14.5" thickBot="1" x14ac:dyDescent="0.35">
      <c r="A46" s="3" t="s">
        <v>54</v>
      </c>
      <c r="B46" s="1">
        <v>4653</v>
      </c>
      <c r="C46" s="2"/>
      <c r="D46" s="2">
        <v>50</v>
      </c>
      <c r="E46" s="2"/>
      <c r="F46" s="1">
        <v>1075</v>
      </c>
      <c r="G46" s="1">
        <v>5260</v>
      </c>
      <c r="H46" s="2">
        <v>57</v>
      </c>
      <c r="I46" s="1">
        <v>37038</v>
      </c>
      <c r="J46" s="1">
        <v>41867</v>
      </c>
      <c r="K46" s="44"/>
      <c r="L46" s="51">
        <f>IFERROR(B46/I46,0)</f>
        <v>0.12562773367892435</v>
      </c>
      <c r="M46" s="52">
        <f>IFERROR(H46/G46,0)</f>
        <v>1.0836501901140685E-2</v>
      </c>
      <c r="N46" s="50">
        <f>D46*250</f>
        <v>12500</v>
      </c>
      <c r="O46" s="53">
        <f t="shared" si="0"/>
        <v>1.6864388566516226</v>
      </c>
    </row>
    <row r="47" spans="1:15" ht="14.5" thickBot="1" x14ac:dyDescent="0.35">
      <c r="A47" s="3" t="s">
        <v>20</v>
      </c>
      <c r="B47" s="1">
        <v>20965</v>
      </c>
      <c r="C47" s="2"/>
      <c r="D47" s="2">
        <v>343</v>
      </c>
      <c r="E47" s="2"/>
      <c r="F47" s="1">
        <v>7288</v>
      </c>
      <c r="G47" s="1">
        <v>3070</v>
      </c>
      <c r="H47" s="2">
        <v>50</v>
      </c>
      <c r="I47" s="1">
        <v>403504</v>
      </c>
      <c r="J47" s="1">
        <v>59085</v>
      </c>
      <c r="K47" s="44"/>
      <c r="L47" s="51">
        <f>IFERROR(B47/I47,0)</f>
        <v>5.1957353582616279E-2</v>
      </c>
      <c r="M47" s="52">
        <f>IFERROR(H47/G47,0)</f>
        <v>1.6286644951140065E-2</v>
      </c>
      <c r="N47" s="50">
        <f>D47*250</f>
        <v>85750</v>
      </c>
      <c r="O47" s="53">
        <f t="shared" si="0"/>
        <v>3.0901502504173624</v>
      </c>
    </row>
    <row r="48" spans="1:15" ht="15" thickBot="1" x14ac:dyDescent="0.35">
      <c r="A48" s="46" t="s">
        <v>15</v>
      </c>
      <c r="B48" s="1">
        <v>57744</v>
      </c>
      <c r="C48" s="2"/>
      <c r="D48" s="1">
        <v>1563</v>
      </c>
      <c r="E48" s="2"/>
      <c r="F48" s="1">
        <v>19776</v>
      </c>
      <c r="G48" s="1">
        <v>1991</v>
      </c>
      <c r="H48" s="2">
        <v>54</v>
      </c>
      <c r="I48" s="1">
        <v>944405</v>
      </c>
      <c r="J48" s="1">
        <v>32570</v>
      </c>
      <c r="K48" s="44"/>
      <c r="L48" s="51">
        <f>IFERROR(B48/I48,0)</f>
        <v>6.1143259512603174E-2</v>
      </c>
      <c r="M48" s="52">
        <f>IFERROR(H48/G48,0)</f>
        <v>2.7122049221496736E-2</v>
      </c>
      <c r="N48" s="50">
        <f>D48*250</f>
        <v>390750</v>
      </c>
      <c r="O48" s="53">
        <f t="shared" si="0"/>
        <v>5.7669368246051542</v>
      </c>
    </row>
    <row r="49" spans="1:15" ht="15" thickBot="1" x14ac:dyDescent="0.35">
      <c r="A49" s="66" t="s">
        <v>66</v>
      </c>
      <c r="B49" s="60">
        <v>69</v>
      </c>
      <c r="C49" s="60"/>
      <c r="D49" s="60">
        <v>6</v>
      </c>
      <c r="E49" s="60"/>
      <c r="F49" s="60">
        <v>2</v>
      </c>
      <c r="G49" s="60"/>
      <c r="H49" s="60"/>
      <c r="I49" s="61">
        <v>1457</v>
      </c>
      <c r="J49" s="60"/>
      <c r="K49" s="8"/>
      <c r="L49" s="51">
        <f>IFERROR(B49/I49,0)</f>
        <v>4.7357584076870282E-2</v>
      </c>
      <c r="M49" s="52">
        <f>IFERROR(H49/G49,0)</f>
        <v>0</v>
      </c>
      <c r="N49" s="50">
        <f>D49*250</f>
        <v>1500</v>
      </c>
      <c r="O49" s="53">
        <f t="shared" si="0"/>
        <v>20.739130434782609</v>
      </c>
    </row>
    <row r="50" spans="1:15" ht="14.5" thickBot="1" x14ac:dyDescent="0.35">
      <c r="A50" s="3" t="s">
        <v>28</v>
      </c>
      <c r="B50" s="1">
        <v>8620</v>
      </c>
      <c r="C50" s="2"/>
      <c r="D50" s="2">
        <v>101</v>
      </c>
      <c r="E50" s="2"/>
      <c r="F50" s="1">
        <v>3173</v>
      </c>
      <c r="G50" s="1">
        <v>2689</v>
      </c>
      <c r="H50" s="2">
        <v>32</v>
      </c>
      <c r="I50" s="1">
        <v>198592</v>
      </c>
      <c r="J50" s="1">
        <v>61945</v>
      </c>
      <c r="K50" s="44"/>
      <c r="L50" s="51">
        <f>IFERROR(B50/I50,0)</f>
        <v>4.3405575249758299E-2</v>
      </c>
      <c r="M50" s="52">
        <f>IFERROR(H50/G50,0)</f>
        <v>1.190033469691335E-2</v>
      </c>
      <c r="N50" s="50">
        <f>D50*250</f>
        <v>25250</v>
      </c>
      <c r="O50" s="53">
        <f t="shared" si="0"/>
        <v>1.9292343387470998</v>
      </c>
    </row>
    <row r="51" spans="1:15" ht="15" thickBot="1" x14ac:dyDescent="0.35">
      <c r="A51" s="3" t="s">
        <v>48</v>
      </c>
      <c r="B51" s="2">
        <v>967</v>
      </c>
      <c r="C51" s="2"/>
      <c r="D51" s="2">
        <v>54</v>
      </c>
      <c r="E51" s="2"/>
      <c r="F51" s="2">
        <v>65</v>
      </c>
      <c r="G51" s="1">
        <v>1550</v>
      </c>
      <c r="H51" s="2">
        <v>87</v>
      </c>
      <c r="I51" s="1">
        <v>30423</v>
      </c>
      <c r="J51" s="1">
        <v>48756</v>
      </c>
      <c r="K51" s="43"/>
      <c r="L51" s="51">
        <f>IFERROR(B51/I51,0)</f>
        <v>3.1785162541498206E-2</v>
      </c>
      <c r="M51" s="52">
        <f>IFERROR(H51/G51,0)</f>
        <v>5.6129032258064517E-2</v>
      </c>
      <c r="N51" s="50">
        <f>D51*250</f>
        <v>13500</v>
      </c>
      <c r="O51" s="53">
        <f t="shared" si="0"/>
        <v>12.960703205791107</v>
      </c>
    </row>
    <row r="52" spans="1:15" ht="15" thickBot="1" x14ac:dyDescent="0.35">
      <c r="A52" s="3" t="s">
        <v>29</v>
      </c>
      <c r="B52" s="1">
        <v>39342</v>
      </c>
      <c r="C52" s="2"/>
      <c r="D52" s="1">
        <v>1236</v>
      </c>
      <c r="E52" s="2"/>
      <c r="F52" s="1">
        <v>32879</v>
      </c>
      <c r="G52" s="1">
        <v>4609</v>
      </c>
      <c r="H52" s="2">
        <v>145</v>
      </c>
      <c r="I52" s="1">
        <v>298270</v>
      </c>
      <c r="J52" s="1">
        <v>34945</v>
      </c>
      <c r="K52" s="43"/>
      <c r="L52" s="51">
        <f>IFERROR(B52/I52,0)</f>
        <v>0.13190062694873772</v>
      </c>
      <c r="M52" s="52">
        <f>IFERROR(H52/G52,0)</f>
        <v>3.1460186591451507E-2</v>
      </c>
      <c r="N52" s="50">
        <f>D52*250</f>
        <v>309000</v>
      </c>
      <c r="O52" s="53">
        <f t="shared" si="0"/>
        <v>6.8542016165929542</v>
      </c>
    </row>
    <row r="53" spans="1:15" ht="15" thickBot="1" x14ac:dyDescent="0.35">
      <c r="A53" s="46" t="s">
        <v>9</v>
      </c>
      <c r="B53" s="1">
        <v>21209</v>
      </c>
      <c r="C53" s="2"/>
      <c r="D53" s="1">
        <v>1086</v>
      </c>
      <c r="E53" s="2"/>
      <c r="F53" s="1">
        <v>14169</v>
      </c>
      <c r="G53" s="1">
        <v>2785</v>
      </c>
      <c r="H53" s="2">
        <v>143</v>
      </c>
      <c r="I53" s="1">
        <v>332791</v>
      </c>
      <c r="J53" s="1">
        <v>43703</v>
      </c>
      <c r="K53" s="43"/>
      <c r="L53" s="51">
        <f>IFERROR(B53/I53,0)</f>
        <v>6.3730689832357246E-2</v>
      </c>
      <c r="M53" s="52">
        <f>IFERROR(H53/G53,0)</f>
        <v>5.134649910233393E-2</v>
      </c>
      <c r="N53" s="50">
        <f>D53*250</f>
        <v>271500</v>
      </c>
      <c r="O53" s="53">
        <f t="shared" si="0"/>
        <v>11.80116931491348</v>
      </c>
    </row>
    <row r="54" spans="1:15" ht="15" thickBot="1" x14ac:dyDescent="0.35">
      <c r="A54" s="3" t="s">
        <v>56</v>
      </c>
      <c r="B54" s="1">
        <v>1854</v>
      </c>
      <c r="C54" s="2"/>
      <c r="D54" s="2">
        <v>74</v>
      </c>
      <c r="E54" s="2"/>
      <c r="F54" s="2">
        <v>600</v>
      </c>
      <c r="G54" s="1">
        <v>1035</v>
      </c>
      <c r="H54" s="2">
        <v>41</v>
      </c>
      <c r="I54" s="1">
        <v>87811</v>
      </c>
      <c r="J54" s="1">
        <v>48998</v>
      </c>
      <c r="K54" s="43"/>
      <c r="L54" s="51">
        <f>IFERROR(B54/I54,0)</f>
        <v>2.1113527917914612E-2</v>
      </c>
      <c r="M54" s="52">
        <f>IFERROR(H54/G54,0)</f>
        <v>3.961352657004831E-2</v>
      </c>
      <c r="N54" s="50">
        <f>D54*250</f>
        <v>18500</v>
      </c>
      <c r="O54" s="53">
        <f t="shared" si="0"/>
        <v>8.9784250269687167</v>
      </c>
    </row>
    <row r="55" spans="1:15" ht="14.5" thickBot="1" x14ac:dyDescent="0.35">
      <c r="A55" s="3" t="s">
        <v>22</v>
      </c>
      <c r="B55" s="1">
        <v>15863</v>
      </c>
      <c r="C55" s="2"/>
      <c r="D55" s="2">
        <v>517</v>
      </c>
      <c r="E55" s="2"/>
      <c r="F55" s="1">
        <v>5941</v>
      </c>
      <c r="G55" s="1">
        <v>2724</v>
      </c>
      <c r="H55" s="2">
        <v>89</v>
      </c>
      <c r="I55" s="1">
        <v>216737</v>
      </c>
      <c r="J55" s="1">
        <v>37224</v>
      </c>
      <c r="K55" s="44"/>
      <c r="L55" s="51">
        <f>IFERROR(B55/I55,0)</f>
        <v>7.3190087525434058E-2</v>
      </c>
      <c r="M55" s="52">
        <f>IFERROR(H55/G55,0)</f>
        <v>3.267254038179148E-2</v>
      </c>
      <c r="N55" s="50">
        <f>D55*250</f>
        <v>129250</v>
      </c>
      <c r="O55" s="53">
        <f t="shared" si="0"/>
        <v>7.1478913194225555</v>
      </c>
    </row>
    <row r="56" spans="1:15" ht="14.5" thickBot="1" x14ac:dyDescent="0.35">
      <c r="A56" s="14" t="s">
        <v>55</v>
      </c>
      <c r="B56" s="15">
        <v>850</v>
      </c>
      <c r="C56" s="15"/>
      <c r="D56" s="15">
        <v>13</v>
      </c>
      <c r="E56" s="15"/>
      <c r="F56" s="15">
        <v>230</v>
      </c>
      <c r="G56" s="38">
        <v>1469</v>
      </c>
      <c r="H56" s="15">
        <v>22</v>
      </c>
      <c r="I56" s="38">
        <v>21502</v>
      </c>
      <c r="J56" s="38">
        <v>37152</v>
      </c>
      <c r="K56" s="67"/>
      <c r="L56" s="51">
        <f>IFERROR(B56/I56,0)</f>
        <v>3.953120639940471E-2</v>
      </c>
      <c r="M56" s="52">
        <f>IFERROR(H56/G56,0)</f>
        <v>1.4976174268209666E-2</v>
      </c>
      <c r="N56" s="50">
        <f>D56*250</f>
        <v>3250</v>
      </c>
      <c r="O56" s="53">
        <f t="shared" si="0"/>
        <v>2.8235294117647061</v>
      </c>
    </row>
    <row r="57" spans="1:15" ht="15" thickBot="1" x14ac:dyDescent="0.35">
      <c r="A57" s="3"/>
      <c r="B57" s="49">
        <f>SUM(B2:B56)</f>
        <v>1694629</v>
      </c>
      <c r="C57" s="2"/>
      <c r="D57" s="49">
        <f>SUM(D2:D56)</f>
        <v>99175</v>
      </c>
      <c r="E57" s="2"/>
      <c r="F57" s="49">
        <f>SUM(F2:F56)</f>
        <v>1134884</v>
      </c>
      <c r="G57" s="1"/>
      <c r="H57" s="2"/>
      <c r="I57" s="49">
        <f>SUM(I2:I56)</f>
        <v>15335238</v>
      </c>
      <c r="J57" s="1"/>
      <c r="K57" s="8"/>
      <c r="N57" s="49">
        <f>SUM(N2:N56)</f>
        <v>24793750</v>
      </c>
    </row>
    <row r="58" spans="1:15" ht="13.5" thickBot="1" x14ac:dyDescent="0.35">
      <c r="A58" s="3"/>
      <c r="B58" s="1"/>
      <c r="C58" s="2"/>
      <c r="D58" s="2"/>
      <c r="E58" s="2"/>
      <c r="F58" s="1"/>
      <c r="G58" s="2"/>
      <c r="H58" s="2"/>
      <c r="I58" s="1"/>
      <c r="J58" s="1"/>
      <c r="K58" s="7"/>
      <c r="L58" s="37"/>
    </row>
    <row r="59" spans="1:15" ht="13.5" thickBot="1" x14ac:dyDescent="0.35">
      <c r="A59" s="3"/>
      <c r="B59" s="1"/>
      <c r="C59" s="2"/>
      <c r="D59" s="2"/>
      <c r="E59" s="2"/>
      <c r="F59" s="1"/>
      <c r="G59" s="2"/>
      <c r="H59" s="2"/>
      <c r="I59" s="1"/>
      <c r="J59" s="1"/>
      <c r="K59" s="7"/>
      <c r="L59" s="37"/>
    </row>
    <row r="60" spans="1:15" ht="13.5" thickBot="1" x14ac:dyDescent="0.35">
      <c r="A60" s="3"/>
      <c r="B60" s="1"/>
      <c r="C60" s="2"/>
      <c r="D60" s="2"/>
      <c r="E60" s="2"/>
      <c r="F60" s="1"/>
      <c r="G60" s="1"/>
      <c r="H60" s="2"/>
      <c r="I60" s="1"/>
      <c r="J60" s="1"/>
      <c r="K60" s="7"/>
      <c r="L60" s="37"/>
    </row>
    <row r="61" spans="1:15" ht="13.5" thickBot="1" x14ac:dyDescent="0.35">
      <c r="A61" s="3"/>
      <c r="B61" s="1"/>
      <c r="C61" s="2"/>
      <c r="D61" s="2"/>
      <c r="E61" s="2"/>
      <c r="F61" s="1"/>
      <c r="G61" s="1"/>
      <c r="H61" s="2"/>
      <c r="I61" s="1"/>
      <c r="J61" s="1"/>
      <c r="K61" s="7"/>
      <c r="L61" s="37"/>
    </row>
    <row r="62" spans="1:15" ht="15" thickBot="1" x14ac:dyDescent="0.35">
      <c r="A62" s="3"/>
      <c r="B62" s="2"/>
      <c r="C62" s="2"/>
      <c r="D62" s="2"/>
      <c r="E62" s="2"/>
      <c r="F62" s="2"/>
      <c r="G62" s="2"/>
      <c r="H62" s="2"/>
      <c r="I62" s="1"/>
      <c r="J62" s="1"/>
      <c r="K62" s="8"/>
      <c r="L62" s="37"/>
    </row>
    <row r="63" spans="1:15" ht="15" thickBot="1" x14ac:dyDescent="0.35">
      <c r="A63" s="3"/>
      <c r="B63" s="2"/>
      <c r="C63" s="2"/>
      <c r="D63" s="2"/>
      <c r="E63" s="2"/>
      <c r="F63" s="2"/>
      <c r="G63" s="2"/>
      <c r="H63" s="2"/>
      <c r="I63" s="1"/>
      <c r="J63" s="1"/>
      <c r="K63" s="8"/>
    </row>
    <row r="64" spans="1:15" ht="13.5" thickBot="1" x14ac:dyDescent="0.35">
      <c r="A64" s="3"/>
      <c r="B64" s="1"/>
      <c r="C64" s="2"/>
      <c r="D64" s="2"/>
      <c r="E64" s="2"/>
      <c r="F64" s="1"/>
      <c r="G64" s="2"/>
      <c r="H64" s="2"/>
      <c r="I64" s="1"/>
      <c r="J64" s="1"/>
      <c r="K64" s="7"/>
    </row>
    <row r="65" spans="1:12" ht="13.5" thickBot="1" x14ac:dyDescent="0.35">
      <c r="A65" s="3"/>
      <c r="B65" s="1"/>
      <c r="C65" s="2"/>
      <c r="D65" s="2"/>
      <c r="E65" s="2"/>
      <c r="F65" s="1"/>
      <c r="G65" s="2"/>
      <c r="H65" s="2"/>
      <c r="I65" s="1"/>
      <c r="J65" s="1"/>
      <c r="K65" s="7"/>
      <c r="L65" s="37"/>
    </row>
    <row r="66" spans="1:12" ht="13.5" thickBot="1" x14ac:dyDescent="0.35">
      <c r="A66" s="3"/>
      <c r="B66" s="2"/>
      <c r="C66" s="2"/>
      <c r="D66" s="2"/>
      <c r="E66" s="2"/>
      <c r="F66" s="2"/>
      <c r="G66" s="2"/>
      <c r="H66" s="2"/>
      <c r="I66" s="1"/>
      <c r="J66" s="1"/>
      <c r="K66" s="7"/>
      <c r="L66" s="37"/>
    </row>
    <row r="67" spans="1:12" ht="13.5" thickBot="1" x14ac:dyDescent="0.35">
      <c r="A67" s="14"/>
      <c r="B67" s="15"/>
      <c r="C67" s="15"/>
      <c r="D67" s="15"/>
      <c r="E67" s="15"/>
      <c r="F67" s="15"/>
      <c r="G67" s="15"/>
      <c r="H67" s="15"/>
      <c r="I67" s="38"/>
      <c r="J67" s="38"/>
      <c r="K67" s="39"/>
    </row>
  </sheetData>
  <autoFilter ref="A1:N56" xr:uid="{0FFC770D-E812-4BB2-BFE4-43D655F753EE}">
    <sortState xmlns:xlrd2="http://schemas.microsoft.com/office/spreadsheetml/2017/richdata2" ref="A2:N57">
      <sortCondition ref="A1:A56"/>
    </sortState>
  </autoFilter>
  <conditionalFormatting sqref="L2:L56">
    <cfRule type="cellIs" dxfId="4" priority="1" operator="lessThan">
      <formula>0.1</formula>
    </cfRule>
    <cfRule type="cellIs" dxfId="3" priority="2" operator="between">
      <formula>0.15</formula>
      <formula>0.1</formula>
    </cfRule>
    <cfRule type="cellIs" dxfId="2" priority="3" operator="between">
      <formula>0.2</formula>
      <formula>0.15</formula>
    </cfRule>
    <cfRule type="cellIs" dxfId="1" priority="4" operator="between">
      <formula>0.3</formula>
      <formula>0.2</formula>
    </cfRule>
    <cfRule type="cellIs" dxfId="0" priority="5" operator="greaterThan">
      <formula>0.3</formula>
    </cfRule>
  </conditionalFormatting>
  <hyperlinks>
    <hyperlink ref="A35" r:id="rId1" display="https://www.worldometers.info/coronavirus/usa/new-york/" xr:uid="{D9F2D8A2-32A7-490D-8E55-F30214EBB26C}"/>
    <hyperlink ref="A33" r:id="rId2" display="https://www.worldometers.info/coronavirus/usa/new-jersey/" xr:uid="{6F45D835-5B62-4E10-BD7D-ABCC1343C50E}"/>
    <hyperlink ref="A16" r:id="rId3" display="https://www.worldometers.info/coronavirus/usa/illinois/" xr:uid="{1AEFBE8B-401E-4DEB-A92D-09F727AA9A6B}"/>
    <hyperlink ref="A6" r:id="rId4" display="https://www.worldometers.info/coronavirus/usa/california/" xr:uid="{4119D9BE-60C9-4AE5-9E12-EB37C3273AB6}"/>
    <hyperlink ref="A24" r:id="rId5" display="https://www.worldometers.info/coronavirus/usa/massachusetts/" xr:uid="{14FB482C-5338-4CE2-966D-3C72223CE2F3}"/>
    <hyperlink ref="A42" r:id="rId6" display="https://www.worldometers.info/coronavirus/usa/pennsylvania/" xr:uid="{5308B8BE-289B-4131-B047-664C6C7A5A14}"/>
    <hyperlink ref="A48" r:id="rId7" display="https://www.worldometers.info/coronavirus/usa/texas/" xr:uid="{FC384AFC-B1A3-4281-94AA-C4C958363387}"/>
    <hyperlink ref="A11" r:id="rId8" display="https://www.worldometers.info/coronavirus/usa/florida/" xr:uid="{539283D4-A655-4B9A-AA02-4C0E72C1C899}"/>
    <hyperlink ref="A21" r:id="rId9" display="https://www.worldometers.info/coronavirus/usa/louisiana/" xr:uid="{3FC3CAA8-245F-42D7-8C92-5D2E72BDC80B}"/>
    <hyperlink ref="A39" r:id="rId10" display="https://www.worldometers.info/coronavirus/usa/ohio/" xr:uid="{C093F834-47E6-47DC-9689-00033F3728A7}"/>
    <hyperlink ref="A53" r:id="rId11" display="https://www.worldometers.info/coronavirus/usa/washington/" xr:uid="{2F617C82-CCB5-4528-B515-EC3CCF42D1B6}"/>
  </hyperlinks>
  <pageMargins left="0.7" right="0.7" top="0.75" bottom="0.75" header="0.3" footer="0.3"/>
  <pageSetup orientation="portrait"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EA8A7-BC44-451F-9341-C0AE41AACCA3}">
  <dimension ref="A1:B68"/>
  <sheetViews>
    <sheetView topLeftCell="A17" workbookViewId="0">
      <selection activeCell="A2" sqref="A2:B56"/>
    </sheetView>
  </sheetViews>
  <sheetFormatPr defaultRowHeight="14.5" x14ac:dyDescent="0.35"/>
  <cols>
    <col min="1" max="1" width="13.81640625" customWidth="1"/>
    <col min="2" max="2" width="8.7265625" style="45"/>
  </cols>
  <sheetData>
    <row r="1" spans="1:2" ht="15" thickBot="1" x14ac:dyDescent="0.4"/>
    <row r="2" spans="1:2" ht="15" thickBot="1" x14ac:dyDescent="0.4">
      <c r="A2" s="3" t="s">
        <v>36</v>
      </c>
      <c r="B2" s="40">
        <v>580</v>
      </c>
    </row>
    <row r="3" spans="1:2" ht="15" thickBot="1" x14ac:dyDescent="0.4">
      <c r="A3" s="3" t="s">
        <v>52</v>
      </c>
      <c r="B3" s="40">
        <v>10</v>
      </c>
    </row>
    <row r="4" spans="1:2" ht="15" thickBot="1" x14ac:dyDescent="0.4">
      <c r="A4" s="3" t="s">
        <v>33</v>
      </c>
      <c r="B4" s="40">
        <v>807</v>
      </c>
    </row>
    <row r="5" spans="1:2" ht="15" thickBot="1" x14ac:dyDescent="0.4">
      <c r="A5" s="3" t="s">
        <v>34</v>
      </c>
      <c r="B5" s="40">
        <v>119</v>
      </c>
    </row>
    <row r="6" spans="1:2" ht="15" thickBot="1" x14ac:dyDescent="0.4">
      <c r="A6" s="46" t="s">
        <v>10</v>
      </c>
      <c r="B6" s="40">
        <v>3852</v>
      </c>
    </row>
    <row r="7" spans="1:2" ht="15" thickBot="1" x14ac:dyDescent="0.4">
      <c r="A7" s="3" t="s">
        <v>18</v>
      </c>
      <c r="B7" s="40">
        <v>1352</v>
      </c>
    </row>
    <row r="8" spans="1:2" ht="15" thickBot="1" x14ac:dyDescent="0.4">
      <c r="A8" s="3" t="s">
        <v>23</v>
      </c>
      <c r="B8" s="40">
        <v>3769</v>
      </c>
    </row>
    <row r="9" spans="1:2" ht="15" thickBot="1" x14ac:dyDescent="0.4">
      <c r="A9" s="3" t="s">
        <v>43</v>
      </c>
      <c r="B9" s="40">
        <v>335</v>
      </c>
    </row>
    <row r="10" spans="1:2" ht="21.5" thickBot="1" x14ac:dyDescent="0.4">
      <c r="A10" s="3" t="s">
        <v>63</v>
      </c>
      <c r="B10" s="40">
        <v>440</v>
      </c>
    </row>
    <row r="11" spans="1:2" ht="15" thickBot="1" x14ac:dyDescent="0.4">
      <c r="A11" s="46" t="s">
        <v>13</v>
      </c>
      <c r="B11" s="40">
        <v>2259</v>
      </c>
    </row>
    <row r="12" spans="1:2" ht="15" thickBot="1" x14ac:dyDescent="0.4">
      <c r="A12" s="3" t="s">
        <v>16</v>
      </c>
      <c r="B12" s="40">
        <v>1895</v>
      </c>
    </row>
    <row r="13" spans="1:2" ht="15" thickBot="1" x14ac:dyDescent="0.4">
      <c r="A13" s="3" t="s">
        <v>64</v>
      </c>
      <c r="B13" s="40">
        <v>5</v>
      </c>
    </row>
    <row r="14" spans="1:2" ht="15" thickBot="1" x14ac:dyDescent="0.4">
      <c r="A14" s="3" t="s">
        <v>47</v>
      </c>
      <c r="B14" s="40">
        <v>17</v>
      </c>
    </row>
    <row r="15" spans="1:2" ht="15" thickBot="1" x14ac:dyDescent="0.4">
      <c r="A15" s="3" t="s">
        <v>49</v>
      </c>
      <c r="B15" s="40">
        <v>81</v>
      </c>
    </row>
    <row r="16" spans="1:2" ht="15" thickBot="1" x14ac:dyDescent="0.4">
      <c r="A16" s="46" t="s">
        <v>12</v>
      </c>
      <c r="B16" s="40">
        <v>4923</v>
      </c>
    </row>
    <row r="17" spans="1:2" ht="15" thickBot="1" x14ac:dyDescent="0.4">
      <c r="A17" s="3" t="s">
        <v>27</v>
      </c>
      <c r="B17" s="40">
        <v>2004</v>
      </c>
    </row>
    <row r="18" spans="1:2" ht="15" thickBot="1" x14ac:dyDescent="0.4">
      <c r="A18" s="3" t="s">
        <v>41</v>
      </c>
      <c r="B18" s="40">
        <v>481</v>
      </c>
    </row>
    <row r="19" spans="1:2" ht="15" thickBot="1" x14ac:dyDescent="0.4">
      <c r="A19" s="3" t="s">
        <v>45</v>
      </c>
      <c r="B19" s="40">
        <v>210</v>
      </c>
    </row>
    <row r="20" spans="1:2" ht="15" thickBot="1" x14ac:dyDescent="0.4">
      <c r="A20" s="3" t="s">
        <v>38</v>
      </c>
      <c r="B20" s="40">
        <v>394</v>
      </c>
    </row>
    <row r="21" spans="1:2" ht="15" thickBot="1" x14ac:dyDescent="0.4">
      <c r="A21" s="46" t="s">
        <v>14</v>
      </c>
      <c r="B21" s="40">
        <v>2701</v>
      </c>
    </row>
    <row r="22" spans="1:2" ht="15" thickBot="1" x14ac:dyDescent="0.4">
      <c r="A22" s="3" t="s">
        <v>39</v>
      </c>
      <c r="B22" s="40">
        <v>79</v>
      </c>
    </row>
    <row r="23" spans="1:2" ht="15" thickBot="1" x14ac:dyDescent="0.4">
      <c r="A23" s="3" t="s">
        <v>26</v>
      </c>
      <c r="B23" s="40">
        <v>2333</v>
      </c>
    </row>
    <row r="24" spans="1:2" ht="15" thickBot="1" x14ac:dyDescent="0.4">
      <c r="A24" s="46" t="s">
        <v>17</v>
      </c>
      <c r="B24" s="40">
        <v>6473</v>
      </c>
    </row>
    <row r="25" spans="1:2" ht="15" thickBot="1" x14ac:dyDescent="0.4">
      <c r="A25" s="3" t="s">
        <v>11</v>
      </c>
      <c r="B25" s="40">
        <v>5266</v>
      </c>
    </row>
    <row r="26" spans="1:2" ht="15" thickBot="1" x14ac:dyDescent="0.4">
      <c r="A26" s="3" t="s">
        <v>32</v>
      </c>
      <c r="B26" s="40">
        <v>908</v>
      </c>
    </row>
    <row r="27" spans="1:2" ht="15" thickBot="1" x14ac:dyDescent="0.4">
      <c r="A27" s="3" t="s">
        <v>30</v>
      </c>
      <c r="B27" s="40">
        <v>652</v>
      </c>
    </row>
    <row r="28" spans="1:2" ht="15" thickBot="1" x14ac:dyDescent="0.4">
      <c r="A28" s="3" t="s">
        <v>35</v>
      </c>
      <c r="B28" s="40">
        <v>696</v>
      </c>
    </row>
    <row r="29" spans="1:2" ht="15" thickBot="1" x14ac:dyDescent="0.4">
      <c r="A29" s="3" t="s">
        <v>51</v>
      </c>
      <c r="B29" s="40">
        <v>17</v>
      </c>
    </row>
    <row r="30" spans="1:2" ht="15" thickBot="1" x14ac:dyDescent="0.4">
      <c r="A30" s="3" t="s">
        <v>50</v>
      </c>
      <c r="B30" s="40">
        <v>153</v>
      </c>
    </row>
    <row r="31" spans="1:2" ht="15" thickBot="1" x14ac:dyDescent="0.4">
      <c r="A31" s="3" t="s">
        <v>31</v>
      </c>
      <c r="B31" s="40">
        <v>396</v>
      </c>
    </row>
    <row r="32" spans="1:2" ht="15" thickBot="1" x14ac:dyDescent="0.4">
      <c r="A32" s="3" t="s">
        <v>42</v>
      </c>
      <c r="B32" s="40">
        <v>214</v>
      </c>
    </row>
    <row r="33" spans="1:2" ht="15" thickBot="1" x14ac:dyDescent="0.4">
      <c r="A33" s="46" t="s">
        <v>8</v>
      </c>
      <c r="B33" s="40">
        <v>11197</v>
      </c>
    </row>
    <row r="34" spans="1:2" ht="15" thickBot="1" x14ac:dyDescent="0.4">
      <c r="A34" s="3" t="s">
        <v>44</v>
      </c>
      <c r="B34" s="40">
        <v>325</v>
      </c>
    </row>
    <row r="35" spans="1:2" ht="15" thickBot="1" x14ac:dyDescent="0.4">
      <c r="A35" s="46" t="s">
        <v>7</v>
      </c>
      <c r="B35" s="40">
        <v>29451</v>
      </c>
    </row>
    <row r="36" spans="1:2" ht="15" thickBot="1" x14ac:dyDescent="0.4">
      <c r="A36" s="3" t="s">
        <v>24</v>
      </c>
      <c r="B36" s="40">
        <v>801</v>
      </c>
    </row>
    <row r="37" spans="1:2" ht="15" thickBot="1" x14ac:dyDescent="0.4">
      <c r="A37" s="3" t="s">
        <v>53</v>
      </c>
      <c r="B37" s="40">
        <v>54</v>
      </c>
    </row>
    <row r="38" spans="1:2" ht="21.5" thickBot="1" x14ac:dyDescent="0.4">
      <c r="A38" s="3" t="s">
        <v>67</v>
      </c>
      <c r="B38" s="40">
        <v>2</v>
      </c>
    </row>
    <row r="39" spans="1:2" ht="15" thickBot="1" x14ac:dyDescent="0.4">
      <c r="A39" s="46" t="s">
        <v>21</v>
      </c>
      <c r="B39" s="40">
        <v>2012</v>
      </c>
    </row>
    <row r="40" spans="1:2" ht="15" thickBot="1" x14ac:dyDescent="0.4">
      <c r="A40" s="3" t="s">
        <v>46</v>
      </c>
      <c r="B40" s="40">
        <v>318</v>
      </c>
    </row>
    <row r="41" spans="1:2" ht="15" thickBot="1" x14ac:dyDescent="0.4">
      <c r="A41" s="3" t="s">
        <v>37</v>
      </c>
      <c r="B41" s="40">
        <v>148</v>
      </c>
    </row>
    <row r="42" spans="1:2" ht="15" thickBot="1" x14ac:dyDescent="0.4">
      <c r="A42" s="46" t="s">
        <v>19</v>
      </c>
      <c r="B42" s="40">
        <v>5194</v>
      </c>
    </row>
    <row r="43" spans="1:2" ht="15" thickBot="1" x14ac:dyDescent="0.4">
      <c r="A43" s="3" t="s">
        <v>65</v>
      </c>
      <c r="B43" s="40">
        <v>129</v>
      </c>
    </row>
    <row r="44" spans="1:2" ht="15" thickBot="1" x14ac:dyDescent="0.4">
      <c r="A44" s="3" t="s">
        <v>40</v>
      </c>
      <c r="B44" s="40">
        <v>634</v>
      </c>
    </row>
    <row r="45" spans="1:2" ht="15" thickBot="1" x14ac:dyDescent="0.4">
      <c r="A45" s="3" t="s">
        <v>25</v>
      </c>
      <c r="B45" s="40">
        <v>446</v>
      </c>
    </row>
    <row r="46" spans="1:2" ht="15" thickBot="1" x14ac:dyDescent="0.4">
      <c r="A46" s="3" t="s">
        <v>54</v>
      </c>
      <c r="B46" s="40">
        <v>50</v>
      </c>
    </row>
    <row r="47" spans="1:2" ht="15" thickBot="1" x14ac:dyDescent="0.4">
      <c r="A47" s="3" t="s">
        <v>20</v>
      </c>
      <c r="B47" s="40">
        <v>343</v>
      </c>
    </row>
    <row r="48" spans="1:2" ht="15" thickBot="1" x14ac:dyDescent="0.4">
      <c r="A48" s="46" t="s">
        <v>15</v>
      </c>
      <c r="B48" s="40">
        <v>1563</v>
      </c>
    </row>
    <row r="49" spans="1:2" ht="21.5" thickBot="1" x14ac:dyDescent="0.4">
      <c r="A49" s="66" t="s">
        <v>66</v>
      </c>
      <c r="B49" s="68">
        <v>6</v>
      </c>
    </row>
    <row r="50" spans="1:2" ht="15" thickBot="1" x14ac:dyDescent="0.4">
      <c r="A50" s="3" t="s">
        <v>28</v>
      </c>
      <c r="B50" s="40">
        <v>101</v>
      </c>
    </row>
    <row r="51" spans="1:2" ht="15" thickBot="1" x14ac:dyDescent="0.4">
      <c r="A51" s="3" t="s">
        <v>48</v>
      </c>
      <c r="B51" s="40">
        <v>54</v>
      </c>
    </row>
    <row r="52" spans="1:2" ht="15" thickBot="1" x14ac:dyDescent="0.4">
      <c r="A52" s="3" t="s">
        <v>29</v>
      </c>
      <c r="B52" s="40">
        <v>1236</v>
      </c>
    </row>
    <row r="53" spans="1:2" ht="15" thickBot="1" x14ac:dyDescent="0.4">
      <c r="A53" s="46" t="s">
        <v>9</v>
      </c>
      <c r="B53" s="40">
        <v>1086</v>
      </c>
    </row>
    <row r="54" spans="1:2" ht="15" thickBot="1" x14ac:dyDescent="0.4">
      <c r="A54" s="3" t="s">
        <v>56</v>
      </c>
      <c r="B54" s="40">
        <v>74</v>
      </c>
    </row>
    <row r="55" spans="1:2" ht="15" thickBot="1" x14ac:dyDescent="0.4">
      <c r="A55" s="3" t="s">
        <v>22</v>
      </c>
      <c r="B55" s="40">
        <v>517</v>
      </c>
    </row>
    <row r="56" spans="1:2" ht="15" thickBot="1" x14ac:dyDescent="0.4">
      <c r="A56" s="14" t="s">
        <v>55</v>
      </c>
      <c r="B56" s="41">
        <v>13</v>
      </c>
    </row>
    <row r="57" spans="1:2" ht="15" thickBot="1" x14ac:dyDescent="0.4">
      <c r="A57" s="3"/>
    </row>
    <row r="58" spans="1:2" ht="15" thickBot="1" x14ac:dyDescent="0.4">
      <c r="A58" s="3"/>
    </row>
    <row r="59" spans="1:2" ht="15" thickBot="1" x14ac:dyDescent="0.4">
      <c r="A59" s="3"/>
    </row>
    <row r="60" spans="1:2" ht="15" thickBot="1" x14ac:dyDescent="0.4">
      <c r="A60" s="3"/>
    </row>
    <row r="61" spans="1:2" ht="15" thickBot="1" x14ac:dyDescent="0.4">
      <c r="A61" s="3"/>
    </row>
    <row r="62" spans="1:2" ht="15" thickBot="1" x14ac:dyDescent="0.4">
      <c r="A62" s="3"/>
    </row>
    <row r="63" spans="1:2" ht="15" thickBot="1" x14ac:dyDescent="0.4">
      <c r="A63" s="3"/>
    </row>
    <row r="64" spans="1:2" ht="15" thickBot="1" x14ac:dyDescent="0.4">
      <c r="A64" s="3"/>
    </row>
    <row r="65" spans="1:1" ht="15" thickBot="1" x14ac:dyDescent="0.4">
      <c r="A65" s="3"/>
    </row>
    <row r="66" spans="1:1" ht="15" thickBot="1" x14ac:dyDescent="0.4">
      <c r="A66" s="3"/>
    </row>
    <row r="67" spans="1:1" ht="15" thickBot="1" x14ac:dyDescent="0.4">
      <c r="A67" s="3"/>
    </row>
    <row r="68" spans="1:1" ht="15" thickBot="1" x14ac:dyDescent="0.4">
      <c r="A68" s="14"/>
    </row>
  </sheetData>
  <autoFilter ref="A1:A56" xr:uid="{1D19E26B-1765-4516-BAF0-E2894C03DB8E}"/>
  <hyperlinks>
    <hyperlink ref="A35" r:id="rId1" display="https://www.worldometers.info/coronavirus/usa/new-york/" xr:uid="{86178738-A07D-4C44-A9F6-4FD4459E942F}"/>
    <hyperlink ref="A33" r:id="rId2" display="https://www.worldometers.info/coronavirus/usa/new-jersey/" xr:uid="{CD470747-F1C3-4FA6-918A-AD494D6C476F}"/>
    <hyperlink ref="A16" r:id="rId3" display="https://www.worldometers.info/coronavirus/usa/illinois/" xr:uid="{CE91F853-AE37-4828-AE60-6B59EB802877}"/>
    <hyperlink ref="A6" r:id="rId4" display="https://www.worldometers.info/coronavirus/usa/california/" xr:uid="{9C519860-4FC4-48E1-B920-7D9E146E2BC0}"/>
    <hyperlink ref="A24" r:id="rId5" display="https://www.worldometers.info/coronavirus/usa/massachusetts/" xr:uid="{5E3C9E87-A1B1-4525-8B74-0A838862C6D9}"/>
    <hyperlink ref="A42" r:id="rId6" display="https://www.worldometers.info/coronavirus/usa/pennsylvania/" xr:uid="{5EB24B57-6940-4335-B3E3-ADE96057B085}"/>
    <hyperlink ref="A48" r:id="rId7" display="https://www.worldometers.info/coronavirus/usa/texas/" xr:uid="{B3675002-08CE-4AA8-8280-D016E7C11071}"/>
    <hyperlink ref="A11" r:id="rId8" display="https://www.worldometers.info/coronavirus/usa/florida/" xr:uid="{BB985838-1403-4F60-B3E5-25E372B65068}"/>
    <hyperlink ref="A21" r:id="rId9" display="https://www.worldometers.info/coronavirus/usa/louisiana/" xr:uid="{A43C2AA2-3178-4CD4-832A-4DF925B17B49}"/>
    <hyperlink ref="A39" r:id="rId10" display="https://www.worldometers.info/coronavirus/usa/ohio/" xr:uid="{92599C15-4AB4-4685-BE94-87F61BF00228}"/>
    <hyperlink ref="A53" r:id="rId11" display="https://www.worldometers.info/coronavirus/usa/washington/" xr:uid="{0F3F44E8-2FCE-499F-A0D9-1D48FA3B7C3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85D94-125B-480E-B197-8044C0D76B30}">
  <dimension ref="A1:C60"/>
  <sheetViews>
    <sheetView tabSelected="1" workbookViewId="0">
      <selection activeCell="C54" sqref="C2:C54"/>
    </sheetView>
  </sheetViews>
  <sheetFormatPr defaultRowHeight="12.5" x14ac:dyDescent="0.35"/>
  <cols>
    <col min="1" max="2" width="16.6328125" style="36" bestFit="1" customWidth="1"/>
    <col min="3" max="3" width="10" style="42" bestFit="1" customWidth="1"/>
    <col min="4" max="16384" width="8.7265625" style="36"/>
  </cols>
  <sheetData>
    <row r="1" spans="1:3" ht="13" thickBot="1" x14ac:dyDescent="0.4">
      <c r="A1" s="36" t="s">
        <v>97</v>
      </c>
      <c r="C1" s="42" t="s">
        <v>96</v>
      </c>
    </row>
    <row r="2" spans="1:3" ht="13" thickBot="1" x14ac:dyDescent="0.4">
      <c r="A2" s="36" t="s">
        <v>36</v>
      </c>
      <c r="B2" s="3" t="s">
        <v>36</v>
      </c>
      <c r="C2" s="40">
        <v>580</v>
      </c>
    </row>
    <row r="3" spans="1:3" ht="13" thickBot="1" x14ac:dyDescent="0.4">
      <c r="B3" s="3" t="s">
        <v>52</v>
      </c>
      <c r="C3" s="40">
        <v>10</v>
      </c>
    </row>
    <row r="4" spans="1:3" ht="13" thickBot="1" x14ac:dyDescent="0.4">
      <c r="A4" s="36" t="s">
        <v>33</v>
      </c>
      <c r="B4" s="3" t="s">
        <v>33</v>
      </c>
      <c r="C4" s="40">
        <v>807</v>
      </c>
    </row>
    <row r="5" spans="1:3" ht="13" thickBot="1" x14ac:dyDescent="0.4">
      <c r="A5" s="36" t="s">
        <v>34</v>
      </c>
      <c r="B5" s="3" t="s">
        <v>34</v>
      </c>
      <c r="C5" s="40">
        <v>119</v>
      </c>
    </row>
    <row r="6" spans="1:3" ht="15" thickBot="1" x14ac:dyDescent="0.4">
      <c r="A6" s="36" t="s">
        <v>10</v>
      </c>
      <c r="B6" s="46" t="s">
        <v>10</v>
      </c>
      <c r="C6" s="40">
        <v>3852</v>
      </c>
    </row>
    <row r="7" spans="1:3" ht="13" thickBot="1" x14ac:dyDescent="0.4">
      <c r="A7" s="36" t="s">
        <v>18</v>
      </c>
      <c r="B7" s="3" t="s">
        <v>18</v>
      </c>
      <c r="C7" s="40">
        <v>1352</v>
      </c>
    </row>
    <row r="8" spans="1:3" ht="13" thickBot="1" x14ac:dyDescent="0.4">
      <c r="A8" s="36" t="s">
        <v>23</v>
      </c>
      <c r="B8" s="3" t="s">
        <v>23</v>
      </c>
      <c r="C8" s="40">
        <v>3769</v>
      </c>
    </row>
    <row r="9" spans="1:3" ht="13" thickBot="1" x14ac:dyDescent="0.4">
      <c r="A9" s="36" t="s">
        <v>43</v>
      </c>
      <c r="B9" s="3" t="s">
        <v>43</v>
      </c>
      <c r="C9" s="40">
        <v>335</v>
      </c>
    </row>
    <row r="10" spans="1:3" ht="13" thickBot="1" x14ac:dyDescent="0.4">
      <c r="A10" s="36" t="s">
        <v>95</v>
      </c>
      <c r="B10" s="3" t="s">
        <v>63</v>
      </c>
      <c r="C10" s="40">
        <v>440</v>
      </c>
    </row>
    <row r="11" spans="1:3" ht="15" thickBot="1" x14ac:dyDescent="0.4">
      <c r="A11" s="36" t="s">
        <v>13</v>
      </c>
      <c r="B11" s="46" t="s">
        <v>13</v>
      </c>
      <c r="C11" s="40">
        <v>2259</v>
      </c>
    </row>
    <row r="12" spans="1:3" ht="13" thickBot="1" x14ac:dyDescent="0.4">
      <c r="A12" s="36" t="s">
        <v>16</v>
      </c>
      <c r="B12" s="3" t="s">
        <v>16</v>
      </c>
      <c r="C12" s="40">
        <v>1895</v>
      </c>
    </row>
    <row r="13" spans="1:3" ht="13" thickBot="1" x14ac:dyDescent="0.4">
      <c r="A13" s="36" t="s">
        <v>64</v>
      </c>
      <c r="B13" s="3" t="s">
        <v>64</v>
      </c>
      <c r="C13" s="40">
        <v>5</v>
      </c>
    </row>
    <row r="14" spans="1:3" ht="13" thickBot="1" x14ac:dyDescent="0.4">
      <c r="B14" s="3" t="s">
        <v>47</v>
      </c>
      <c r="C14" s="40">
        <v>17</v>
      </c>
    </row>
    <row r="15" spans="1:3" ht="13" thickBot="1" x14ac:dyDescent="0.4">
      <c r="A15" s="36" t="s">
        <v>49</v>
      </c>
      <c r="B15" s="3" t="s">
        <v>49</v>
      </c>
      <c r="C15" s="40">
        <v>81</v>
      </c>
    </row>
    <row r="16" spans="1:3" ht="15" thickBot="1" x14ac:dyDescent="0.4">
      <c r="A16" s="36" t="s">
        <v>12</v>
      </c>
      <c r="B16" s="46" t="s">
        <v>12</v>
      </c>
      <c r="C16" s="40">
        <v>4923</v>
      </c>
    </row>
    <row r="17" spans="1:3" ht="13" thickBot="1" x14ac:dyDescent="0.4">
      <c r="A17" s="36" t="s">
        <v>27</v>
      </c>
      <c r="B17" s="3" t="s">
        <v>27</v>
      </c>
      <c r="C17" s="40">
        <v>2004</v>
      </c>
    </row>
    <row r="18" spans="1:3" ht="13" thickBot="1" x14ac:dyDescent="0.4">
      <c r="A18" s="36" t="s">
        <v>41</v>
      </c>
      <c r="B18" s="3" t="s">
        <v>41</v>
      </c>
      <c r="C18" s="40">
        <v>481</v>
      </c>
    </row>
    <row r="19" spans="1:3" ht="13" thickBot="1" x14ac:dyDescent="0.4">
      <c r="A19" s="36" t="s">
        <v>45</v>
      </c>
      <c r="B19" s="3" t="s">
        <v>45</v>
      </c>
      <c r="C19" s="40">
        <v>210</v>
      </c>
    </row>
    <row r="20" spans="1:3" ht="13" thickBot="1" x14ac:dyDescent="0.4">
      <c r="A20" s="36" t="s">
        <v>38</v>
      </c>
      <c r="B20" s="3" t="s">
        <v>38</v>
      </c>
      <c r="C20" s="40">
        <v>394</v>
      </c>
    </row>
    <row r="21" spans="1:3" ht="15" thickBot="1" x14ac:dyDescent="0.4">
      <c r="A21" s="36" t="s">
        <v>14</v>
      </c>
      <c r="B21" s="46" t="s">
        <v>14</v>
      </c>
      <c r="C21" s="40">
        <v>2701</v>
      </c>
    </row>
    <row r="22" spans="1:3" ht="13" thickBot="1" x14ac:dyDescent="0.4">
      <c r="B22" s="3" t="s">
        <v>39</v>
      </c>
      <c r="C22" s="40">
        <v>79</v>
      </c>
    </row>
    <row r="23" spans="1:3" ht="13" thickBot="1" x14ac:dyDescent="0.4">
      <c r="A23" s="36" t="s">
        <v>26</v>
      </c>
      <c r="B23" s="3" t="s">
        <v>26</v>
      </c>
      <c r="C23" s="40">
        <v>2333</v>
      </c>
    </row>
    <row r="24" spans="1:3" ht="15" thickBot="1" x14ac:dyDescent="0.4">
      <c r="A24" s="36" t="s">
        <v>17</v>
      </c>
      <c r="B24" s="46" t="s">
        <v>17</v>
      </c>
      <c r="C24" s="40">
        <v>6473</v>
      </c>
    </row>
    <row r="25" spans="1:3" ht="13" thickBot="1" x14ac:dyDescent="0.4">
      <c r="A25" s="36" t="s">
        <v>11</v>
      </c>
      <c r="B25" s="3" t="s">
        <v>11</v>
      </c>
      <c r="C25" s="40">
        <v>5266</v>
      </c>
    </row>
    <row r="26" spans="1:3" ht="13" thickBot="1" x14ac:dyDescent="0.4">
      <c r="A26" s="36" t="s">
        <v>32</v>
      </c>
      <c r="B26" s="3" t="s">
        <v>32</v>
      </c>
      <c r="C26" s="40">
        <v>908</v>
      </c>
    </row>
    <row r="27" spans="1:3" ht="13" thickBot="1" x14ac:dyDescent="0.4">
      <c r="A27" s="36" t="s">
        <v>30</v>
      </c>
      <c r="B27" s="3" t="s">
        <v>30</v>
      </c>
      <c r="C27" s="40">
        <v>652</v>
      </c>
    </row>
    <row r="28" spans="1:3" ht="13" thickBot="1" x14ac:dyDescent="0.4">
      <c r="A28" s="36" t="s">
        <v>35</v>
      </c>
      <c r="B28" s="3" t="s">
        <v>35</v>
      </c>
      <c r="C28" s="40">
        <v>696</v>
      </c>
    </row>
    <row r="29" spans="1:3" ht="13" thickBot="1" x14ac:dyDescent="0.4">
      <c r="B29" s="3" t="s">
        <v>51</v>
      </c>
      <c r="C29" s="40">
        <v>17</v>
      </c>
    </row>
    <row r="30" spans="1:3" ht="13" thickBot="1" x14ac:dyDescent="0.4">
      <c r="B30" s="3" t="s">
        <v>50</v>
      </c>
      <c r="C30" s="40">
        <v>153</v>
      </c>
    </row>
    <row r="31" spans="1:3" ht="13" thickBot="1" x14ac:dyDescent="0.4">
      <c r="A31" s="36" t="s">
        <v>31</v>
      </c>
      <c r="B31" s="3" t="s">
        <v>31</v>
      </c>
      <c r="C31" s="40">
        <v>396</v>
      </c>
    </row>
    <row r="32" spans="1:3" ht="13" thickBot="1" x14ac:dyDescent="0.4">
      <c r="A32" s="36" t="s">
        <v>42</v>
      </c>
      <c r="B32" s="3" t="s">
        <v>42</v>
      </c>
      <c r="C32" s="40">
        <v>214</v>
      </c>
    </row>
    <row r="33" spans="1:3" ht="15" thickBot="1" x14ac:dyDescent="0.4">
      <c r="A33" s="36" t="s">
        <v>8</v>
      </c>
      <c r="B33" s="46" t="s">
        <v>8</v>
      </c>
      <c r="C33" s="40">
        <v>11197</v>
      </c>
    </row>
    <row r="34" spans="1:3" ht="13" thickBot="1" x14ac:dyDescent="0.4">
      <c r="A34" s="36" t="s">
        <v>44</v>
      </c>
      <c r="B34" s="3" t="s">
        <v>44</v>
      </c>
      <c r="C34" s="40">
        <v>325</v>
      </c>
    </row>
    <row r="35" spans="1:3" ht="15" thickBot="1" x14ac:dyDescent="0.4">
      <c r="A35" s="36" t="s">
        <v>7</v>
      </c>
      <c r="B35" s="46" t="s">
        <v>7</v>
      </c>
      <c r="C35" s="40">
        <v>29451</v>
      </c>
    </row>
    <row r="36" spans="1:3" ht="13" thickBot="1" x14ac:dyDescent="0.4">
      <c r="A36" s="36" t="s">
        <v>24</v>
      </c>
      <c r="B36" s="3" t="s">
        <v>24</v>
      </c>
      <c r="C36" s="40">
        <v>801</v>
      </c>
    </row>
    <row r="37" spans="1:3" ht="13" thickBot="1" x14ac:dyDescent="0.4">
      <c r="B37" s="3" t="s">
        <v>53</v>
      </c>
      <c r="C37" s="40">
        <v>54</v>
      </c>
    </row>
    <row r="38" spans="1:3" ht="15" thickBot="1" x14ac:dyDescent="0.4">
      <c r="A38" s="36" t="s">
        <v>21</v>
      </c>
      <c r="B38" s="46" t="s">
        <v>21</v>
      </c>
      <c r="C38" s="40">
        <v>2012</v>
      </c>
    </row>
    <row r="39" spans="1:3" ht="13" thickBot="1" x14ac:dyDescent="0.4">
      <c r="A39" s="36" t="s">
        <v>46</v>
      </c>
      <c r="B39" s="3" t="s">
        <v>46</v>
      </c>
      <c r="C39" s="40">
        <v>318</v>
      </c>
    </row>
    <row r="40" spans="1:3" ht="13" thickBot="1" x14ac:dyDescent="0.4">
      <c r="A40" s="36" t="s">
        <v>37</v>
      </c>
      <c r="B40" s="3" t="s">
        <v>37</v>
      </c>
      <c r="C40" s="40">
        <v>148</v>
      </c>
    </row>
    <row r="41" spans="1:3" ht="15" thickBot="1" x14ac:dyDescent="0.4">
      <c r="A41" s="36" t="s">
        <v>19</v>
      </c>
      <c r="B41" s="46" t="s">
        <v>19</v>
      </c>
      <c r="C41" s="40">
        <v>5194</v>
      </c>
    </row>
    <row r="42" spans="1:3" ht="13" thickBot="1" x14ac:dyDescent="0.4">
      <c r="A42" s="36" t="s">
        <v>65</v>
      </c>
      <c r="B42" s="3" t="s">
        <v>65</v>
      </c>
      <c r="C42" s="40">
        <v>129</v>
      </c>
    </row>
    <row r="43" spans="1:3" ht="13" thickBot="1" x14ac:dyDescent="0.4">
      <c r="B43" s="3" t="s">
        <v>40</v>
      </c>
      <c r="C43" s="40">
        <v>634</v>
      </c>
    </row>
    <row r="44" spans="1:3" ht="13" thickBot="1" x14ac:dyDescent="0.4">
      <c r="A44" s="36" t="s">
        <v>25</v>
      </c>
      <c r="B44" s="3" t="s">
        <v>25</v>
      </c>
      <c r="C44" s="40">
        <v>446</v>
      </c>
    </row>
    <row r="45" spans="1:3" ht="13" thickBot="1" x14ac:dyDescent="0.4">
      <c r="A45" s="36" t="s">
        <v>54</v>
      </c>
      <c r="B45" s="3" t="s">
        <v>54</v>
      </c>
      <c r="C45" s="40">
        <v>50</v>
      </c>
    </row>
    <row r="46" spans="1:3" ht="13" thickBot="1" x14ac:dyDescent="0.4">
      <c r="A46" s="36" t="s">
        <v>20</v>
      </c>
      <c r="B46" s="3" t="s">
        <v>20</v>
      </c>
      <c r="C46" s="40">
        <v>343</v>
      </c>
    </row>
    <row r="47" spans="1:3" ht="15" thickBot="1" x14ac:dyDescent="0.4">
      <c r="A47" s="36" t="s">
        <v>15</v>
      </c>
      <c r="B47" s="46" t="s">
        <v>15</v>
      </c>
      <c r="C47" s="40">
        <v>1563</v>
      </c>
    </row>
    <row r="48" spans="1:3" ht="13" thickBot="1" x14ac:dyDescent="0.4">
      <c r="A48" s="36" t="s">
        <v>28</v>
      </c>
      <c r="B48" s="3" t="s">
        <v>28</v>
      </c>
      <c r="C48" s="40">
        <v>101</v>
      </c>
    </row>
    <row r="49" spans="1:3" ht="13" thickBot="1" x14ac:dyDescent="0.4">
      <c r="A49" s="36" t="s">
        <v>48</v>
      </c>
      <c r="B49" s="3" t="s">
        <v>48</v>
      </c>
      <c r="C49" s="40">
        <v>54</v>
      </c>
    </row>
    <row r="50" spans="1:3" ht="13" thickBot="1" x14ac:dyDescent="0.4">
      <c r="A50" s="36" t="s">
        <v>29</v>
      </c>
      <c r="B50" s="3" t="s">
        <v>29</v>
      </c>
      <c r="C50" s="40">
        <v>1236</v>
      </c>
    </row>
    <row r="51" spans="1:3" ht="15" thickBot="1" x14ac:dyDescent="0.4">
      <c r="A51" s="36" t="s">
        <v>9</v>
      </c>
      <c r="B51" s="46" t="s">
        <v>9</v>
      </c>
      <c r="C51" s="40">
        <v>1086</v>
      </c>
    </row>
    <row r="52" spans="1:3" ht="13" thickBot="1" x14ac:dyDescent="0.4">
      <c r="B52" s="3" t="s">
        <v>56</v>
      </c>
      <c r="C52" s="40">
        <v>74</v>
      </c>
    </row>
    <row r="53" spans="1:3" ht="13" thickBot="1" x14ac:dyDescent="0.4">
      <c r="A53" s="36" t="s">
        <v>22</v>
      </c>
      <c r="B53" s="3" t="s">
        <v>22</v>
      </c>
      <c r="C53" s="40">
        <v>517</v>
      </c>
    </row>
    <row r="54" spans="1:3" ht="13" thickBot="1" x14ac:dyDescent="0.4">
      <c r="A54" s="36" t="s">
        <v>55</v>
      </c>
      <c r="B54" s="14" t="s">
        <v>55</v>
      </c>
      <c r="C54" s="41">
        <v>13</v>
      </c>
    </row>
    <row r="59" spans="1:3" ht="13" thickBot="1" x14ac:dyDescent="0.4"/>
    <row r="60" spans="1:3" ht="14.5" x14ac:dyDescent="0.35">
      <c r="B60" s="3"/>
      <c r="C60" s="45"/>
    </row>
  </sheetData>
  <autoFilter ref="A1:C53" xr:uid="{3617A5EB-FA23-48E7-9E7F-3BEC2C03CEC1}">
    <sortState xmlns:xlrd2="http://schemas.microsoft.com/office/spreadsheetml/2017/richdata2" ref="A2:C53">
      <sortCondition ref="A1:A53"/>
    </sortState>
  </autoFilter>
  <hyperlinks>
    <hyperlink ref="B35" r:id="rId1" display="https://www.worldometers.info/coronavirus/usa/new-york/" xr:uid="{6754CC91-E1A8-4001-B9DA-244B2C5EA3C5}"/>
    <hyperlink ref="B33" r:id="rId2" display="https://www.worldometers.info/coronavirus/usa/new-jersey/" xr:uid="{CCC54A58-4A19-4ED5-9520-F198A673A486}"/>
    <hyperlink ref="B16" r:id="rId3" display="https://www.worldometers.info/coronavirus/usa/illinois/" xr:uid="{AFF32CE1-C364-4D10-B118-12818879F078}"/>
    <hyperlink ref="B6" r:id="rId4" display="https://www.worldometers.info/coronavirus/usa/california/" xr:uid="{7F5EA6C6-13CE-4DBC-BB1A-4E80CB0A1FA4}"/>
    <hyperlink ref="B24" r:id="rId5" display="https://www.worldometers.info/coronavirus/usa/massachusetts/" xr:uid="{5C0CAA4D-4555-4872-A41D-C63633A5627B}"/>
    <hyperlink ref="B41" r:id="rId6" display="https://www.worldometers.info/coronavirus/usa/pennsylvania/" xr:uid="{115B6E90-C2DB-4FDA-882D-245A6A41BC7B}"/>
    <hyperlink ref="B47" r:id="rId7" display="https://www.worldometers.info/coronavirus/usa/texas/" xr:uid="{5F3FB4D7-1C47-4B4E-8AD3-37D3EA88E254}"/>
    <hyperlink ref="B11" r:id="rId8" display="https://www.worldometers.info/coronavirus/usa/florida/" xr:uid="{FF34F202-4A6C-4985-80A8-EB0F53177D8D}"/>
    <hyperlink ref="B21" r:id="rId9" display="https://www.worldometers.info/coronavirus/usa/louisiana/" xr:uid="{DC624624-C4F6-4886-96AC-F46B7BE068D8}"/>
    <hyperlink ref="B38" r:id="rId10" display="https://www.worldometers.info/coronavirus/usa/ohio/" xr:uid="{11BB02DC-5559-4D28-9764-D68FA08B491C}"/>
    <hyperlink ref="B51" r:id="rId11" display="https://www.worldometers.info/coronavirus/usa/washington/" xr:uid="{EF2EBF25-004C-45AA-BEB9-FEFF99400CED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Updates</vt:lpstr>
      <vt:lpstr>US Filtered Data</vt:lpstr>
      <vt:lpstr>temp for State Deaths</vt:lpstr>
      <vt:lpstr>State to State 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2020-05-27T10:00:10Z</dcterms:modified>
</cp:coreProperties>
</file>