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B3BF0D3A-D62B-44E7-A235-006EE45EA454}" xr6:coauthVersionLast="45" xr6:coauthVersionMax="45" xr10:uidLastSave="{6AE5AC86-0696-4651-A6AD-E4854293D8D9}"/>
  <bookViews>
    <workbookView xWindow="-110" yWindow="-110" windowWidth="27580" windowHeight="1786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Updates'!$A$1:$V$39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7" i="3" l="1"/>
  <c r="B57" i="3"/>
  <c r="I57" i="3"/>
  <c r="F57" i="3"/>
  <c r="N45" i="3"/>
  <c r="N15" i="3"/>
  <c r="N29" i="3"/>
  <c r="N52" i="3"/>
  <c r="N25" i="3"/>
  <c r="N47" i="3"/>
  <c r="N46" i="3"/>
  <c r="N39" i="3"/>
  <c r="N8" i="3"/>
  <c r="N42" i="3"/>
  <c r="N19" i="3"/>
  <c r="N30" i="3"/>
  <c r="N10" i="3"/>
  <c r="N20" i="3"/>
  <c r="N27" i="3"/>
  <c r="N21" i="3"/>
  <c r="N13" i="3"/>
  <c r="N7" i="3"/>
  <c r="N17" i="3"/>
  <c r="N31" i="3"/>
  <c r="N4" i="3"/>
  <c r="N51" i="3"/>
  <c r="N12" i="3"/>
  <c r="N43" i="3"/>
  <c r="N28" i="3"/>
  <c r="N35" i="3"/>
  <c r="N32" i="3"/>
  <c r="N34" i="3"/>
  <c r="N38" i="3"/>
  <c r="N6" i="3"/>
  <c r="N5" i="3"/>
  <c r="N22" i="3"/>
  <c r="N50" i="3"/>
  <c r="N56" i="3"/>
  <c r="N44" i="3"/>
  <c r="N37" i="3"/>
  <c r="N16" i="3"/>
  <c r="N53" i="3"/>
  <c r="N11" i="3"/>
  <c r="N49" i="3"/>
  <c r="N40" i="3"/>
  <c r="N54" i="3"/>
  <c r="N55" i="3"/>
  <c r="N33" i="3"/>
  <c r="N24" i="3"/>
  <c r="N3" i="3"/>
  <c r="N18" i="3"/>
  <c r="N48" i="3"/>
  <c r="N36" i="3"/>
  <c r="N9" i="3"/>
  <c r="N14" i="3"/>
  <c r="N23" i="3"/>
  <c r="N41" i="3"/>
  <c r="N26" i="3"/>
  <c r="N2" i="3"/>
  <c r="M56" i="3"/>
  <c r="O2" i="3" l="1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56" i="3"/>
  <c r="O46" i="3"/>
  <c r="O38" i="3"/>
  <c r="O22" i="3"/>
  <c r="O14" i="3"/>
  <c r="O34" i="3"/>
  <c r="O37" i="3"/>
  <c r="O13" i="3"/>
  <c r="O5" i="3"/>
  <c r="O51" i="3"/>
  <c r="O10" i="3"/>
  <c r="O52" i="3"/>
  <c r="O28" i="3"/>
  <c r="O20" i="3"/>
  <c r="O4" i="3"/>
  <c r="N57" i="3"/>
  <c r="O49" i="3"/>
  <c r="O3" i="3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L56" i="3" l="1"/>
  <c r="L47" i="3"/>
  <c r="L49" i="3"/>
  <c r="L37" i="3"/>
  <c r="L9" i="3"/>
  <c r="L35" i="3"/>
  <c r="L45" i="3"/>
  <c r="L28" i="3"/>
  <c r="L34" i="3"/>
  <c r="L12" i="3"/>
  <c r="L20" i="3"/>
  <c r="L41" i="3"/>
  <c r="L11" i="3"/>
  <c r="L29" i="3"/>
  <c r="L13" i="3"/>
  <c r="L25" i="3"/>
  <c r="L23" i="3"/>
  <c r="L26" i="3"/>
  <c r="L38" i="3"/>
  <c r="L44" i="3"/>
  <c r="L8" i="3"/>
  <c r="L6" i="3"/>
  <c r="L33" i="3"/>
  <c r="L36" i="3"/>
  <c r="L39" i="3"/>
  <c r="L30" i="3"/>
  <c r="L51" i="3"/>
  <c r="L14" i="3"/>
  <c r="L24" i="3"/>
  <c r="L15" i="3"/>
  <c r="L7" i="3"/>
  <c r="L16" i="3"/>
  <c r="L53" i="3"/>
  <c r="L21" i="3"/>
  <c r="L31" i="3"/>
  <c r="L42" i="3"/>
  <c r="L4" i="3"/>
  <c r="L10" i="3"/>
  <c r="L48" i="3"/>
  <c r="L22" i="3"/>
  <c r="L5" i="3"/>
  <c r="L55" i="3"/>
  <c r="L3" i="3"/>
  <c r="L2" i="3"/>
  <c r="L18" i="3"/>
  <c r="L17" i="3"/>
  <c r="L54" i="3"/>
  <c r="L19" i="3"/>
  <c r="L50" i="3"/>
  <c r="L32" i="3"/>
  <c r="L43" i="3"/>
  <c r="L40" i="3"/>
  <c r="L52" i="3"/>
  <c r="L27" i="3"/>
  <c r="M10" i="3" l="1"/>
  <c r="M36" i="3"/>
  <c r="M38" i="3"/>
  <c r="M55" i="3"/>
  <c r="M45" i="3"/>
  <c r="M32" i="3"/>
  <c r="M48" i="3"/>
  <c r="M11" i="3"/>
  <c r="M6" i="3"/>
  <c r="M4" i="3"/>
  <c r="M30" i="3"/>
  <c r="M26" i="3"/>
  <c r="M39" i="3"/>
  <c r="M52" i="3"/>
  <c r="M46" i="3"/>
  <c r="M20" i="3"/>
  <c r="M8" i="3"/>
  <c r="M50" i="3"/>
  <c r="M47" i="3"/>
  <c r="M5" i="3"/>
  <c r="M44" i="3"/>
  <c r="M35" i="3"/>
  <c r="M31" i="3"/>
  <c r="M29" i="3"/>
  <c r="M41" i="3"/>
  <c r="M54" i="3"/>
  <c r="M34" i="3"/>
  <c r="M24" i="3"/>
  <c r="M14" i="3"/>
  <c r="M28" i="3"/>
  <c r="M21" i="3"/>
  <c r="M51" i="3"/>
  <c r="M18" i="3"/>
  <c r="M7" i="3"/>
  <c r="M19" i="3"/>
  <c r="M43" i="3"/>
  <c r="M53" i="3"/>
  <c r="M23" i="3"/>
  <c r="M25" i="3"/>
  <c r="M27" i="3"/>
  <c r="M42" i="3"/>
  <c r="M17" i="3"/>
  <c r="M15" i="3"/>
  <c r="M16" i="3"/>
  <c r="M33" i="3"/>
  <c r="M40" i="3"/>
  <c r="M2" i="3"/>
  <c r="M3" i="3"/>
  <c r="M9" i="3"/>
  <c r="M12" i="3"/>
  <c r="M22" i="3"/>
  <c r="M49" i="3"/>
  <c r="M13" i="3"/>
  <c r="M37" i="3"/>
  <c r="L46" i="3" l="1"/>
  <c r="N5" i="1" l="1"/>
  <c r="O5" i="1" s="1"/>
  <c r="N6" i="1"/>
  <c r="O6" i="1" s="1"/>
  <c r="N7" i="1"/>
  <c r="O7" i="1" s="1"/>
  <c r="N8" i="1"/>
  <c r="O8" i="1" s="1"/>
  <c r="N9" i="1"/>
  <c r="O9" i="1" s="1"/>
  <c r="N10" i="1"/>
  <c r="N11" i="1"/>
  <c r="N12" i="1"/>
  <c r="O12" i="1" s="1"/>
  <c r="N13" i="1"/>
  <c r="O13" i="1" s="1"/>
  <c r="N14" i="1"/>
  <c r="O14" i="1" s="1"/>
  <c r="N15" i="1"/>
  <c r="N16" i="1"/>
  <c r="O16" i="1" s="1"/>
  <c r="N17" i="1"/>
  <c r="N18" i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N27" i="1"/>
  <c r="N28" i="1"/>
  <c r="O28" i="1" s="1"/>
  <c r="N29" i="1"/>
  <c r="O29" i="1" s="1"/>
  <c r="N30" i="1"/>
  <c r="O30" i="1" s="1"/>
  <c r="N31" i="1"/>
  <c r="O31" i="1" s="1"/>
  <c r="N32" i="1"/>
  <c r="O32" i="1" s="1"/>
  <c r="N33" i="1"/>
  <c r="N34" i="1"/>
  <c r="N35" i="1"/>
  <c r="N36" i="1"/>
  <c r="O36" i="1" s="1"/>
  <c r="N37" i="1"/>
  <c r="O37" i="1" s="1"/>
  <c r="O34" i="1" l="1"/>
  <c r="O15" i="1"/>
  <c r="O33" i="1"/>
  <c r="O18" i="1"/>
  <c r="O17" i="1"/>
  <c r="O10" i="1"/>
  <c r="O26" i="1"/>
  <c r="O11" i="1"/>
  <c r="O35" i="1"/>
  <c r="O27" i="1"/>
  <c r="U2" i="1"/>
  <c r="N38" i="1" l="1"/>
  <c r="O38" i="1" l="1"/>
  <c r="U32" i="1"/>
  <c r="V32" i="1" s="1"/>
  <c r="U34" i="1"/>
  <c r="V34" i="1" s="1"/>
  <c r="U9" i="1"/>
  <c r="V9" i="1" s="1"/>
  <c r="U11" i="1"/>
  <c r="V11" i="1" s="1"/>
  <c r="U21" i="1"/>
  <c r="V21" i="1" s="1"/>
  <c r="U16" i="1"/>
  <c r="V16" i="1" s="1"/>
  <c r="U20" i="1"/>
  <c r="V20" i="1" s="1"/>
  <c r="U14" i="1"/>
  <c r="V14" i="1" s="1"/>
  <c r="U5" i="1"/>
  <c r="V5" i="1" s="1"/>
  <c r="U7" i="1"/>
  <c r="V7" i="1" s="1"/>
  <c r="U6" i="1"/>
  <c r="V6" i="1" s="1"/>
  <c r="U22" i="1"/>
  <c r="V22" i="1" s="1"/>
  <c r="U31" i="1"/>
  <c r="V31" i="1" s="1"/>
  <c r="U13" i="1"/>
  <c r="V13" i="1" s="1"/>
  <c r="U29" i="1"/>
  <c r="V29" i="1" s="1"/>
  <c r="U8" i="1"/>
  <c r="V8" i="1" s="1"/>
  <c r="U37" i="1"/>
  <c r="V37" i="1" s="1"/>
  <c r="U15" i="1"/>
  <c r="V15" i="1" s="1"/>
  <c r="U10" i="1"/>
  <c r="V10" i="1" s="1"/>
  <c r="U35" i="1"/>
  <c r="V35" i="1" s="1"/>
  <c r="U30" i="1"/>
  <c r="V30" i="1" s="1"/>
  <c r="U23" i="1"/>
  <c r="V23" i="1" s="1"/>
  <c r="U18" i="1"/>
  <c r="V18" i="1" s="1"/>
  <c r="U25" i="1"/>
  <c r="V25" i="1" s="1"/>
  <c r="U36" i="1"/>
  <c r="V36" i="1" s="1"/>
  <c r="U27" i="1"/>
  <c r="V27" i="1" s="1"/>
  <c r="U24" i="1"/>
  <c r="V24" i="1" s="1"/>
  <c r="U33" i="1"/>
  <c r="V33" i="1" s="1"/>
  <c r="U26" i="1"/>
  <c r="V26" i="1" s="1"/>
  <c r="U17" i="1"/>
  <c r="V17" i="1" s="1"/>
  <c r="U28" i="1"/>
  <c r="V28" i="1" s="1"/>
  <c r="U19" i="1"/>
  <c r="V19" i="1" s="1"/>
  <c r="U12" i="1"/>
  <c r="V12" i="1" s="1"/>
  <c r="S26" i="1"/>
  <c r="S10" i="1"/>
  <c r="S37" i="1"/>
  <c r="S29" i="1"/>
  <c r="S21" i="1"/>
  <c r="S13" i="1"/>
  <c r="S5" i="1"/>
  <c r="S31" i="1"/>
  <c r="S23" i="1"/>
  <c r="S15" i="1"/>
  <c r="S7" i="1"/>
  <c r="S36" i="1"/>
  <c r="S28" i="1"/>
  <c r="S20" i="1"/>
  <c r="S33" i="1"/>
  <c r="S25" i="1"/>
  <c r="S17" i="1"/>
  <c r="S9" i="1"/>
  <c r="S18" i="1"/>
  <c r="S30" i="1"/>
  <c r="S14" i="1"/>
  <c r="S27" i="1"/>
  <c r="S19" i="1"/>
  <c r="S11" i="1"/>
  <c r="S34" i="1"/>
  <c r="S22" i="1"/>
  <c r="S6" i="1"/>
  <c r="S35" i="1"/>
  <c r="S38" i="1" s="1"/>
  <c r="S32" i="1"/>
  <c r="S24" i="1"/>
  <c r="S16" i="1"/>
  <c r="S8" i="1"/>
  <c r="S12" i="1"/>
  <c r="T31" i="1"/>
  <c r="T35" i="1"/>
  <c r="T38" i="1" s="1"/>
  <c r="T34" i="1"/>
  <c r="T26" i="1"/>
  <c r="T18" i="1"/>
  <c r="T10" i="1"/>
  <c r="T7" i="1"/>
  <c r="T36" i="1"/>
  <c r="T28" i="1"/>
  <c r="T20" i="1"/>
  <c r="T33" i="1"/>
  <c r="T25" i="1"/>
  <c r="T17" i="1"/>
  <c r="T9" i="1"/>
  <c r="T23" i="1"/>
  <c r="T30" i="1"/>
  <c r="T22" i="1"/>
  <c r="T14" i="1"/>
  <c r="T6" i="1"/>
  <c r="T19" i="1"/>
  <c r="T32" i="1"/>
  <c r="T24" i="1"/>
  <c r="T16" i="1"/>
  <c r="T8" i="1"/>
  <c r="T15" i="1"/>
  <c r="T27" i="1"/>
  <c r="T11" i="1"/>
  <c r="T37" i="1"/>
  <c r="T29" i="1"/>
  <c r="T21" i="1"/>
  <c r="T13" i="1"/>
  <c r="T5" i="1"/>
  <c r="T12" i="1"/>
  <c r="R32" i="1"/>
  <c r="R24" i="1"/>
  <c r="R16" i="1"/>
  <c r="R8" i="1"/>
  <c r="R13" i="1"/>
  <c r="R29" i="1"/>
  <c r="R18" i="1"/>
  <c r="R21" i="1"/>
  <c r="R34" i="1"/>
  <c r="R26" i="1"/>
  <c r="R10" i="1"/>
  <c r="R31" i="1"/>
  <c r="R23" i="1"/>
  <c r="R15" i="1"/>
  <c r="R7" i="1"/>
  <c r="R37" i="1"/>
  <c r="R5" i="1"/>
  <c r="R36" i="1"/>
  <c r="R28" i="1"/>
  <c r="R20" i="1"/>
  <c r="R25" i="1"/>
  <c r="R9" i="1"/>
  <c r="R30" i="1"/>
  <c r="R22" i="1"/>
  <c r="R14" i="1"/>
  <c r="R6" i="1"/>
  <c r="R33" i="1"/>
  <c r="R17" i="1"/>
  <c r="R35" i="1"/>
  <c r="R38" i="1" s="1"/>
  <c r="R27" i="1"/>
  <c r="R19" i="1"/>
  <c r="R11" i="1"/>
  <c r="R12" i="1"/>
  <c r="Q8" i="1"/>
  <c r="Q5" i="1"/>
  <c r="Q16" i="1"/>
  <c r="Q9" i="1"/>
  <c r="Q28" i="1"/>
  <c r="Q35" i="1"/>
  <c r="Q38" i="1" s="1"/>
  <c r="Q10" i="1"/>
  <c r="Q21" i="1"/>
  <c r="Q11" i="1"/>
  <c r="Q32" i="1"/>
  <c r="Q18" i="1"/>
  <c r="Q29" i="1"/>
  <c r="Q14" i="1"/>
  <c r="Q15" i="1"/>
  <c r="Q19" i="1"/>
  <c r="Q13" i="1"/>
  <c r="Q33" i="1"/>
  <c r="Q37" i="1"/>
  <c r="Q36" i="1"/>
  <c r="Q20" i="1"/>
  <c r="Q17" i="1"/>
  <c r="Q24" i="1"/>
  <c r="Q25" i="1"/>
  <c r="Q30" i="1"/>
  <c r="Q31" i="1"/>
  <c r="Q27" i="1"/>
  <c r="Q6" i="1"/>
  <c r="Q23" i="1"/>
  <c r="Q7" i="1"/>
  <c r="Q26" i="1"/>
  <c r="Q34" i="1"/>
  <c r="Q22" i="1"/>
  <c r="Q12" i="1"/>
  <c r="U38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<sst xmlns="http://schemas.openxmlformats.org/spreadsheetml/2006/main" count="321" uniqueCount="102">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</sst>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59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8" fillId="0" borderId="0" xfId="0" applyNumberFormat="1" applyFo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2" borderId="7" xfId="3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19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23"/>
  </cols>
  <sheetData>
    <row r="1" spans="1:22" x14ac:dyDescent="0.35">
      <c r="L1" s="56" t="s">
        <v>68</v>
      </c>
      <c r="M1" s="56"/>
      <c r="N1" s="56"/>
      <c r="O1" s="6">
        <v>1.4999999999999999E-2</v>
      </c>
      <c r="P1" s="6"/>
      <c r="Q1" s="57" t="s">
        <v>77</v>
      </c>
      <c r="R1" s="57"/>
      <c r="S1" s="57"/>
      <c r="T1" s="57"/>
      <c r="U1" s="57"/>
    </row>
    <row r="2" spans="1:22" ht="21.5" thickBot="1" x14ac:dyDescent="0.55000000000000004">
      <c r="A2" s="27" t="s">
        <v>57</v>
      </c>
      <c r="B2" s="27"/>
      <c r="C2" s="27"/>
      <c r="D2" s="27"/>
      <c r="E2" s="27"/>
      <c r="F2" s="27"/>
      <c r="G2" s="27"/>
      <c r="H2" s="27"/>
      <c r="I2" s="27"/>
      <c r="J2" s="27"/>
      <c r="K2" s="48"/>
      <c r="L2" s="28"/>
      <c r="N2" s="27" t="s">
        <v>62</v>
      </c>
      <c r="O2" s="27"/>
      <c r="P2" s="20"/>
      <c r="Q2" s="17">
        <v>0.15</v>
      </c>
      <c r="R2" s="17">
        <v>0.6</v>
      </c>
      <c r="S2" s="17">
        <v>0.25</v>
      </c>
      <c r="T2" s="17">
        <v>0.125</v>
      </c>
      <c r="U2" s="18">
        <f>O1</f>
        <v>1.4999999999999999E-2</v>
      </c>
      <c r="V2" s="16"/>
    </row>
    <row r="3" spans="1:22" x14ac:dyDescent="0.35">
      <c r="A3" s="9" t="s">
        <v>0</v>
      </c>
      <c r="B3" s="10" t="s">
        <v>2</v>
      </c>
      <c r="C3" s="10" t="s">
        <v>4</v>
      </c>
      <c r="D3" s="10" t="s">
        <v>2</v>
      </c>
      <c r="E3" s="10" t="s">
        <v>4</v>
      </c>
      <c r="F3" s="10" t="s">
        <v>6</v>
      </c>
      <c r="G3" s="10" t="s">
        <v>79</v>
      </c>
      <c r="H3" s="10" t="s">
        <v>81</v>
      </c>
      <c r="I3" s="10" t="s">
        <v>2</v>
      </c>
      <c r="J3" s="10" t="s">
        <v>83</v>
      </c>
      <c r="K3" s="11"/>
      <c r="L3" s="29"/>
      <c r="M3" s="11" t="s">
        <v>84</v>
      </c>
      <c r="N3" s="11" t="s">
        <v>58</v>
      </c>
      <c r="O3" s="11" t="s">
        <v>60</v>
      </c>
      <c r="P3" s="11"/>
      <c r="Q3" s="21" t="s">
        <v>69</v>
      </c>
      <c r="R3" s="21" t="s">
        <v>71</v>
      </c>
      <c r="S3" s="21" t="s">
        <v>73</v>
      </c>
      <c r="T3" s="21" t="s">
        <v>75</v>
      </c>
      <c r="U3" s="21" t="s">
        <v>76</v>
      </c>
      <c r="V3" s="21" t="s">
        <v>76</v>
      </c>
    </row>
    <row r="4" spans="1:22" ht="15" thickBot="1" x14ac:dyDescent="0.4">
      <c r="A4" s="12" t="s">
        <v>1</v>
      </c>
      <c r="B4" s="13" t="s">
        <v>3</v>
      </c>
      <c r="C4" s="13" t="s">
        <v>3</v>
      </c>
      <c r="D4" s="13" t="s">
        <v>5</v>
      </c>
      <c r="E4" s="13" t="s">
        <v>5</v>
      </c>
      <c r="F4" s="13" t="s">
        <v>3</v>
      </c>
      <c r="G4" s="13" t="s">
        <v>80</v>
      </c>
      <c r="H4" s="13" t="s">
        <v>80</v>
      </c>
      <c r="I4" s="13" t="s">
        <v>82</v>
      </c>
      <c r="J4" s="13" t="s">
        <v>80</v>
      </c>
      <c r="K4" s="11"/>
      <c r="L4" s="29"/>
      <c r="M4" s="11" t="s">
        <v>85</v>
      </c>
      <c r="N4" s="11" t="s">
        <v>59</v>
      </c>
      <c r="O4" s="11" t="s">
        <v>61</v>
      </c>
      <c r="P4" s="11"/>
      <c r="Q4" s="21" t="s">
        <v>70</v>
      </c>
      <c r="R4" s="21" t="s">
        <v>72</v>
      </c>
      <c r="S4" s="21" t="s">
        <v>74</v>
      </c>
      <c r="T4" s="21" t="s">
        <v>74</v>
      </c>
      <c r="U4" s="21" t="s">
        <v>5</v>
      </c>
      <c r="V4" s="21" t="s">
        <v>78</v>
      </c>
    </row>
    <row r="5" spans="1:22" ht="15" thickBot="1" x14ac:dyDescent="0.4">
      <c r="A5" s="46" t="s">
        <v>7</v>
      </c>
      <c r="B5" s="1">
        <v>372494</v>
      </c>
      <c r="C5" s="2"/>
      <c r="D5" s="1">
        <v>29310</v>
      </c>
      <c r="E5" s="2"/>
      <c r="F5" s="1">
        <v>278656</v>
      </c>
      <c r="G5" s="1">
        <v>19148</v>
      </c>
      <c r="H5" s="1">
        <v>1507</v>
      </c>
      <c r="I5" s="1">
        <v>1739449</v>
      </c>
      <c r="J5" s="1">
        <v>89415</v>
      </c>
      <c r="K5" s="7"/>
      <c r="L5" s="8"/>
      <c r="M5" s="26">
        <f t="shared" ref="M5:M15" si="0">D5/B5</f>
        <v>7.8685831181173393E-2</v>
      </c>
      <c r="N5" s="4">
        <f t="shared" ref="N5:N15" si="1">D5/$O$1</f>
        <v>1954000</v>
      </c>
      <c r="O5" s="5">
        <f t="shared" ref="O5:O15" si="2">ABS(F5-N5)/N5</f>
        <v>0.85739201637666329</v>
      </c>
      <c r="P5" s="5"/>
      <c r="Q5" s="22">
        <f t="shared" ref="Q5:Q15" si="3">$Q$2*$N5</f>
        <v>293100</v>
      </c>
      <c r="R5" s="22">
        <f t="shared" ref="R5:R15" si="4">$R$2*$N5</f>
        <v>1172400</v>
      </c>
      <c r="S5" s="22">
        <f t="shared" ref="S5:S15" si="5">$S$2*$N5</f>
        <v>488500</v>
      </c>
      <c r="T5" s="22">
        <f t="shared" ref="T5:T15" si="6">$T$2*$N5</f>
        <v>244250</v>
      </c>
      <c r="U5" s="22">
        <f t="shared" ref="U5:U15" si="7">$U$2*$N5</f>
        <v>29310</v>
      </c>
      <c r="V5" s="19">
        <f t="shared" ref="V5:V15" si="8">N5-U5</f>
        <v>1924690</v>
      </c>
    </row>
    <row r="6" spans="1:22" ht="15" thickBot="1" x14ac:dyDescent="0.4">
      <c r="A6" s="46" t="s">
        <v>8</v>
      </c>
      <c r="B6" s="1">
        <v>156602</v>
      </c>
      <c r="C6" s="2"/>
      <c r="D6" s="1">
        <v>11155</v>
      </c>
      <c r="E6" s="2"/>
      <c r="F6" s="1">
        <v>132353</v>
      </c>
      <c r="G6" s="1">
        <v>17631</v>
      </c>
      <c r="H6" s="1">
        <v>1256</v>
      </c>
      <c r="I6" s="1">
        <v>623797</v>
      </c>
      <c r="J6" s="1">
        <v>70230</v>
      </c>
      <c r="K6" s="7"/>
      <c r="L6" s="8"/>
      <c r="M6" s="26">
        <f t="shared" si="0"/>
        <v>7.123152961009438E-2</v>
      </c>
      <c r="N6" s="4">
        <f t="shared" si="1"/>
        <v>743666.66666666674</v>
      </c>
      <c r="O6" s="5">
        <f t="shared" si="2"/>
        <v>0.82202644554011661</v>
      </c>
      <c r="P6" s="5"/>
      <c r="Q6" s="22">
        <f t="shared" si="3"/>
        <v>111550.00000000001</v>
      </c>
      <c r="R6" s="22">
        <f t="shared" si="4"/>
        <v>446200.00000000006</v>
      </c>
      <c r="S6" s="22">
        <f t="shared" si="5"/>
        <v>185916.66666666669</v>
      </c>
      <c r="T6" s="22">
        <f t="shared" si="6"/>
        <v>92958.333333333343</v>
      </c>
      <c r="U6" s="22">
        <f t="shared" si="7"/>
        <v>11155</v>
      </c>
      <c r="V6" s="19">
        <f t="shared" si="8"/>
        <v>732511.66666666674</v>
      </c>
    </row>
    <row r="7" spans="1:22" ht="15" thickBot="1" x14ac:dyDescent="0.4">
      <c r="A7" s="46" t="s">
        <v>12</v>
      </c>
      <c r="B7" s="1">
        <v>112017</v>
      </c>
      <c r="C7" s="2"/>
      <c r="D7" s="1">
        <v>4884</v>
      </c>
      <c r="E7" s="2"/>
      <c r="F7" s="1">
        <v>103518</v>
      </c>
      <c r="G7" s="1">
        <v>8840</v>
      </c>
      <c r="H7" s="2">
        <v>385</v>
      </c>
      <c r="I7" s="1">
        <v>769564</v>
      </c>
      <c r="J7" s="1">
        <v>60730</v>
      </c>
      <c r="K7" s="7"/>
      <c r="L7" s="8"/>
      <c r="M7" s="26">
        <f t="shared" si="0"/>
        <v>4.3600524920324596E-2</v>
      </c>
      <c r="N7" s="4">
        <f t="shared" si="1"/>
        <v>325600</v>
      </c>
      <c r="O7" s="5">
        <f t="shared" si="2"/>
        <v>0.68207002457002452</v>
      </c>
      <c r="P7" s="5"/>
      <c r="Q7" s="22">
        <f t="shared" si="3"/>
        <v>48840</v>
      </c>
      <c r="R7" s="22">
        <f t="shared" si="4"/>
        <v>195360</v>
      </c>
      <c r="S7" s="22">
        <f t="shared" si="5"/>
        <v>81400</v>
      </c>
      <c r="T7" s="22">
        <f t="shared" si="6"/>
        <v>40700</v>
      </c>
      <c r="U7" s="22">
        <f t="shared" si="7"/>
        <v>4884</v>
      </c>
      <c r="V7" s="19">
        <f t="shared" si="8"/>
        <v>320716</v>
      </c>
    </row>
    <row r="8" spans="1:22" ht="15" thickBot="1" x14ac:dyDescent="0.4">
      <c r="A8" s="46" t="s">
        <v>10</v>
      </c>
      <c r="B8" s="1">
        <v>96868</v>
      </c>
      <c r="C8" s="2"/>
      <c r="D8" s="1">
        <v>3809</v>
      </c>
      <c r="E8" s="2"/>
      <c r="F8" s="1">
        <v>74593</v>
      </c>
      <c r="G8" s="1">
        <v>2452</v>
      </c>
      <c r="H8" s="2">
        <v>96</v>
      </c>
      <c r="I8" s="1">
        <v>1645002</v>
      </c>
      <c r="J8" s="1">
        <v>41633</v>
      </c>
      <c r="K8" s="7"/>
      <c r="L8" s="8"/>
      <c r="M8" s="26">
        <f t="shared" si="0"/>
        <v>3.9321550976586697E-2</v>
      </c>
      <c r="N8" s="4">
        <f t="shared" si="1"/>
        <v>253933.33333333334</v>
      </c>
      <c r="O8" s="5">
        <f t="shared" si="2"/>
        <v>0.70624967182987664</v>
      </c>
      <c r="P8" s="5"/>
      <c r="Q8" s="22">
        <f t="shared" si="3"/>
        <v>38090</v>
      </c>
      <c r="R8" s="22">
        <f t="shared" si="4"/>
        <v>152360</v>
      </c>
      <c r="S8" s="22">
        <f t="shared" si="5"/>
        <v>63483.333333333336</v>
      </c>
      <c r="T8" s="22">
        <f t="shared" si="6"/>
        <v>31741.666666666668</v>
      </c>
      <c r="U8" s="22">
        <f t="shared" si="7"/>
        <v>3809</v>
      </c>
      <c r="V8" s="19">
        <f t="shared" si="8"/>
        <v>250124.33333333334</v>
      </c>
    </row>
    <row r="9" spans="1:22" ht="15" thickBot="1" x14ac:dyDescent="0.4">
      <c r="A9" s="46" t="s">
        <v>17</v>
      </c>
      <c r="B9" s="1">
        <v>93271</v>
      </c>
      <c r="C9" s="2"/>
      <c r="D9" s="1">
        <v>6416</v>
      </c>
      <c r="E9" s="2"/>
      <c r="F9" s="1">
        <v>54306</v>
      </c>
      <c r="G9" s="1">
        <v>13532</v>
      </c>
      <c r="H9" s="2">
        <v>931</v>
      </c>
      <c r="I9" s="1">
        <v>540561</v>
      </c>
      <c r="J9" s="1">
        <v>78427</v>
      </c>
      <c r="K9" s="8"/>
      <c r="L9" s="8"/>
      <c r="M9" s="26">
        <f t="shared" si="0"/>
        <v>6.8788798233105686E-2</v>
      </c>
      <c r="N9" s="4">
        <f t="shared" si="1"/>
        <v>427733.33333333337</v>
      </c>
      <c r="O9" s="5">
        <f t="shared" si="2"/>
        <v>0.87303771820448883</v>
      </c>
      <c r="P9" s="5"/>
      <c r="Q9" s="22">
        <f t="shared" si="3"/>
        <v>64160</v>
      </c>
      <c r="R9" s="22">
        <f t="shared" si="4"/>
        <v>256640</v>
      </c>
      <c r="S9" s="22">
        <f t="shared" si="5"/>
        <v>106933.33333333334</v>
      </c>
      <c r="T9" s="22">
        <f t="shared" si="6"/>
        <v>53466.666666666672</v>
      </c>
      <c r="U9" s="22">
        <f t="shared" si="7"/>
        <v>6416</v>
      </c>
      <c r="V9" s="19">
        <f t="shared" si="8"/>
        <v>421317.33333333337</v>
      </c>
    </row>
    <row r="10" spans="1:22" ht="15" thickBot="1" x14ac:dyDescent="0.4">
      <c r="A10" s="46" t="s">
        <v>19</v>
      </c>
      <c r="B10" s="1">
        <v>72382</v>
      </c>
      <c r="C10" s="2"/>
      <c r="D10" s="1">
        <v>5178</v>
      </c>
      <c r="E10" s="2"/>
      <c r="F10" s="1">
        <v>25602</v>
      </c>
      <c r="G10" s="1">
        <v>5654</v>
      </c>
      <c r="H10" s="2">
        <v>404</v>
      </c>
      <c r="I10" s="1">
        <v>420057</v>
      </c>
      <c r="J10" s="1">
        <v>32812</v>
      </c>
      <c r="K10" s="7"/>
      <c r="L10" s="8"/>
      <c r="M10" s="26">
        <f t="shared" si="0"/>
        <v>7.15371224890166E-2</v>
      </c>
      <c r="N10" s="4">
        <f t="shared" si="1"/>
        <v>345200</v>
      </c>
      <c r="O10" s="5">
        <f t="shared" si="2"/>
        <v>0.92583429895712632</v>
      </c>
      <c r="P10" s="5"/>
      <c r="Q10" s="22">
        <f t="shared" si="3"/>
        <v>51780</v>
      </c>
      <c r="R10" s="22">
        <f t="shared" si="4"/>
        <v>207120</v>
      </c>
      <c r="S10" s="22">
        <f t="shared" si="5"/>
        <v>86300</v>
      </c>
      <c r="T10" s="22">
        <f t="shared" si="6"/>
        <v>43150</v>
      </c>
      <c r="U10" s="22">
        <f t="shared" si="7"/>
        <v>5178</v>
      </c>
      <c r="V10" s="19">
        <f t="shared" si="8"/>
        <v>340022</v>
      </c>
    </row>
    <row r="11" spans="1:22" ht="15" thickBot="1" x14ac:dyDescent="0.4">
      <c r="A11" s="46" t="s">
        <v>15</v>
      </c>
      <c r="B11" s="1">
        <v>56693</v>
      </c>
      <c r="C11" s="2"/>
      <c r="D11" s="1">
        <v>1542</v>
      </c>
      <c r="E11" s="2"/>
      <c r="F11" s="1">
        <v>19802</v>
      </c>
      <c r="G11" s="1">
        <v>1955</v>
      </c>
      <c r="H11" s="2">
        <v>53</v>
      </c>
      <c r="I11" s="1">
        <v>906074</v>
      </c>
      <c r="J11" s="1">
        <v>31248</v>
      </c>
      <c r="K11" s="7"/>
      <c r="L11" s="8"/>
      <c r="M11" s="26">
        <f t="shared" si="0"/>
        <v>2.7199125112447743E-2</v>
      </c>
      <c r="N11" s="4">
        <f t="shared" si="1"/>
        <v>102800</v>
      </c>
      <c r="O11" s="5">
        <f t="shared" si="2"/>
        <v>0.80737354085603108</v>
      </c>
      <c r="P11" s="5"/>
      <c r="Q11" s="22">
        <f t="shared" si="3"/>
        <v>15420</v>
      </c>
      <c r="R11" s="22">
        <f t="shared" si="4"/>
        <v>61680</v>
      </c>
      <c r="S11" s="22">
        <f t="shared" si="5"/>
        <v>25700</v>
      </c>
      <c r="T11" s="22">
        <f t="shared" si="6"/>
        <v>12850</v>
      </c>
      <c r="U11" s="22">
        <f t="shared" si="7"/>
        <v>1542</v>
      </c>
      <c r="V11" s="19">
        <f t="shared" si="8"/>
        <v>101258</v>
      </c>
    </row>
    <row r="12" spans="1:22" ht="15" thickBot="1" x14ac:dyDescent="0.4">
      <c r="A12" s="3" t="s">
        <v>11</v>
      </c>
      <c r="B12" s="1">
        <v>54881</v>
      </c>
      <c r="C12" s="2"/>
      <c r="D12" s="1">
        <v>5240</v>
      </c>
      <c r="E12" s="2"/>
      <c r="F12" s="1">
        <v>16473</v>
      </c>
      <c r="G12" s="1">
        <v>5495</v>
      </c>
      <c r="H12" s="2">
        <v>525</v>
      </c>
      <c r="I12" s="1">
        <v>537698</v>
      </c>
      <c r="J12" s="1">
        <v>53841</v>
      </c>
      <c r="K12" s="7"/>
      <c r="L12" s="8"/>
      <c r="M12" s="26">
        <f t="shared" si="0"/>
        <v>9.5479309779340757E-2</v>
      </c>
      <c r="N12" s="30">
        <f t="shared" si="1"/>
        <v>349333.33333333337</v>
      </c>
      <c r="O12" s="31">
        <f t="shared" si="2"/>
        <v>0.95284446564885494</v>
      </c>
      <c r="P12" s="5"/>
      <c r="Q12" s="22">
        <f t="shared" si="3"/>
        <v>52400.000000000007</v>
      </c>
      <c r="R12" s="22">
        <f t="shared" si="4"/>
        <v>209600.00000000003</v>
      </c>
      <c r="S12" s="22">
        <f t="shared" si="5"/>
        <v>87333.333333333343</v>
      </c>
      <c r="T12" s="22">
        <f t="shared" si="6"/>
        <v>43666.666666666672</v>
      </c>
      <c r="U12" s="22">
        <f t="shared" si="7"/>
        <v>5240</v>
      </c>
      <c r="V12" s="19">
        <f t="shared" si="8"/>
        <v>344093.33333333337</v>
      </c>
    </row>
    <row r="13" spans="1:22" ht="15" thickBot="1" x14ac:dyDescent="0.4">
      <c r="A13" s="46" t="s">
        <v>13</v>
      </c>
      <c r="B13" s="1">
        <v>51746</v>
      </c>
      <c r="C13" s="2"/>
      <c r="D13" s="1">
        <v>2252</v>
      </c>
      <c r="E13" s="2"/>
      <c r="F13" s="1">
        <v>41856</v>
      </c>
      <c r="G13" s="1">
        <v>2409</v>
      </c>
      <c r="H13" s="2">
        <v>105</v>
      </c>
      <c r="I13" s="1">
        <v>909928</v>
      </c>
      <c r="J13" s="1">
        <v>42366</v>
      </c>
      <c r="K13" s="7"/>
      <c r="L13" s="8"/>
      <c r="M13" s="26">
        <f t="shared" si="0"/>
        <v>4.3520272098326443E-2</v>
      </c>
      <c r="N13" s="4">
        <f t="shared" si="1"/>
        <v>150133.33333333334</v>
      </c>
      <c r="O13" s="5">
        <f t="shared" si="2"/>
        <v>0.72120781527531086</v>
      </c>
      <c r="P13" s="5"/>
      <c r="Q13" s="22">
        <f t="shared" si="3"/>
        <v>22520</v>
      </c>
      <c r="R13" s="22">
        <f t="shared" si="4"/>
        <v>90080</v>
      </c>
      <c r="S13" s="22">
        <f t="shared" si="5"/>
        <v>37533.333333333336</v>
      </c>
      <c r="T13" s="22">
        <f t="shared" si="6"/>
        <v>18766.666666666668</v>
      </c>
      <c r="U13" s="22">
        <f t="shared" si="7"/>
        <v>2252</v>
      </c>
      <c r="V13" s="19">
        <f t="shared" si="8"/>
        <v>147881.33333333334</v>
      </c>
    </row>
    <row r="14" spans="1:22" ht="15" thickBot="1" x14ac:dyDescent="0.4">
      <c r="A14" s="3" t="s">
        <v>26</v>
      </c>
      <c r="B14" s="1">
        <v>47152</v>
      </c>
      <c r="C14" s="2"/>
      <c r="D14" s="1">
        <v>2302</v>
      </c>
      <c r="E14" s="2"/>
      <c r="F14" s="1">
        <v>41567</v>
      </c>
      <c r="G14" s="1">
        <v>7799</v>
      </c>
      <c r="H14" s="2">
        <v>381</v>
      </c>
      <c r="I14" s="1">
        <v>249577</v>
      </c>
      <c r="J14" s="1">
        <v>41282</v>
      </c>
      <c r="K14" s="8"/>
      <c r="L14" s="8"/>
      <c r="M14" s="26">
        <f t="shared" si="0"/>
        <v>4.8820834747200545E-2</v>
      </c>
      <c r="N14" s="4">
        <f t="shared" si="1"/>
        <v>153466.66666666669</v>
      </c>
      <c r="O14" s="5">
        <f t="shared" si="2"/>
        <v>0.72914639443961771</v>
      </c>
      <c r="P14" s="5"/>
      <c r="Q14" s="22">
        <f t="shared" si="3"/>
        <v>23020.000000000004</v>
      </c>
      <c r="R14" s="22">
        <f t="shared" si="4"/>
        <v>92080.000000000015</v>
      </c>
      <c r="S14" s="22">
        <f t="shared" si="5"/>
        <v>38366.666666666672</v>
      </c>
      <c r="T14" s="22">
        <f t="shared" si="6"/>
        <v>19183.333333333336</v>
      </c>
      <c r="U14" s="22">
        <f t="shared" si="7"/>
        <v>2302</v>
      </c>
      <c r="V14" s="19">
        <f t="shared" si="8"/>
        <v>151164.66666666669</v>
      </c>
    </row>
    <row r="15" spans="1:22" ht="15" thickBot="1" x14ac:dyDescent="0.4">
      <c r="A15" s="3" t="s">
        <v>16</v>
      </c>
      <c r="B15" s="1">
        <v>43400</v>
      </c>
      <c r="C15" s="2"/>
      <c r="D15" s="1">
        <v>1848</v>
      </c>
      <c r="E15" s="2"/>
      <c r="F15" s="1">
        <v>40855</v>
      </c>
      <c r="G15" s="1">
        <v>4088</v>
      </c>
      <c r="H15" s="2">
        <v>174</v>
      </c>
      <c r="I15" s="1">
        <v>513545</v>
      </c>
      <c r="J15" s="1">
        <v>48368</v>
      </c>
      <c r="K15" s="8"/>
      <c r="L15" s="8"/>
      <c r="M15" s="26">
        <f t="shared" si="0"/>
        <v>4.2580645161290322E-2</v>
      </c>
      <c r="N15" s="4">
        <f t="shared" si="1"/>
        <v>123200</v>
      </c>
      <c r="O15" s="5">
        <f t="shared" si="2"/>
        <v>0.66838474025974026</v>
      </c>
      <c r="P15" s="5"/>
      <c r="Q15" s="22">
        <f t="shared" si="3"/>
        <v>18480</v>
      </c>
      <c r="R15" s="22">
        <f t="shared" si="4"/>
        <v>73920</v>
      </c>
      <c r="S15" s="22">
        <f t="shared" si="5"/>
        <v>30800</v>
      </c>
      <c r="T15" s="22">
        <f t="shared" si="6"/>
        <v>15400</v>
      </c>
      <c r="U15" s="22">
        <f t="shared" si="7"/>
        <v>1848</v>
      </c>
      <c r="V15" s="19">
        <f t="shared" si="8"/>
        <v>121352</v>
      </c>
    </row>
    <row r="16" spans="1:22" ht="15" thickBot="1" x14ac:dyDescent="0.4">
      <c r="A16" s="3" t="s">
        <v>23</v>
      </c>
      <c r="B16" s="1">
        <v>40873</v>
      </c>
      <c r="C16" s="2"/>
      <c r="D16" s="1">
        <v>3742</v>
      </c>
      <c r="E16" s="2"/>
      <c r="F16" s="1">
        <v>30509</v>
      </c>
      <c r="G16" s="1">
        <v>11464</v>
      </c>
      <c r="H16" s="1">
        <v>1050</v>
      </c>
      <c r="I16" s="1">
        <v>221726</v>
      </c>
      <c r="J16" s="1">
        <v>62190</v>
      </c>
      <c r="K16" s="8"/>
      <c r="L16" s="8"/>
      <c r="M16" s="26">
        <f t="shared" ref="M16:M37" si="9">D16/B16</f>
        <v>9.1551880214322409E-2</v>
      </c>
      <c r="N16" s="4">
        <f t="shared" ref="N16:N38" si="10">D16/$O$1</f>
        <v>249466.66666666669</v>
      </c>
      <c r="O16" s="5">
        <f t="shared" ref="O16:O38" si="11">ABS(F16-N16)/N16</f>
        <v>0.8777030999465526</v>
      </c>
      <c r="P16" s="5"/>
      <c r="Q16" s="22">
        <f t="shared" ref="Q16:Q37" si="12">$Q$2*$N16</f>
        <v>37420</v>
      </c>
      <c r="R16" s="22">
        <f t="shared" ref="R16:R37" si="13">$R$2*$N16</f>
        <v>149680</v>
      </c>
      <c r="S16" s="22">
        <f t="shared" ref="S16:S37" si="14">$S$2*$N16</f>
        <v>62366.666666666672</v>
      </c>
      <c r="T16" s="22">
        <f t="shared" ref="T16:T37" si="15">$T$2*$N16</f>
        <v>31183.333333333336</v>
      </c>
      <c r="U16" s="22">
        <f t="shared" ref="U16:U37" si="16">$U$2*$N16</f>
        <v>3742</v>
      </c>
      <c r="V16" s="19">
        <f t="shared" ref="V16:V37" si="17">N16-U16</f>
        <v>245724.66666666669</v>
      </c>
    </row>
    <row r="17" spans="1:22" ht="15" thickBot="1" x14ac:dyDescent="0.4">
      <c r="A17" s="46" t="s">
        <v>14</v>
      </c>
      <c r="B17" s="1">
        <v>37809</v>
      </c>
      <c r="C17" s="2"/>
      <c r="D17" s="1">
        <v>2690</v>
      </c>
      <c r="E17" s="2"/>
      <c r="F17" s="1">
        <v>6419</v>
      </c>
      <c r="G17" s="1">
        <v>8133</v>
      </c>
      <c r="H17" s="2">
        <v>579</v>
      </c>
      <c r="I17" s="1">
        <v>330898</v>
      </c>
      <c r="J17" s="1">
        <v>71179</v>
      </c>
      <c r="K17" s="7"/>
      <c r="L17" s="8"/>
      <c r="M17" s="26">
        <f t="shared" si="9"/>
        <v>7.1147081382739563E-2</v>
      </c>
      <c r="N17" s="4">
        <f t="shared" si="10"/>
        <v>179333.33333333334</v>
      </c>
      <c r="O17" s="5">
        <f t="shared" si="11"/>
        <v>0.96420631970260218</v>
      </c>
      <c r="P17" s="5"/>
      <c r="Q17" s="22">
        <f t="shared" si="12"/>
        <v>26900</v>
      </c>
      <c r="R17" s="22">
        <f t="shared" si="13"/>
        <v>107600</v>
      </c>
      <c r="S17" s="22">
        <f t="shared" si="14"/>
        <v>44833.333333333336</v>
      </c>
      <c r="T17" s="22">
        <f t="shared" si="15"/>
        <v>22416.666666666668</v>
      </c>
      <c r="U17" s="22">
        <f t="shared" si="16"/>
        <v>2690</v>
      </c>
      <c r="V17" s="19">
        <f t="shared" si="17"/>
        <v>176643.33333333334</v>
      </c>
    </row>
    <row r="18" spans="1:22" ht="15" thickBot="1" x14ac:dyDescent="0.4">
      <c r="A18" s="3" t="s">
        <v>29</v>
      </c>
      <c r="B18" s="1">
        <v>37727</v>
      </c>
      <c r="C18" s="2"/>
      <c r="D18" s="1">
        <v>1208</v>
      </c>
      <c r="E18" s="2"/>
      <c r="F18" s="1">
        <v>31374</v>
      </c>
      <c r="G18" s="1">
        <v>4420</v>
      </c>
      <c r="H18" s="2">
        <v>142</v>
      </c>
      <c r="I18" s="1">
        <v>289579</v>
      </c>
      <c r="J18" s="1">
        <v>33926</v>
      </c>
      <c r="K18" s="7"/>
      <c r="L18" s="8"/>
      <c r="M18" s="26">
        <f t="shared" si="9"/>
        <v>3.2019508574760783E-2</v>
      </c>
      <c r="N18" s="4">
        <f t="shared" si="10"/>
        <v>80533.333333333343</v>
      </c>
      <c r="O18" s="5">
        <f t="shared" si="11"/>
        <v>0.61042218543046367</v>
      </c>
      <c r="P18" s="5"/>
      <c r="Q18" s="22">
        <f t="shared" si="12"/>
        <v>12080.000000000002</v>
      </c>
      <c r="R18" s="22">
        <f t="shared" si="13"/>
        <v>48320.000000000007</v>
      </c>
      <c r="S18" s="22">
        <f t="shared" si="14"/>
        <v>20133.333333333336</v>
      </c>
      <c r="T18" s="22">
        <f t="shared" si="15"/>
        <v>10066.666666666668</v>
      </c>
      <c r="U18" s="22">
        <f t="shared" si="16"/>
        <v>1208</v>
      </c>
      <c r="V18" s="19">
        <f t="shared" si="17"/>
        <v>79325.333333333343</v>
      </c>
    </row>
    <row r="19" spans="1:22" ht="15" thickBot="1" x14ac:dyDescent="0.4">
      <c r="A19" s="46" t="s">
        <v>21</v>
      </c>
      <c r="B19" s="1">
        <v>32535</v>
      </c>
      <c r="C19" s="2"/>
      <c r="D19" s="1">
        <v>1994</v>
      </c>
      <c r="E19" s="2"/>
      <c r="F19" s="1">
        <v>24529</v>
      </c>
      <c r="G19" s="1">
        <v>2783</v>
      </c>
      <c r="H19" s="2">
        <v>171</v>
      </c>
      <c r="I19" s="1">
        <v>330334</v>
      </c>
      <c r="J19" s="1">
        <v>28260</v>
      </c>
      <c r="K19" s="7"/>
      <c r="L19" s="8"/>
      <c r="M19" s="26">
        <f t="shared" si="9"/>
        <v>6.128784386045797E-2</v>
      </c>
      <c r="N19" s="4">
        <f t="shared" si="10"/>
        <v>132933.33333333334</v>
      </c>
      <c r="O19" s="5">
        <f t="shared" si="11"/>
        <v>0.81547893681043127</v>
      </c>
      <c r="P19" s="5"/>
      <c r="Q19" s="22">
        <f t="shared" si="12"/>
        <v>19940</v>
      </c>
      <c r="R19" s="22">
        <f t="shared" si="13"/>
        <v>79760</v>
      </c>
      <c r="S19" s="22">
        <f t="shared" si="14"/>
        <v>33233.333333333336</v>
      </c>
      <c r="T19" s="22">
        <f t="shared" si="15"/>
        <v>16616.666666666668</v>
      </c>
      <c r="U19" s="22">
        <f t="shared" si="16"/>
        <v>1994</v>
      </c>
      <c r="V19" s="19">
        <f t="shared" si="17"/>
        <v>130939.33333333334</v>
      </c>
    </row>
    <row r="20" spans="1:22" ht="15" thickBot="1" x14ac:dyDescent="0.4">
      <c r="A20" s="3" t="s">
        <v>27</v>
      </c>
      <c r="B20" s="1">
        <v>31715</v>
      </c>
      <c r="C20" s="2"/>
      <c r="D20" s="1">
        <v>1984</v>
      </c>
      <c r="E20" s="2"/>
      <c r="F20" s="1">
        <v>27777</v>
      </c>
      <c r="G20" s="1">
        <v>4711</v>
      </c>
      <c r="H20" s="2">
        <v>295</v>
      </c>
      <c r="I20" s="1">
        <v>226251</v>
      </c>
      <c r="J20" s="1">
        <v>33607</v>
      </c>
      <c r="K20" s="7"/>
      <c r="L20" s="8"/>
      <c r="M20" s="26">
        <f t="shared" si="9"/>
        <v>6.2557149613747434E-2</v>
      </c>
      <c r="N20" s="4">
        <f t="shared" si="10"/>
        <v>132266.66666666669</v>
      </c>
      <c r="O20" s="5">
        <f t="shared" si="11"/>
        <v>0.78999243951612907</v>
      </c>
      <c r="P20" s="5"/>
      <c r="Q20" s="22">
        <f t="shared" si="12"/>
        <v>19840.000000000004</v>
      </c>
      <c r="R20" s="22">
        <f t="shared" si="13"/>
        <v>79360.000000000015</v>
      </c>
      <c r="S20" s="22">
        <f t="shared" si="14"/>
        <v>33066.666666666672</v>
      </c>
      <c r="T20" s="22">
        <f t="shared" si="15"/>
        <v>16533.333333333336</v>
      </c>
      <c r="U20" s="22">
        <f t="shared" si="16"/>
        <v>1984.0000000000002</v>
      </c>
      <c r="V20" s="19">
        <f t="shared" si="17"/>
        <v>130282.66666666669</v>
      </c>
    </row>
    <row r="21" spans="1:22" ht="15" thickBot="1" x14ac:dyDescent="0.4">
      <c r="A21" s="3" t="s">
        <v>18</v>
      </c>
      <c r="B21" s="1">
        <v>24269</v>
      </c>
      <c r="C21" s="2"/>
      <c r="D21" s="1">
        <v>1333</v>
      </c>
      <c r="E21" s="2"/>
      <c r="F21" s="1">
        <v>21445</v>
      </c>
      <c r="G21" s="1">
        <v>4214</v>
      </c>
      <c r="H21" s="2">
        <v>231</v>
      </c>
      <c r="I21" s="1">
        <v>153683</v>
      </c>
      <c r="J21" s="1">
        <v>26687</v>
      </c>
      <c r="K21" s="8"/>
      <c r="L21" s="8"/>
      <c r="M21" s="26">
        <f t="shared" si="9"/>
        <v>5.4926037331575257E-2</v>
      </c>
      <c r="N21" s="4">
        <f t="shared" si="10"/>
        <v>88866.666666666672</v>
      </c>
      <c r="O21" s="5">
        <f t="shared" si="11"/>
        <v>0.75868342085521379</v>
      </c>
      <c r="P21" s="5"/>
      <c r="Q21" s="22">
        <f t="shared" si="12"/>
        <v>13330</v>
      </c>
      <c r="R21" s="22">
        <f t="shared" si="13"/>
        <v>53320</v>
      </c>
      <c r="S21" s="22">
        <f t="shared" si="14"/>
        <v>22216.666666666668</v>
      </c>
      <c r="T21" s="22">
        <f t="shared" si="15"/>
        <v>11108.333333333334</v>
      </c>
      <c r="U21" s="22">
        <f t="shared" si="16"/>
        <v>1333</v>
      </c>
      <c r="V21" s="19">
        <f t="shared" si="17"/>
        <v>87533.666666666672</v>
      </c>
    </row>
    <row r="22" spans="1:22" ht="15" thickBot="1" x14ac:dyDescent="0.4">
      <c r="A22" s="3" t="s">
        <v>24</v>
      </c>
      <c r="B22" s="1">
        <v>24056</v>
      </c>
      <c r="C22" s="2"/>
      <c r="D22" s="2">
        <v>790</v>
      </c>
      <c r="E22" s="2"/>
      <c r="F22" s="1">
        <v>11629</v>
      </c>
      <c r="G22" s="1">
        <v>2294</v>
      </c>
      <c r="H22" s="2">
        <v>75</v>
      </c>
      <c r="I22" s="1">
        <v>344690</v>
      </c>
      <c r="J22" s="1">
        <v>32865</v>
      </c>
      <c r="K22" s="7"/>
      <c r="L22" s="8"/>
      <c r="M22" s="26">
        <f t="shared" si="9"/>
        <v>3.2840039906883937E-2</v>
      </c>
      <c r="N22" s="4">
        <f t="shared" si="10"/>
        <v>52666.666666666672</v>
      </c>
      <c r="O22" s="5">
        <f t="shared" si="11"/>
        <v>0.77919620253164557</v>
      </c>
      <c r="P22" s="5"/>
      <c r="Q22" s="22">
        <f t="shared" si="12"/>
        <v>7900</v>
      </c>
      <c r="R22" s="22">
        <f t="shared" si="13"/>
        <v>31600</v>
      </c>
      <c r="S22" s="22">
        <f t="shared" si="14"/>
        <v>13166.666666666668</v>
      </c>
      <c r="T22" s="22">
        <f t="shared" si="15"/>
        <v>6583.3333333333339</v>
      </c>
      <c r="U22" s="22">
        <f t="shared" si="16"/>
        <v>790</v>
      </c>
      <c r="V22" s="19">
        <f t="shared" si="17"/>
        <v>51876.666666666672</v>
      </c>
    </row>
    <row r="23" spans="1:22" ht="15" thickBot="1" x14ac:dyDescent="0.4">
      <c r="A23" s="3" t="s">
        <v>32</v>
      </c>
      <c r="B23" s="1">
        <v>21315</v>
      </c>
      <c r="C23" s="2"/>
      <c r="D23" s="2">
        <v>890</v>
      </c>
      <c r="E23" s="2"/>
      <c r="F23" s="1">
        <v>5609</v>
      </c>
      <c r="G23" s="1">
        <v>3780</v>
      </c>
      <c r="H23" s="2">
        <v>158</v>
      </c>
      <c r="I23" s="1">
        <v>204059</v>
      </c>
      <c r="J23" s="1">
        <v>36183</v>
      </c>
      <c r="K23" s="7"/>
      <c r="L23" s="8"/>
      <c r="M23" s="26">
        <f t="shared" si="9"/>
        <v>4.175463288763781E-2</v>
      </c>
      <c r="N23" s="4">
        <f t="shared" si="10"/>
        <v>59333.333333333336</v>
      </c>
      <c r="O23" s="5">
        <f t="shared" si="11"/>
        <v>0.90546629213483143</v>
      </c>
      <c r="P23" s="5"/>
      <c r="Q23" s="22">
        <f t="shared" si="12"/>
        <v>8900</v>
      </c>
      <c r="R23" s="22">
        <f t="shared" si="13"/>
        <v>35600</v>
      </c>
      <c r="S23" s="22">
        <f t="shared" si="14"/>
        <v>14833.333333333334</v>
      </c>
      <c r="T23" s="22">
        <f t="shared" si="15"/>
        <v>7416.666666666667</v>
      </c>
      <c r="U23" s="22">
        <f t="shared" si="16"/>
        <v>890</v>
      </c>
      <c r="V23" s="19">
        <f t="shared" si="17"/>
        <v>58443.333333333336</v>
      </c>
    </row>
    <row r="24" spans="1:22" ht="15" thickBot="1" x14ac:dyDescent="0.4">
      <c r="A24" s="46" t="s">
        <v>9</v>
      </c>
      <c r="B24" s="1">
        <v>20865</v>
      </c>
      <c r="C24" s="2"/>
      <c r="D24" s="1">
        <v>1090</v>
      </c>
      <c r="E24" s="2"/>
      <c r="F24" s="1">
        <v>14176</v>
      </c>
      <c r="G24" s="1">
        <v>2740</v>
      </c>
      <c r="H24" s="2">
        <v>143</v>
      </c>
      <c r="I24" s="1">
        <v>326593</v>
      </c>
      <c r="J24" s="1">
        <v>42889</v>
      </c>
      <c r="K24" s="7"/>
      <c r="L24" s="8"/>
      <c r="M24" s="26">
        <f t="shared" si="9"/>
        <v>5.2240594296669066E-2</v>
      </c>
      <c r="N24" s="4">
        <f t="shared" si="10"/>
        <v>72666.666666666672</v>
      </c>
      <c r="O24" s="5">
        <f t="shared" si="11"/>
        <v>0.80491743119266057</v>
      </c>
      <c r="P24" s="5"/>
      <c r="Q24" s="22">
        <f t="shared" si="12"/>
        <v>10900</v>
      </c>
      <c r="R24" s="22">
        <f t="shared" si="13"/>
        <v>43600</v>
      </c>
      <c r="S24" s="22">
        <f t="shared" si="14"/>
        <v>18166.666666666668</v>
      </c>
      <c r="T24" s="22">
        <f t="shared" si="15"/>
        <v>9083.3333333333339</v>
      </c>
      <c r="U24" s="22">
        <f t="shared" si="16"/>
        <v>1090</v>
      </c>
      <c r="V24" s="19">
        <f t="shared" si="17"/>
        <v>71576.666666666672</v>
      </c>
    </row>
    <row r="25" spans="1:22" ht="15" thickBot="1" x14ac:dyDescent="0.4">
      <c r="A25" s="3" t="s">
        <v>20</v>
      </c>
      <c r="B25" s="1">
        <v>20607</v>
      </c>
      <c r="C25" s="2"/>
      <c r="D25" s="2">
        <v>338</v>
      </c>
      <c r="E25" s="2"/>
      <c r="F25" s="1">
        <v>7196</v>
      </c>
      <c r="G25" s="1">
        <v>3017</v>
      </c>
      <c r="H25" s="2">
        <v>49</v>
      </c>
      <c r="I25" s="1">
        <v>396219</v>
      </c>
      <c r="J25" s="1">
        <v>58019</v>
      </c>
      <c r="K25" s="7"/>
      <c r="L25" s="8"/>
      <c r="M25" s="26">
        <f t="shared" si="9"/>
        <v>1.6402193429417188E-2</v>
      </c>
      <c r="N25" s="4">
        <f t="shared" si="10"/>
        <v>22533.333333333336</v>
      </c>
      <c r="O25" s="5">
        <f t="shared" si="11"/>
        <v>0.68065088757396452</v>
      </c>
      <c r="P25" s="5"/>
      <c r="Q25" s="22">
        <f t="shared" si="12"/>
        <v>3380.0000000000005</v>
      </c>
      <c r="R25" s="22">
        <f t="shared" si="13"/>
        <v>13520.000000000002</v>
      </c>
      <c r="S25" s="22">
        <f t="shared" si="14"/>
        <v>5633.3333333333339</v>
      </c>
      <c r="T25" s="22">
        <f t="shared" si="15"/>
        <v>2816.666666666667</v>
      </c>
      <c r="U25" s="22">
        <f t="shared" si="16"/>
        <v>338</v>
      </c>
      <c r="V25" s="19">
        <f t="shared" si="17"/>
        <v>22195.333333333336</v>
      </c>
    </row>
    <row r="26" spans="1:22" ht="15" thickBot="1" x14ac:dyDescent="0.4">
      <c r="A26" s="3" t="s">
        <v>41</v>
      </c>
      <c r="B26" s="1">
        <v>17577</v>
      </c>
      <c r="C26" s="2"/>
      <c r="D26" s="2">
        <v>459</v>
      </c>
      <c r="E26" s="2"/>
      <c r="F26" s="1">
        <v>7774</v>
      </c>
      <c r="G26" s="1">
        <v>5571</v>
      </c>
      <c r="H26" s="2">
        <v>145</v>
      </c>
      <c r="I26" s="1">
        <v>132715</v>
      </c>
      <c r="J26" s="1">
        <v>42064</v>
      </c>
      <c r="K26" s="7"/>
      <c r="L26" s="8"/>
      <c r="M26" s="26">
        <f t="shared" si="9"/>
        <v>2.6113671274961597E-2</v>
      </c>
      <c r="N26" s="4">
        <f t="shared" si="10"/>
        <v>30600</v>
      </c>
      <c r="O26" s="5">
        <f t="shared" si="11"/>
        <v>0.7459477124183006</v>
      </c>
      <c r="P26" s="5"/>
      <c r="Q26" s="22">
        <f t="shared" si="12"/>
        <v>4590</v>
      </c>
      <c r="R26" s="22">
        <f t="shared" si="13"/>
        <v>18360</v>
      </c>
      <c r="S26" s="22">
        <f t="shared" si="14"/>
        <v>7650</v>
      </c>
      <c r="T26" s="22">
        <f t="shared" si="15"/>
        <v>3825</v>
      </c>
      <c r="U26" s="22">
        <f t="shared" si="16"/>
        <v>459</v>
      </c>
      <c r="V26" s="19">
        <f t="shared" si="17"/>
        <v>30141</v>
      </c>
    </row>
    <row r="27" spans="1:22" ht="15" thickBot="1" x14ac:dyDescent="0.4">
      <c r="A27" s="3" t="s">
        <v>33</v>
      </c>
      <c r="B27" s="1">
        <v>16561</v>
      </c>
      <c r="C27" s="2"/>
      <c r="D27" s="2">
        <v>806</v>
      </c>
      <c r="E27" s="2"/>
      <c r="F27" s="1">
        <v>15685</v>
      </c>
      <c r="G27" s="1">
        <v>2275</v>
      </c>
      <c r="H27" s="2">
        <v>111</v>
      </c>
      <c r="I27" s="1">
        <v>268384</v>
      </c>
      <c r="J27" s="1">
        <v>36872</v>
      </c>
      <c r="K27" s="8"/>
      <c r="L27" s="8"/>
      <c r="M27" s="26">
        <f t="shared" si="9"/>
        <v>4.866855866191655E-2</v>
      </c>
      <c r="N27" s="4">
        <f t="shared" si="10"/>
        <v>53733.333333333336</v>
      </c>
      <c r="O27" s="5">
        <f t="shared" si="11"/>
        <v>0.70809553349875931</v>
      </c>
      <c r="P27" s="5"/>
      <c r="Q27" s="22">
        <f t="shared" si="12"/>
        <v>8060</v>
      </c>
      <c r="R27" s="22">
        <f t="shared" si="13"/>
        <v>32240</v>
      </c>
      <c r="S27" s="22">
        <f t="shared" si="14"/>
        <v>13433.333333333334</v>
      </c>
      <c r="T27" s="22">
        <f t="shared" si="15"/>
        <v>6716.666666666667</v>
      </c>
      <c r="U27" s="22">
        <f t="shared" si="16"/>
        <v>806</v>
      </c>
      <c r="V27" s="19">
        <f t="shared" si="17"/>
        <v>52927.333333333336</v>
      </c>
    </row>
    <row r="28" spans="1:22" ht="15" thickBot="1" x14ac:dyDescent="0.4">
      <c r="A28" s="3" t="s">
        <v>22</v>
      </c>
      <c r="B28" s="1">
        <v>15584</v>
      </c>
      <c r="C28" s="2"/>
      <c r="D28" s="2">
        <v>514</v>
      </c>
      <c r="E28" s="2"/>
      <c r="F28" s="1">
        <v>6721</v>
      </c>
      <c r="G28" s="1">
        <v>2677</v>
      </c>
      <c r="H28" s="2">
        <v>88</v>
      </c>
      <c r="I28" s="1">
        <v>208963</v>
      </c>
      <c r="J28" s="1">
        <v>35889</v>
      </c>
      <c r="K28" s="7"/>
      <c r="L28" s="8"/>
      <c r="M28" s="26">
        <f t="shared" si="9"/>
        <v>3.2982546201232033E-2</v>
      </c>
      <c r="N28" s="4">
        <f t="shared" si="10"/>
        <v>34266.666666666672</v>
      </c>
      <c r="O28" s="5">
        <f t="shared" si="11"/>
        <v>0.80386186770428014</v>
      </c>
      <c r="P28" s="5"/>
      <c r="Q28" s="22">
        <f t="shared" si="12"/>
        <v>5140.0000000000009</v>
      </c>
      <c r="R28" s="22">
        <f t="shared" si="13"/>
        <v>20560.000000000004</v>
      </c>
      <c r="S28" s="22">
        <f t="shared" si="14"/>
        <v>8566.6666666666679</v>
      </c>
      <c r="T28" s="22">
        <f t="shared" si="15"/>
        <v>4283.3333333333339</v>
      </c>
      <c r="U28" s="22">
        <f t="shared" si="16"/>
        <v>514</v>
      </c>
      <c r="V28" s="19">
        <f t="shared" si="17"/>
        <v>33752.666666666672</v>
      </c>
    </row>
    <row r="29" spans="1:22" ht="15" thickBot="1" x14ac:dyDescent="0.4">
      <c r="A29" s="3" t="s">
        <v>36</v>
      </c>
      <c r="B29" s="1">
        <v>14986</v>
      </c>
      <c r="C29" s="2"/>
      <c r="D29" s="2">
        <v>566</v>
      </c>
      <c r="E29" s="2"/>
      <c r="F29" s="1">
        <v>6469</v>
      </c>
      <c r="G29" s="1">
        <v>3056</v>
      </c>
      <c r="H29" s="2">
        <v>115</v>
      </c>
      <c r="I29" s="1">
        <v>192484</v>
      </c>
      <c r="J29" s="1">
        <v>39257</v>
      </c>
      <c r="K29" s="8"/>
      <c r="L29" s="8"/>
      <c r="M29" s="26">
        <f t="shared" si="9"/>
        <v>3.7768584011744294E-2</v>
      </c>
      <c r="N29" s="4">
        <f t="shared" si="10"/>
        <v>37733.333333333336</v>
      </c>
      <c r="O29" s="5">
        <f t="shared" si="11"/>
        <v>0.82856007067137816</v>
      </c>
      <c r="P29" s="5"/>
      <c r="Q29" s="22">
        <f t="shared" si="12"/>
        <v>5660</v>
      </c>
      <c r="R29" s="22">
        <f t="shared" si="13"/>
        <v>22640</v>
      </c>
      <c r="S29" s="22">
        <f t="shared" si="14"/>
        <v>9433.3333333333339</v>
      </c>
      <c r="T29" s="22">
        <f t="shared" si="15"/>
        <v>4716.666666666667</v>
      </c>
      <c r="U29" s="22">
        <f t="shared" si="16"/>
        <v>566</v>
      </c>
      <c r="V29" s="19">
        <f t="shared" si="17"/>
        <v>37167.333333333336</v>
      </c>
    </row>
    <row r="30" spans="1:22" ht="15" thickBot="1" x14ac:dyDescent="0.4">
      <c r="A30" s="3" t="s">
        <v>40</v>
      </c>
      <c r="B30" s="1">
        <v>14065</v>
      </c>
      <c r="C30" s="2"/>
      <c r="D30" s="2">
        <v>608</v>
      </c>
      <c r="E30" s="2"/>
      <c r="F30" s="1">
        <v>12373</v>
      </c>
      <c r="G30" s="1">
        <v>13277</v>
      </c>
      <c r="H30" s="2">
        <v>574</v>
      </c>
      <c r="I30" s="1">
        <v>132701</v>
      </c>
      <c r="J30" s="1">
        <v>125265</v>
      </c>
      <c r="K30" s="8"/>
      <c r="L30" s="8"/>
      <c r="M30" s="26">
        <f t="shared" si="9"/>
        <v>4.3227870600782085E-2</v>
      </c>
      <c r="N30" s="4">
        <f t="shared" si="10"/>
        <v>40533.333333333336</v>
      </c>
      <c r="O30" s="5">
        <f t="shared" si="11"/>
        <v>0.6947450657894737</v>
      </c>
      <c r="P30" s="5"/>
      <c r="Q30" s="22">
        <f t="shared" si="12"/>
        <v>6080</v>
      </c>
      <c r="R30" s="22">
        <f t="shared" si="13"/>
        <v>24320</v>
      </c>
      <c r="S30" s="22">
        <f t="shared" si="14"/>
        <v>10133.333333333334</v>
      </c>
      <c r="T30" s="22">
        <f t="shared" si="15"/>
        <v>5066.666666666667</v>
      </c>
      <c r="U30" s="22">
        <f t="shared" si="16"/>
        <v>608</v>
      </c>
      <c r="V30" s="19">
        <f t="shared" si="17"/>
        <v>39925.333333333336</v>
      </c>
    </row>
    <row r="31" spans="1:22" ht="15" thickBot="1" x14ac:dyDescent="0.4">
      <c r="A31" s="3" t="s">
        <v>30</v>
      </c>
      <c r="B31" s="1">
        <v>13458</v>
      </c>
      <c r="C31" s="2"/>
      <c r="D31" s="2">
        <v>635</v>
      </c>
      <c r="E31" s="2"/>
      <c r="F31" s="1">
        <v>3422</v>
      </c>
      <c r="G31" s="1">
        <v>4522</v>
      </c>
      <c r="H31" s="2">
        <v>213</v>
      </c>
      <c r="I31" s="1">
        <v>150698</v>
      </c>
      <c r="J31" s="1">
        <v>50635</v>
      </c>
      <c r="K31" s="7"/>
      <c r="L31" s="8"/>
      <c r="M31" s="26">
        <f t="shared" si="9"/>
        <v>4.7183831178481198E-2</v>
      </c>
      <c r="N31" s="4">
        <f t="shared" si="10"/>
        <v>42333.333333333336</v>
      </c>
      <c r="O31" s="5">
        <f t="shared" si="11"/>
        <v>0.91916535433070867</v>
      </c>
      <c r="P31" s="5"/>
      <c r="Q31" s="22">
        <f t="shared" si="12"/>
        <v>6350</v>
      </c>
      <c r="R31" s="22">
        <f t="shared" si="13"/>
        <v>25400</v>
      </c>
      <c r="S31" s="22">
        <f t="shared" si="14"/>
        <v>10583.333333333334</v>
      </c>
      <c r="T31" s="22">
        <f t="shared" si="15"/>
        <v>5291.666666666667</v>
      </c>
      <c r="U31" s="22">
        <f t="shared" si="16"/>
        <v>635</v>
      </c>
      <c r="V31" s="19">
        <f t="shared" si="17"/>
        <v>41698.333333333336</v>
      </c>
    </row>
    <row r="32" spans="1:22" ht="15" thickBot="1" x14ac:dyDescent="0.4">
      <c r="A32" s="3" t="s">
        <v>35</v>
      </c>
      <c r="B32" s="1">
        <v>12428</v>
      </c>
      <c r="C32" s="2"/>
      <c r="D32" s="2">
        <v>696</v>
      </c>
      <c r="E32" s="2"/>
      <c r="F32" s="1">
        <v>8715</v>
      </c>
      <c r="G32" s="1">
        <v>2025</v>
      </c>
      <c r="H32" s="2">
        <v>113</v>
      </c>
      <c r="I32" s="1">
        <v>176451</v>
      </c>
      <c r="J32" s="1">
        <v>28750</v>
      </c>
      <c r="K32" s="7"/>
      <c r="L32" s="8"/>
      <c r="M32" s="26">
        <f t="shared" si="9"/>
        <v>5.6002574831026712E-2</v>
      </c>
      <c r="N32" s="4">
        <f t="shared" si="10"/>
        <v>46400</v>
      </c>
      <c r="O32" s="5">
        <f t="shared" si="11"/>
        <v>0.81217672413793107</v>
      </c>
      <c r="P32" s="5"/>
      <c r="Q32" s="22">
        <f t="shared" si="12"/>
        <v>6960</v>
      </c>
      <c r="R32" s="22">
        <f t="shared" si="13"/>
        <v>27840</v>
      </c>
      <c r="S32" s="22">
        <f t="shared" si="14"/>
        <v>11600</v>
      </c>
      <c r="T32" s="22">
        <f t="shared" si="15"/>
        <v>5800</v>
      </c>
      <c r="U32" s="22">
        <f t="shared" si="16"/>
        <v>696</v>
      </c>
      <c r="V32" s="19">
        <f t="shared" si="17"/>
        <v>45704</v>
      </c>
    </row>
    <row r="33" spans="1:22" ht="15" thickBot="1" x14ac:dyDescent="0.4">
      <c r="A33" s="3" t="s">
        <v>50</v>
      </c>
      <c r="B33" s="1">
        <v>12355</v>
      </c>
      <c r="C33" s="2"/>
      <c r="D33" s="2">
        <v>150</v>
      </c>
      <c r="E33" s="2"/>
      <c r="F33" s="1">
        <v>11856</v>
      </c>
      <c r="G33" s="1">
        <v>6387</v>
      </c>
      <c r="H33" s="2">
        <v>78</v>
      </c>
      <c r="I33" s="1">
        <v>88350</v>
      </c>
      <c r="J33" s="1">
        <v>45673</v>
      </c>
      <c r="K33" s="7"/>
      <c r="L33" s="8"/>
      <c r="M33" s="26">
        <f t="shared" si="9"/>
        <v>1.2140833670578713E-2</v>
      </c>
      <c r="N33" s="4">
        <f t="shared" si="10"/>
        <v>10000</v>
      </c>
      <c r="O33" s="5">
        <f t="shared" si="11"/>
        <v>0.18559999999999999</v>
      </c>
      <c r="P33" s="5"/>
      <c r="Q33" s="22">
        <f t="shared" si="12"/>
        <v>1500</v>
      </c>
      <c r="R33" s="22">
        <f t="shared" si="13"/>
        <v>6000</v>
      </c>
      <c r="S33" s="22">
        <f t="shared" si="14"/>
        <v>2500</v>
      </c>
      <c r="T33" s="22">
        <f t="shared" si="15"/>
        <v>1250</v>
      </c>
      <c r="U33" s="22">
        <f t="shared" si="16"/>
        <v>150</v>
      </c>
      <c r="V33" s="19">
        <f t="shared" si="17"/>
        <v>9850</v>
      </c>
    </row>
    <row r="34" spans="1:22" ht="15" thickBot="1" x14ac:dyDescent="0.4">
      <c r="A34" s="3" t="s">
        <v>25</v>
      </c>
      <c r="B34" s="1">
        <v>10178</v>
      </c>
      <c r="C34" s="2"/>
      <c r="D34" s="2">
        <v>440</v>
      </c>
      <c r="E34" s="2"/>
      <c r="F34" s="1">
        <v>3695</v>
      </c>
      <c r="G34" s="1">
        <v>1977</v>
      </c>
      <c r="H34" s="2">
        <v>85</v>
      </c>
      <c r="I34" s="1">
        <v>166020</v>
      </c>
      <c r="J34" s="1">
        <v>32245</v>
      </c>
      <c r="K34" s="7"/>
      <c r="L34" s="8"/>
      <c r="M34" s="26">
        <f t="shared" si="9"/>
        <v>4.323049715071723E-2</v>
      </c>
      <c r="N34" s="4">
        <f t="shared" si="10"/>
        <v>29333.333333333336</v>
      </c>
      <c r="O34" s="5">
        <f t="shared" si="11"/>
        <v>0.8740340909090909</v>
      </c>
      <c r="P34" s="5"/>
      <c r="Q34" s="22">
        <f t="shared" si="12"/>
        <v>4400</v>
      </c>
      <c r="R34" s="22">
        <f t="shared" si="13"/>
        <v>17600</v>
      </c>
      <c r="S34" s="22">
        <f t="shared" si="14"/>
        <v>7333.3333333333339</v>
      </c>
      <c r="T34" s="22">
        <f t="shared" si="15"/>
        <v>3666.666666666667</v>
      </c>
      <c r="U34" s="22">
        <f t="shared" si="16"/>
        <v>440</v>
      </c>
      <c r="V34" s="19">
        <f t="shared" si="17"/>
        <v>28893.333333333336</v>
      </c>
    </row>
    <row r="35" spans="1:22" ht="15" thickBot="1" x14ac:dyDescent="0.4">
      <c r="A35" s="3" t="s">
        <v>45</v>
      </c>
      <c r="B35" s="1">
        <v>9261</v>
      </c>
      <c r="C35" s="2"/>
      <c r="D35" s="2">
        <v>209</v>
      </c>
      <c r="E35" s="2"/>
      <c r="F35" s="1">
        <v>5197</v>
      </c>
      <c r="G35" s="1">
        <v>3179</v>
      </c>
      <c r="H35" s="2">
        <v>72</v>
      </c>
      <c r="I35" s="1">
        <v>81399</v>
      </c>
      <c r="J35" s="1">
        <v>27940</v>
      </c>
      <c r="K35" s="7"/>
      <c r="L35" s="8"/>
      <c r="M35" s="26">
        <f t="shared" si="9"/>
        <v>2.2567757261634812E-2</v>
      </c>
      <c r="N35" s="4">
        <f t="shared" si="10"/>
        <v>13933.333333333334</v>
      </c>
      <c r="O35" s="5">
        <f t="shared" si="11"/>
        <v>0.62700956937799046</v>
      </c>
      <c r="P35" s="5"/>
      <c r="Q35" s="22">
        <f t="shared" si="12"/>
        <v>2090</v>
      </c>
      <c r="R35" s="22">
        <f t="shared" si="13"/>
        <v>8360</v>
      </c>
      <c r="S35" s="22">
        <f t="shared" si="14"/>
        <v>3483.3333333333335</v>
      </c>
      <c r="T35" s="22">
        <f t="shared" si="15"/>
        <v>1741.6666666666667</v>
      </c>
      <c r="U35" s="22">
        <f t="shared" si="16"/>
        <v>209</v>
      </c>
      <c r="V35" s="19">
        <f t="shared" si="17"/>
        <v>13724.333333333334</v>
      </c>
    </row>
    <row r="36" spans="1:22" ht="15" thickBot="1" x14ac:dyDescent="0.4">
      <c r="A36" s="3" t="s">
        <v>43</v>
      </c>
      <c r="B36" s="1">
        <v>8965</v>
      </c>
      <c r="C36" s="2"/>
      <c r="D36" s="2">
        <v>332</v>
      </c>
      <c r="E36" s="2"/>
      <c r="F36" s="1">
        <v>3940</v>
      </c>
      <c r="G36" s="1">
        <v>9207</v>
      </c>
      <c r="H36" s="2">
        <v>341</v>
      </c>
      <c r="I36" s="1">
        <v>53896</v>
      </c>
      <c r="J36" s="1">
        <v>55348</v>
      </c>
      <c r="K36" s="8"/>
      <c r="L36" s="8"/>
      <c r="M36" s="26">
        <f t="shared" si="9"/>
        <v>3.7032905744562188E-2</v>
      </c>
      <c r="N36" s="4">
        <f t="shared" si="10"/>
        <v>22133.333333333336</v>
      </c>
      <c r="O36" s="5">
        <f t="shared" si="11"/>
        <v>0.82198795180722894</v>
      </c>
      <c r="P36" s="5"/>
      <c r="Q36" s="22">
        <f t="shared" si="12"/>
        <v>3320.0000000000005</v>
      </c>
      <c r="R36" s="22">
        <f t="shared" si="13"/>
        <v>13280.000000000002</v>
      </c>
      <c r="S36" s="22">
        <f t="shared" si="14"/>
        <v>5533.3333333333339</v>
      </c>
      <c r="T36" s="22">
        <f t="shared" si="15"/>
        <v>2766.666666666667</v>
      </c>
      <c r="U36" s="22">
        <f t="shared" si="16"/>
        <v>332</v>
      </c>
      <c r="V36" s="19">
        <f t="shared" si="17"/>
        <v>21801.333333333336</v>
      </c>
    </row>
    <row r="37" spans="1:22" ht="15" thickBot="1" x14ac:dyDescent="0.4">
      <c r="A37" s="3" t="s">
        <v>38</v>
      </c>
      <c r="B37" s="1">
        <v>8571</v>
      </c>
      <c r="C37" s="2"/>
      <c r="D37" s="2">
        <v>391</v>
      </c>
      <c r="E37" s="2"/>
      <c r="F37" s="1">
        <v>5078</v>
      </c>
      <c r="G37" s="1">
        <v>1918</v>
      </c>
      <c r="H37" s="2">
        <v>88</v>
      </c>
      <c r="I37" s="1">
        <v>171459</v>
      </c>
      <c r="J37" s="1">
        <v>38378</v>
      </c>
      <c r="K37" s="8"/>
      <c r="L37" s="8"/>
      <c r="M37" s="26">
        <f t="shared" si="9"/>
        <v>4.5618947614047368E-2</v>
      </c>
      <c r="N37" s="4">
        <f t="shared" si="10"/>
        <v>26066.666666666668</v>
      </c>
      <c r="O37" s="5">
        <f t="shared" si="11"/>
        <v>0.80519181585677746</v>
      </c>
      <c r="P37" s="5"/>
      <c r="Q37" s="22">
        <f t="shared" si="12"/>
        <v>3910</v>
      </c>
      <c r="R37" s="22">
        <f t="shared" si="13"/>
        <v>15640</v>
      </c>
      <c r="S37" s="22">
        <f t="shared" si="14"/>
        <v>6516.666666666667</v>
      </c>
      <c r="T37" s="22">
        <f t="shared" si="15"/>
        <v>3258.3333333333335</v>
      </c>
      <c r="U37" s="22">
        <f t="shared" si="16"/>
        <v>391</v>
      </c>
      <c r="V37" s="19">
        <f t="shared" si="17"/>
        <v>25675.666666666668</v>
      </c>
    </row>
    <row r="38" spans="1:22" ht="15" thickBot="1" x14ac:dyDescent="0.4">
      <c r="A38" s="3" t="s">
        <v>28</v>
      </c>
      <c r="B38" s="1">
        <v>8521</v>
      </c>
      <c r="C38" s="2"/>
      <c r="D38" s="2">
        <v>98</v>
      </c>
      <c r="E38" s="2"/>
      <c r="F38" s="1">
        <v>3205</v>
      </c>
      <c r="G38" s="1">
        <v>2658</v>
      </c>
      <c r="H38" s="2">
        <v>31</v>
      </c>
      <c r="I38" s="1">
        <v>196468</v>
      </c>
      <c r="J38" s="1">
        <v>61282</v>
      </c>
      <c r="K38" s="8"/>
      <c r="L38" s="8"/>
      <c r="M38" s="25"/>
      <c r="N38" s="4">
        <f t="shared" si="10"/>
        <v>6533.3333333333339</v>
      </c>
      <c r="O38" s="5">
        <f t="shared" si="11"/>
        <v>0.50943877551020411</v>
      </c>
      <c r="P38" s="5"/>
      <c r="Q38" s="22">
        <f>Q35*$N38</f>
        <v>13654666.666666668</v>
      </c>
      <c r="R38" s="22">
        <f>R35*$N38</f>
        <v>54618666.666666672</v>
      </c>
      <c r="S38" s="22">
        <f>S35*$N38</f>
        <v>22757777.77777778</v>
      </c>
      <c r="T38" s="22">
        <f>T35*$N38</f>
        <v>11378888.88888889</v>
      </c>
      <c r="U38" s="22">
        <f>U35*$N38</f>
        <v>1365466.6666666667</v>
      </c>
    </row>
    <row r="39" spans="1:22" ht="21.5" thickBot="1" x14ac:dyDescent="0.4">
      <c r="A39" s="3" t="s">
        <v>63</v>
      </c>
      <c r="B39" s="1">
        <v>8225</v>
      </c>
      <c r="C39" s="2"/>
      <c r="D39" s="2">
        <v>440</v>
      </c>
      <c r="E39" s="2"/>
      <c r="F39" s="1">
        <v>6705</v>
      </c>
      <c r="G39" s="1">
        <v>11654</v>
      </c>
      <c r="H39" s="2">
        <v>623</v>
      </c>
      <c r="I39" s="1">
        <v>51991</v>
      </c>
      <c r="J39" s="1">
        <v>73668</v>
      </c>
      <c r="K39" s="8"/>
      <c r="L39" s="8"/>
      <c r="M39" s="24"/>
      <c r="N39" s="4"/>
      <c r="O39" s="5"/>
      <c r="P39" s="5"/>
    </row>
    <row r="40" spans="1:22" ht="15" thickBot="1" x14ac:dyDescent="0.4">
      <c r="A40" s="3" t="s">
        <v>31</v>
      </c>
      <c r="B40" s="1">
        <v>7879</v>
      </c>
      <c r="C40" s="2"/>
      <c r="D40" s="2">
        <v>396</v>
      </c>
      <c r="E40" s="2"/>
      <c r="F40" s="1">
        <v>2444</v>
      </c>
      <c r="G40" s="1">
        <v>2558</v>
      </c>
      <c r="H40" s="2">
        <v>129</v>
      </c>
      <c r="I40" s="1">
        <v>133508</v>
      </c>
      <c r="J40" s="1">
        <v>43345</v>
      </c>
      <c r="K40" s="7"/>
      <c r="L40" s="8"/>
    </row>
    <row r="41" spans="1:22" ht="15" thickBot="1" x14ac:dyDescent="0.4">
      <c r="A41" s="3" t="s">
        <v>44</v>
      </c>
      <c r="B41" s="1">
        <v>7026</v>
      </c>
      <c r="C41" s="2"/>
      <c r="D41" s="2">
        <v>320</v>
      </c>
      <c r="E41" s="2"/>
      <c r="F41" s="1">
        <v>4184</v>
      </c>
      <c r="G41" s="1">
        <v>3351</v>
      </c>
      <c r="H41" s="2">
        <v>153</v>
      </c>
      <c r="I41" s="1">
        <v>177361</v>
      </c>
      <c r="J41" s="1">
        <v>84585</v>
      </c>
      <c r="K41" s="7"/>
      <c r="L41" s="8"/>
    </row>
    <row r="42" spans="1:22" ht="15" thickBot="1" x14ac:dyDescent="0.4">
      <c r="A42" s="3" t="s">
        <v>46</v>
      </c>
      <c r="B42" s="1">
        <v>6090</v>
      </c>
      <c r="C42" s="2"/>
      <c r="D42" s="2">
        <v>313</v>
      </c>
      <c r="E42" s="2"/>
      <c r="F42" s="1">
        <v>1063</v>
      </c>
      <c r="G42" s="1">
        <v>1539</v>
      </c>
      <c r="H42" s="2">
        <v>79</v>
      </c>
      <c r="I42" s="1">
        <v>161033</v>
      </c>
      <c r="J42" s="1">
        <v>40696</v>
      </c>
      <c r="K42" s="7"/>
      <c r="L42" s="8"/>
    </row>
    <row r="43" spans="1:22" ht="15" thickBot="1" x14ac:dyDescent="0.4">
      <c r="A43" s="3" t="s">
        <v>34</v>
      </c>
      <c r="B43" s="1">
        <v>6029</v>
      </c>
      <c r="C43" s="2"/>
      <c r="D43" s="2">
        <v>117</v>
      </c>
      <c r="E43" s="2"/>
      <c r="F43" s="1">
        <v>1663</v>
      </c>
      <c r="G43" s="1">
        <v>1998</v>
      </c>
      <c r="H43" s="2">
        <v>39</v>
      </c>
      <c r="I43" s="1">
        <v>111622</v>
      </c>
      <c r="J43" s="1">
        <v>36988</v>
      </c>
      <c r="K43" s="8"/>
      <c r="L43" s="8"/>
    </row>
    <row r="44" spans="1:22" ht="15" thickBot="1" x14ac:dyDescent="0.4">
      <c r="A44" s="3" t="s">
        <v>54</v>
      </c>
      <c r="B44" s="1">
        <v>4586</v>
      </c>
      <c r="C44" s="2"/>
      <c r="D44" s="2">
        <v>50</v>
      </c>
      <c r="E44" s="2"/>
      <c r="F44" s="1">
        <v>1121</v>
      </c>
      <c r="G44" s="1">
        <v>5184</v>
      </c>
      <c r="H44" s="2">
        <v>57</v>
      </c>
      <c r="I44" s="1">
        <v>35283</v>
      </c>
      <c r="J44" s="1">
        <v>39883</v>
      </c>
      <c r="K44" s="8"/>
      <c r="L44" s="8"/>
    </row>
    <row r="45" spans="1:22" ht="15" thickBot="1" x14ac:dyDescent="0.4">
      <c r="A45" s="3" t="s">
        <v>42</v>
      </c>
      <c r="B45" s="1">
        <v>4197</v>
      </c>
      <c r="C45" s="2"/>
      <c r="D45" s="2">
        <v>210</v>
      </c>
      <c r="E45" s="2"/>
      <c r="F45" s="1">
        <v>1553</v>
      </c>
      <c r="G45" s="1">
        <v>3087</v>
      </c>
      <c r="H45" s="2">
        <v>154</v>
      </c>
      <c r="I45" s="1">
        <v>72829</v>
      </c>
      <c r="J45" s="1">
        <v>53562</v>
      </c>
      <c r="K45" s="8"/>
      <c r="L45" s="8"/>
    </row>
    <row r="46" spans="1:22" ht="15" thickBot="1" x14ac:dyDescent="0.4">
      <c r="A46" s="3" t="s">
        <v>37</v>
      </c>
      <c r="B46" s="1">
        <v>3949</v>
      </c>
      <c r="C46" s="2"/>
      <c r="D46" s="2">
        <v>148</v>
      </c>
      <c r="E46" s="2"/>
      <c r="F46" s="1">
        <v>1907</v>
      </c>
      <c r="G46" s="2">
        <v>936</v>
      </c>
      <c r="H46" s="2">
        <v>35</v>
      </c>
      <c r="I46" s="1">
        <v>113858</v>
      </c>
      <c r="J46" s="1">
        <v>26995</v>
      </c>
      <c r="K46" s="7"/>
      <c r="L46" s="8"/>
    </row>
    <row r="47" spans="1:22" ht="15" thickBot="1" x14ac:dyDescent="0.4">
      <c r="A47" s="3" t="s">
        <v>49</v>
      </c>
      <c r="B47" s="1">
        <v>2626</v>
      </c>
      <c r="C47" s="2"/>
      <c r="D47" s="2">
        <v>79</v>
      </c>
      <c r="E47" s="2"/>
      <c r="F47" s="1">
        <v>1168</v>
      </c>
      <c r="G47" s="1">
        <v>1469</v>
      </c>
      <c r="H47" s="2">
        <v>44</v>
      </c>
      <c r="I47" s="1">
        <v>41406</v>
      </c>
      <c r="J47" s="1">
        <v>23170</v>
      </c>
      <c r="K47" s="7"/>
      <c r="L47" s="8"/>
    </row>
    <row r="48" spans="1:22" ht="15" thickBot="1" x14ac:dyDescent="0.4">
      <c r="A48" s="3" t="s">
        <v>53</v>
      </c>
      <c r="B48" s="1">
        <v>2457</v>
      </c>
      <c r="C48" s="2"/>
      <c r="D48" s="2">
        <v>54</v>
      </c>
      <c r="E48" s="2"/>
      <c r="F48" s="2">
        <v>852</v>
      </c>
      <c r="G48" s="1">
        <v>3224</v>
      </c>
      <c r="H48" s="2">
        <v>71</v>
      </c>
      <c r="I48" s="1">
        <v>66350</v>
      </c>
      <c r="J48" s="1">
        <v>87066</v>
      </c>
      <c r="K48" s="8"/>
      <c r="L48" s="8"/>
    </row>
    <row r="49" spans="1:12" ht="15" thickBot="1" x14ac:dyDescent="0.4">
      <c r="A49" s="3" t="s">
        <v>39</v>
      </c>
      <c r="B49" s="1">
        <v>2074</v>
      </c>
      <c r="C49" s="2"/>
      <c r="D49" s="2">
        <v>78</v>
      </c>
      <c r="E49" s="2"/>
      <c r="F49" s="2">
        <v>706</v>
      </c>
      <c r="G49" s="1">
        <v>1543</v>
      </c>
      <c r="H49" s="2">
        <v>58</v>
      </c>
      <c r="I49" s="1">
        <v>40609</v>
      </c>
      <c r="J49" s="1">
        <v>30210</v>
      </c>
      <c r="K49" s="7"/>
      <c r="L49" s="8"/>
    </row>
    <row r="50" spans="1:12" ht="15" thickBot="1" x14ac:dyDescent="0.4">
      <c r="A50" s="3" t="s">
        <v>56</v>
      </c>
      <c r="B50" s="1">
        <v>1782</v>
      </c>
      <c r="C50" s="2"/>
      <c r="D50" s="2">
        <v>73</v>
      </c>
      <c r="E50" s="2"/>
      <c r="F50" s="2">
        <v>599</v>
      </c>
      <c r="G50" s="2">
        <v>994</v>
      </c>
      <c r="H50" s="2">
        <v>41</v>
      </c>
      <c r="I50" s="1">
        <v>86872</v>
      </c>
      <c r="J50" s="1">
        <v>48474</v>
      </c>
      <c r="K50" s="8"/>
      <c r="L50" s="8"/>
    </row>
    <row r="51" spans="1:12" ht="15" thickBot="1" x14ac:dyDescent="0.4">
      <c r="A51" s="3" t="s">
        <v>48</v>
      </c>
      <c r="B51" s="2">
        <v>962</v>
      </c>
      <c r="C51" s="2"/>
      <c r="D51" s="2">
        <v>54</v>
      </c>
      <c r="E51" s="2"/>
      <c r="F51" s="2">
        <v>65</v>
      </c>
      <c r="G51" s="1">
        <v>1542</v>
      </c>
      <c r="H51" s="2">
        <v>87</v>
      </c>
      <c r="I51" s="1">
        <v>29669</v>
      </c>
      <c r="J51" s="1">
        <v>47547</v>
      </c>
      <c r="K51" s="8"/>
      <c r="L51" s="8"/>
    </row>
    <row r="52" spans="1:12" ht="15" thickBot="1" x14ac:dyDescent="0.4">
      <c r="A52" s="3" t="s">
        <v>55</v>
      </c>
      <c r="B52" s="2">
        <v>843</v>
      </c>
      <c r="C52" s="2"/>
      <c r="D52" s="2">
        <v>12</v>
      </c>
      <c r="E52" s="2"/>
      <c r="F52" s="2">
        <v>232</v>
      </c>
      <c r="G52" s="1">
        <v>1457</v>
      </c>
      <c r="H52" s="2">
        <v>21</v>
      </c>
      <c r="I52" s="1">
        <v>20389</v>
      </c>
      <c r="J52" s="1">
        <v>35229</v>
      </c>
      <c r="K52" s="7"/>
      <c r="L52" s="8"/>
    </row>
    <row r="53" spans="1:12" ht="15" thickBot="1" x14ac:dyDescent="0.4">
      <c r="A53" s="3" t="s">
        <v>47</v>
      </c>
      <c r="B53" s="2">
        <v>643</v>
      </c>
      <c r="C53" s="2"/>
      <c r="D53" s="2">
        <v>17</v>
      </c>
      <c r="E53" s="2"/>
      <c r="F53" s="2">
        <v>35</v>
      </c>
      <c r="G53" s="2">
        <v>454</v>
      </c>
      <c r="H53" s="2">
        <v>12</v>
      </c>
      <c r="I53" s="1">
        <v>50371</v>
      </c>
      <c r="J53" s="1">
        <v>35576</v>
      </c>
      <c r="K53" s="7"/>
      <c r="L53" s="8"/>
    </row>
    <row r="54" spans="1:12" ht="15" thickBot="1" x14ac:dyDescent="0.4">
      <c r="A54" s="3" t="s">
        <v>51</v>
      </c>
      <c r="B54" s="2">
        <v>479</v>
      </c>
      <c r="C54" s="2"/>
      <c r="D54" s="2">
        <v>16</v>
      </c>
      <c r="E54" s="2"/>
      <c r="F54" s="2">
        <v>22</v>
      </c>
      <c r="G54" s="2">
        <v>448</v>
      </c>
      <c r="H54" s="2">
        <v>15</v>
      </c>
      <c r="I54" s="1">
        <v>33682</v>
      </c>
      <c r="J54" s="1">
        <v>31514</v>
      </c>
      <c r="K54" s="7"/>
      <c r="L54" s="8"/>
    </row>
    <row r="55" spans="1:12" ht="15" thickBot="1" x14ac:dyDescent="0.4">
      <c r="A55" s="3" t="s">
        <v>52</v>
      </c>
      <c r="B55" s="2">
        <v>409</v>
      </c>
      <c r="C55" s="2"/>
      <c r="D55" s="2">
        <v>10</v>
      </c>
      <c r="E55" s="2"/>
      <c r="F55" s="2">
        <v>41</v>
      </c>
      <c r="G55" s="2">
        <v>559</v>
      </c>
      <c r="H55" s="2">
        <v>14</v>
      </c>
      <c r="I55" s="1">
        <v>44472</v>
      </c>
      <c r="J55" s="1">
        <v>60792</v>
      </c>
      <c r="K55" s="8"/>
      <c r="L55" s="8"/>
    </row>
    <row r="56" spans="1:12" ht="15" thickBot="1" x14ac:dyDescent="0.4">
      <c r="A56" s="3" t="s">
        <v>64</v>
      </c>
      <c r="B56" s="2">
        <v>166</v>
      </c>
      <c r="C56" s="2"/>
      <c r="D56" s="2">
        <v>5</v>
      </c>
      <c r="E56" s="2"/>
      <c r="F56" s="2">
        <v>23</v>
      </c>
      <c r="G56" s="2"/>
      <c r="H56" s="2"/>
      <c r="I56" s="1">
        <v>4920</v>
      </c>
      <c r="J56" s="2"/>
      <c r="K56" s="8"/>
      <c r="L56" s="7"/>
    </row>
    <row r="57" spans="1:12" ht="21.5" thickBot="1" x14ac:dyDescent="0.4">
      <c r="A57" s="3" t="s">
        <v>67</v>
      </c>
      <c r="B57" s="2">
        <v>22</v>
      </c>
      <c r="C57" s="2"/>
      <c r="D57" s="2">
        <v>2</v>
      </c>
      <c r="E57" s="2"/>
      <c r="F57" s="2">
        <v>7</v>
      </c>
      <c r="G57" s="2"/>
      <c r="H57" s="2"/>
      <c r="I57" s="1">
        <v>4757</v>
      </c>
      <c r="J57" s="2"/>
      <c r="K57" s="8"/>
      <c r="L57" s="7"/>
    </row>
    <row r="58" spans="1:12" ht="15" thickBot="1" x14ac:dyDescent="0.4">
      <c r="A58" s="3" t="s">
        <v>65</v>
      </c>
      <c r="B58" s="1">
        <v>3260</v>
      </c>
      <c r="C58" s="2"/>
      <c r="D58" s="2">
        <v>129</v>
      </c>
      <c r="E58" s="2"/>
      <c r="F58" s="1">
        <v>2281</v>
      </c>
      <c r="G58" s="2">
        <v>963</v>
      </c>
      <c r="H58" s="2">
        <v>38</v>
      </c>
      <c r="I58" s="1">
        <v>13022</v>
      </c>
      <c r="J58" s="1">
        <v>3845</v>
      </c>
      <c r="K58" s="7"/>
      <c r="L58" s="7"/>
    </row>
    <row r="59" spans="1:12" ht="21.5" thickBot="1" x14ac:dyDescent="0.4">
      <c r="A59" s="14" t="s">
        <v>66</v>
      </c>
      <c r="B59" s="15">
        <v>69</v>
      </c>
      <c r="C59" s="15"/>
      <c r="D59" s="15">
        <v>6</v>
      </c>
      <c r="E59" s="15"/>
      <c r="F59" s="15">
        <v>2</v>
      </c>
      <c r="G59" s="15"/>
      <c r="H59" s="15"/>
      <c r="I59" s="38">
        <v>1457</v>
      </c>
      <c r="J59" s="15"/>
      <c r="K59" s="58"/>
      <c r="L59" s="47"/>
    </row>
  </sheetData>
  <mergeCells count="2">
    <mergeCell ref="L1:N1"/>
    <mergeCell ref="Q1:U1"/>
  </mergeCells>
  <hyperlinks>
    <hyperlink ref="A5" r:id="rId1" display="https://www.worldometers.info/coronavirus/usa/new-york/" xr:uid="{6FE662FE-B281-4999-9102-163715F1C8D5}"/>
    <hyperlink ref="A6" r:id="rId2" display="https://www.worldometers.info/coronavirus/usa/new-jersey/" xr:uid="{B8AF13FA-8FBF-41F4-9B14-5B2C14C04AC0}"/>
    <hyperlink ref="A7" r:id="rId3" display="https://www.worldometers.info/coronavirus/usa/illinois/" xr:uid="{9B56DEDD-2562-4F89-8C75-718F46BD188A}"/>
    <hyperlink ref="A8" r:id="rId4" display="https://www.worldometers.info/coronavirus/usa/california/" xr:uid="{E01B7F7C-773A-48BA-A0A1-CBE8DCBCD612}"/>
    <hyperlink ref="A9" r:id="rId5" display="https://www.worldometers.info/coronavirus/usa/massachusetts/" xr:uid="{EE68646F-B251-4679-910A-5487C73E4017}"/>
    <hyperlink ref="A10" r:id="rId6" display="https://www.worldometers.info/coronavirus/usa/pennsylvania/" xr:uid="{751C2488-61E9-49C7-8626-991A98E60C3F}"/>
    <hyperlink ref="A11" r:id="rId7" display="https://www.worldometers.info/coronavirus/usa/texas/" xr:uid="{CD5D8BA2-9D10-4D27-B7F5-B54ABBD9238D}"/>
    <hyperlink ref="A13" r:id="rId8" display="https://www.worldometers.info/coronavirus/usa/florida/" xr:uid="{4BD951FD-A3B0-45AC-AAF2-228D0B0CDA97}"/>
    <hyperlink ref="A17" r:id="rId9" display="https://www.worldometers.info/coronavirus/usa/louisiana/" xr:uid="{5BC76416-42C9-4242-B500-55B647F158A6}"/>
    <hyperlink ref="A19" r:id="rId10" display="https://www.worldometers.info/coronavirus/usa/ohio/" xr:uid="{71B118FD-8B24-47F6-A201-29548D531D90}"/>
    <hyperlink ref="A24" r:id="rId11" display="https://www.worldometers.info/coronavirus/usa/washington/" xr:uid="{457CF617-2028-434B-BE13-343CEB2F187D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7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5" customWidth="1"/>
    <col min="2" max="2" width="11.90625" style="35" customWidth="1"/>
    <col min="3" max="3" width="14.36328125" style="35" hidden="1" customWidth="1"/>
    <col min="4" max="4" width="14.36328125" style="35" customWidth="1"/>
    <col min="5" max="5" width="14.36328125" style="35" hidden="1" customWidth="1"/>
    <col min="6" max="10" width="14.36328125" style="35" customWidth="1"/>
    <col min="11" max="11" width="4.08984375" style="34" customWidth="1"/>
    <col min="12" max="12" width="10.08984375" style="34" customWidth="1"/>
    <col min="13" max="13" width="8.7265625" style="34"/>
    <col min="14" max="14" width="12.6328125" style="34" customWidth="1"/>
    <col min="15" max="15" width="9.81640625" style="54" customWidth="1"/>
    <col min="16" max="16384" width="8.7265625" style="34"/>
  </cols>
  <sheetData>
    <row r="1" spans="1:15" customFormat="1" ht="44" thickBot="1" x14ac:dyDescent="0.4">
      <c r="A1" s="32" t="s">
        <v>1</v>
      </c>
      <c r="B1" s="33" t="s">
        <v>93</v>
      </c>
      <c r="C1" s="33" t="s">
        <v>92</v>
      </c>
      <c r="D1" s="33" t="s">
        <v>91</v>
      </c>
      <c r="E1" s="33" t="s">
        <v>90</v>
      </c>
      <c r="F1" s="33" t="s">
        <v>89</v>
      </c>
      <c r="G1" s="33" t="s">
        <v>88</v>
      </c>
      <c r="H1" s="33" t="s">
        <v>94</v>
      </c>
      <c r="I1" s="33" t="s">
        <v>87</v>
      </c>
      <c r="J1" s="33" t="s">
        <v>86</v>
      </c>
      <c r="L1" s="33" t="s">
        <v>98</v>
      </c>
      <c r="M1" s="33" t="s">
        <v>99</v>
      </c>
      <c r="N1" s="33" t="s">
        <v>100</v>
      </c>
      <c r="O1" s="33" t="s">
        <v>101</v>
      </c>
    </row>
    <row r="2" spans="1:15" ht="15" thickBot="1" x14ac:dyDescent="0.35">
      <c r="A2" s="3" t="s">
        <v>36</v>
      </c>
      <c r="B2" s="1">
        <v>14986</v>
      </c>
      <c r="C2" s="2"/>
      <c r="D2" s="2">
        <v>566</v>
      </c>
      <c r="E2" s="2"/>
      <c r="F2" s="1">
        <v>6469</v>
      </c>
      <c r="G2" s="1">
        <v>3056</v>
      </c>
      <c r="H2" s="2">
        <v>115</v>
      </c>
      <c r="I2" s="1">
        <v>192484</v>
      </c>
      <c r="J2" s="1">
        <v>39257</v>
      </c>
      <c r="K2" s="43"/>
      <c r="L2" s="51">
        <f>IFERROR(B2/I2,0)</f>
        <v>7.7855821782589721E-2</v>
      </c>
      <c r="M2" s="52">
        <f>IFERROR(H2/G2,0)</f>
        <v>3.7630890052356022E-2</v>
      </c>
      <c r="N2" s="50">
        <f>D2*250</f>
        <v>141500</v>
      </c>
      <c r="O2" s="53">
        <f>ABS(N2-B2)/B2</f>
        <v>8.4421460029360738</v>
      </c>
    </row>
    <row r="3" spans="1:15" ht="15" thickBot="1" x14ac:dyDescent="0.35">
      <c r="A3" s="3" t="s">
        <v>52</v>
      </c>
      <c r="B3" s="2">
        <v>409</v>
      </c>
      <c r="C3" s="2"/>
      <c r="D3" s="2">
        <v>10</v>
      </c>
      <c r="E3" s="2"/>
      <c r="F3" s="2">
        <v>41</v>
      </c>
      <c r="G3" s="2">
        <v>559</v>
      </c>
      <c r="H3" s="2">
        <v>14</v>
      </c>
      <c r="I3" s="1">
        <v>44472</v>
      </c>
      <c r="J3" s="1">
        <v>60792</v>
      </c>
      <c r="K3" s="43"/>
      <c r="L3" s="51">
        <f>IFERROR(B3/I3,0)</f>
        <v>9.1967979852491458E-3</v>
      </c>
      <c r="M3" s="52">
        <f>IFERROR(H3/G3,0)</f>
        <v>2.5044722719141325E-2</v>
      </c>
      <c r="N3" s="50">
        <f>D3*250</f>
        <v>2500</v>
      </c>
      <c r="O3" s="53">
        <f t="shared" ref="O3:O56" si="0">ABS(N3-B3)/B3</f>
        <v>5.1124694376528117</v>
      </c>
    </row>
    <row r="4" spans="1:15" ht="14.5" thickBot="1" x14ac:dyDescent="0.35">
      <c r="A4" s="3" t="s">
        <v>33</v>
      </c>
      <c r="B4" s="1">
        <v>16561</v>
      </c>
      <c r="C4" s="2"/>
      <c r="D4" s="2">
        <v>806</v>
      </c>
      <c r="E4" s="2"/>
      <c r="F4" s="1">
        <v>15685</v>
      </c>
      <c r="G4" s="1">
        <v>2275</v>
      </c>
      <c r="H4" s="2">
        <v>111</v>
      </c>
      <c r="I4" s="1">
        <v>268384</v>
      </c>
      <c r="J4" s="1">
        <v>36872</v>
      </c>
      <c r="K4" s="44"/>
      <c r="L4" s="51">
        <f>IFERROR(B4/I4,0)</f>
        <v>6.1706361034935021E-2</v>
      </c>
      <c r="M4" s="52">
        <f>IFERROR(H4/G4,0)</f>
        <v>4.8791208791208789E-2</v>
      </c>
      <c r="N4" s="50">
        <f>D4*250</f>
        <v>201500</v>
      </c>
      <c r="O4" s="53">
        <f t="shared" si="0"/>
        <v>11.167139665479137</v>
      </c>
    </row>
    <row r="5" spans="1:15" ht="12.5" customHeight="1" thickBot="1" x14ac:dyDescent="0.35">
      <c r="A5" s="3" t="s">
        <v>34</v>
      </c>
      <c r="B5" s="1">
        <v>6029</v>
      </c>
      <c r="C5" s="2"/>
      <c r="D5" s="2">
        <v>117</v>
      </c>
      <c r="E5" s="2"/>
      <c r="F5" s="1">
        <v>1663</v>
      </c>
      <c r="G5" s="1">
        <v>1998</v>
      </c>
      <c r="H5" s="2">
        <v>39</v>
      </c>
      <c r="I5" s="1">
        <v>111622</v>
      </c>
      <c r="J5" s="1">
        <v>36988</v>
      </c>
      <c r="K5" s="44"/>
      <c r="L5" s="51">
        <f>IFERROR(B5/I5,0)</f>
        <v>5.4012649836053826E-2</v>
      </c>
      <c r="M5" s="52">
        <f>IFERROR(H5/G5,0)</f>
        <v>1.951951951951952E-2</v>
      </c>
      <c r="N5" s="50">
        <f>D5*250</f>
        <v>29250</v>
      </c>
      <c r="O5" s="53">
        <f t="shared" si="0"/>
        <v>3.8515508376181788</v>
      </c>
    </row>
    <row r="6" spans="1:15" ht="15" thickBot="1" x14ac:dyDescent="0.35">
      <c r="A6" s="46" t="s">
        <v>10</v>
      </c>
      <c r="B6" s="1">
        <v>96868</v>
      </c>
      <c r="C6" s="2"/>
      <c r="D6" s="1">
        <v>3809</v>
      </c>
      <c r="E6" s="2"/>
      <c r="F6" s="1">
        <v>74593</v>
      </c>
      <c r="G6" s="1">
        <v>2452</v>
      </c>
      <c r="H6" s="2">
        <v>96</v>
      </c>
      <c r="I6" s="1">
        <v>1645002</v>
      </c>
      <c r="J6" s="1">
        <v>41633</v>
      </c>
      <c r="K6" s="43"/>
      <c r="L6" s="51">
        <f>IFERROR(B6/I6,0)</f>
        <v>5.8886250594224199E-2</v>
      </c>
      <c r="M6" s="52">
        <f>IFERROR(H6/G6,0)</f>
        <v>3.9151712887438822E-2</v>
      </c>
      <c r="N6" s="50">
        <f>D6*250</f>
        <v>952250</v>
      </c>
      <c r="O6" s="53">
        <f t="shared" si="0"/>
        <v>8.8303877441466732</v>
      </c>
    </row>
    <row r="7" spans="1:15" ht="14.5" thickBot="1" x14ac:dyDescent="0.35">
      <c r="A7" s="3" t="s">
        <v>18</v>
      </c>
      <c r="B7" s="1">
        <v>24269</v>
      </c>
      <c r="C7" s="2"/>
      <c r="D7" s="1">
        <v>1333</v>
      </c>
      <c r="E7" s="2"/>
      <c r="F7" s="1">
        <v>21445</v>
      </c>
      <c r="G7" s="1">
        <v>4214</v>
      </c>
      <c r="H7" s="2">
        <v>231</v>
      </c>
      <c r="I7" s="1">
        <v>153683</v>
      </c>
      <c r="J7" s="1">
        <v>26687</v>
      </c>
      <c r="K7" s="44"/>
      <c r="L7" s="51">
        <f>IFERROR(B7/I7,0)</f>
        <v>0.15791596988606418</v>
      </c>
      <c r="M7" s="52">
        <f>IFERROR(H7/G7,0)</f>
        <v>5.4817275747508304E-2</v>
      </c>
      <c r="N7" s="50">
        <f>D7*250</f>
        <v>333250</v>
      </c>
      <c r="O7" s="53">
        <f t="shared" si="0"/>
        <v>12.731509332893815</v>
      </c>
    </row>
    <row r="8" spans="1:15" ht="14.5" thickBot="1" x14ac:dyDescent="0.35">
      <c r="A8" s="3" t="s">
        <v>23</v>
      </c>
      <c r="B8" s="1">
        <v>40873</v>
      </c>
      <c r="C8" s="2"/>
      <c r="D8" s="1">
        <v>3742</v>
      </c>
      <c r="E8" s="2"/>
      <c r="F8" s="1">
        <v>30509</v>
      </c>
      <c r="G8" s="1">
        <v>11464</v>
      </c>
      <c r="H8" s="1">
        <v>1050</v>
      </c>
      <c r="I8" s="1">
        <v>221726</v>
      </c>
      <c r="J8" s="1">
        <v>62190</v>
      </c>
      <c r="K8" s="44"/>
      <c r="L8" s="51">
        <f>IFERROR(B8/I8,0)</f>
        <v>0.18434013151367001</v>
      </c>
      <c r="M8" s="52">
        <f>IFERROR(H8/G8,0)</f>
        <v>9.1591067690160496E-2</v>
      </c>
      <c r="N8" s="50">
        <f>D8*250</f>
        <v>935500</v>
      </c>
      <c r="O8" s="53">
        <f t="shared" si="0"/>
        <v>21.887970053580602</v>
      </c>
    </row>
    <row r="9" spans="1:15" ht="14.5" thickBot="1" x14ac:dyDescent="0.35">
      <c r="A9" s="3" t="s">
        <v>43</v>
      </c>
      <c r="B9" s="1">
        <v>8965</v>
      </c>
      <c r="C9" s="2"/>
      <c r="D9" s="2">
        <v>332</v>
      </c>
      <c r="E9" s="2"/>
      <c r="F9" s="1">
        <v>3940</v>
      </c>
      <c r="G9" s="1">
        <v>9207</v>
      </c>
      <c r="H9" s="2">
        <v>341</v>
      </c>
      <c r="I9" s="1">
        <v>53896</v>
      </c>
      <c r="J9" s="1">
        <v>55348</v>
      </c>
      <c r="K9" s="44"/>
      <c r="L9" s="51">
        <f>IFERROR(B9/I9,0)</f>
        <v>0.16633887487012022</v>
      </c>
      <c r="M9" s="52">
        <f>IFERROR(H9/G9,0)</f>
        <v>3.7037037037037035E-2</v>
      </c>
      <c r="N9" s="50">
        <f>D9*250</f>
        <v>83000</v>
      </c>
      <c r="O9" s="53">
        <f t="shared" si="0"/>
        <v>8.2582264361405464</v>
      </c>
    </row>
    <row r="10" spans="1:15" ht="14.5" thickBot="1" x14ac:dyDescent="0.35">
      <c r="A10" s="3" t="s">
        <v>63</v>
      </c>
      <c r="B10" s="1">
        <v>8225</v>
      </c>
      <c r="C10" s="2"/>
      <c r="D10" s="2">
        <v>440</v>
      </c>
      <c r="E10" s="2"/>
      <c r="F10" s="1">
        <v>6705</v>
      </c>
      <c r="G10" s="1">
        <v>11654</v>
      </c>
      <c r="H10" s="2">
        <v>623</v>
      </c>
      <c r="I10" s="1">
        <v>51991</v>
      </c>
      <c r="J10" s="1">
        <v>73668</v>
      </c>
      <c r="K10" s="44"/>
      <c r="L10" s="51">
        <f>IFERROR(B10/I10,0)</f>
        <v>0.15820045777153738</v>
      </c>
      <c r="M10" s="52">
        <f>IFERROR(H10/G10,0)</f>
        <v>5.3458040157885703E-2</v>
      </c>
      <c r="N10" s="50">
        <f>D10*250</f>
        <v>110000</v>
      </c>
      <c r="O10" s="53">
        <f t="shared" si="0"/>
        <v>12.373860182370821</v>
      </c>
    </row>
    <row r="11" spans="1:15" ht="15" thickBot="1" x14ac:dyDescent="0.35">
      <c r="A11" s="46" t="s">
        <v>13</v>
      </c>
      <c r="B11" s="1">
        <v>51746</v>
      </c>
      <c r="C11" s="2"/>
      <c r="D11" s="1">
        <v>2252</v>
      </c>
      <c r="E11" s="2"/>
      <c r="F11" s="1">
        <v>41856</v>
      </c>
      <c r="G11" s="1">
        <v>2409</v>
      </c>
      <c r="H11" s="2">
        <v>105</v>
      </c>
      <c r="I11" s="1">
        <v>909928</v>
      </c>
      <c r="J11" s="1">
        <v>42366</v>
      </c>
      <c r="K11" s="44"/>
      <c r="L11" s="51">
        <f>IFERROR(B11/I11,0)</f>
        <v>5.6868235728541161E-2</v>
      </c>
      <c r="M11" s="52">
        <f>IFERROR(H11/G11,0)</f>
        <v>4.3586550435865505E-2</v>
      </c>
      <c r="N11" s="50">
        <f>D11*250</f>
        <v>563000</v>
      </c>
      <c r="O11" s="53">
        <f t="shared" si="0"/>
        <v>9.880068024581611</v>
      </c>
    </row>
    <row r="12" spans="1:15" ht="14.5" thickBot="1" x14ac:dyDescent="0.35">
      <c r="A12" s="3" t="s">
        <v>16</v>
      </c>
      <c r="B12" s="1">
        <v>43400</v>
      </c>
      <c r="C12" s="2"/>
      <c r="D12" s="1">
        <v>1848</v>
      </c>
      <c r="E12" s="2"/>
      <c r="F12" s="1">
        <v>40855</v>
      </c>
      <c r="G12" s="1">
        <v>4088</v>
      </c>
      <c r="H12" s="2">
        <v>174</v>
      </c>
      <c r="I12" s="1">
        <v>513545</v>
      </c>
      <c r="J12" s="1">
        <v>48368</v>
      </c>
      <c r="K12" s="44"/>
      <c r="L12" s="51">
        <f>IFERROR(B12/I12,0)</f>
        <v>8.4510607639057919E-2</v>
      </c>
      <c r="M12" s="52">
        <f>IFERROR(H12/G12,0)</f>
        <v>4.2563600782778863E-2</v>
      </c>
      <c r="N12" s="50">
        <f>D12*250</f>
        <v>462000</v>
      </c>
      <c r="O12" s="53">
        <f t="shared" si="0"/>
        <v>9.6451612903225801</v>
      </c>
    </row>
    <row r="13" spans="1:15" ht="14.5" thickBot="1" x14ac:dyDescent="0.35">
      <c r="A13" s="3" t="s">
        <v>64</v>
      </c>
      <c r="B13" s="2">
        <v>166</v>
      </c>
      <c r="C13" s="2"/>
      <c r="D13" s="2">
        <v>5</v>
      </c>
      <c r="E13" s="2"/>
      <c r="F13" s="2">
        <v>23</v>
      </c>
      <c r="G13" s="2"/>
      <c r="H13" s="2"/>
      <c r="I13" s="1">
        <v>4920</v>
      </c>
      <c r="J13" s="2"/>
      <c r="K13" s="44"/>
      <c r="L13" s="51">
        <f>IFERROR(B13/I13,0)</f>
        <v>3.3739837398373981E-2</v>
      </c>
      <c r="M13" s="52">
        <f>IFERROR(H13/G13,0)</f>
        <v>0</v>
      </c>
      <c r="N13" s="50">
        <f>D13*250</f>
        <v>1250</v>
      </c>
      <c r="O13" s="53">
        <f t="shared" si="0"/>
        <v>6.5301204819277112</v>
      </c>
    </row>
    <row r="14" spans="1:15" ht="15" thickBot="1" x14ac:dyDescent="0.35">
      <c r="A14" s="3" t="s">
        <v>47</v>
      </c>
      <c r="B14" s="2">
        <v>643</v>
      </c>
      <c r="C14" s="2"/>
      <c r="D14" s="2">
        <v>17</v>
      </c>
      <c r="E14" s="2"/>
      <c r="F14" s="2">
        <v>35</v>
      </c>
      <c r="G14" s="2">
        <v>454</v>
      </c>
      <c r="H14" s="2">
        <v>12</v>
      </c>
      <c r="I14" s="1">
        <v>50371</v>
      </c>
      <c r="J14" s="1">
        <v>35576</v>
      </c>
      <c r="K14" s="43"/>
      <c r="L14" s="51">
        <f>IFERROR(B14/I14,0)</f>
        <v>1.2765281610450457E-2</v>
      </c>
      <c r="M14" s="52">
        <f>IFERROR(H14/G14,0)</f>
        <v>2.643171806167401E-2</v>
      </c>
      <c r="N14" s="50">
        <f>D14*250</f>
        <v>4250</v>
      </c>
      <c r="O14" s="53">
        <f t="shared" si="0"/>
        <v>5.6096423017107311</v>
      </c>
    </row>
    <row r="15" spans="1:15" ht="15" thickBot="1" x14ac:dyDescent="0.35">
      <c r="A15" s="3" t="s">
        <v>49</v>
      </c>
      <c r="B15" s="1">
        <v>2626</v>
      </c>
      <c r="C15" s="2"/>
      <c r="D15" s="2">
        <v>79</v>
      </c>
      <c r="E15" s="2"/>
      <c r="F15" s="1">
        <v>1168</v>
      </c>
      <c r="G15" s="1">
        <v>1469</v>
      </c>
      <c r="H15" s="2">
        <v>44</v>
      </c>
      <c r="I15" s="1">
        <v>41406</v>
      </c>
      <c r="J15" s="1">
        <v>23170</v>
      </c>
      <c r="K15" s="43"/>
      <c r="L15" s="51">
        <f>IFERROR(B15/I15,0)</f>
        <v>6.3420760276288457E-2</v>
      </c>
      <c r="M15" s="52">
        <f>IFERROR(H15/G15,0)</f>
        <v>2.9952348536419333E-2</v>
      </c>
      <c r="N15" s="50">
        <f>D15*250</f>
        <v>19750</v>
      </c>
      <c r="O15" s="53">
        <f t="shared" si="0"/>
        <v>6.5209444021325211</v>
      </c>
    </row>
    <row r="16" spans="1:15" ht="15" thickBot="1" x14ac:dyDescent="0.35">
      <c r="A16" s="46" t="s">
        <v>12</v>
      </c>
      <c r="B16" s="1">
        <v>112017</v>
      </c>
      <c r="C16" s="2"/>
      <c r="D16" s="1">
        <v>4884</v>
      </c>
      <c r="E16" s="2"/>
      <c r="F16" s="1">
        <v>103518</v>
      </c>
      <c r="G16" s="1">
        <v>8840</v>
      </c>
      <c r="H16" s="2">
        <v>385</v>
      </c>
      <c r="I16" s="1">
        <v>769564</v>
      </c>
      <c r="J16" s="1">
        <v>60730</v>
      </c>
      <c r="K16" s="44"/>
      <c r="L16" s="51">
        <f>IFERROR(B16/I16,0)</f>
        <v>0.14555904382221621</v>
      </c>
      <c r="M16" s="52">
        <f>IFERROR(H16/G16,0)</f>
        <v>4.3552036199095021E-2</v>
      </c>
      <c r="N16" s="50">
        <f>D16*250</f>
        <v>1221000</v>
      </c>
      <c r="O16" s="53">
        <f t="shared" si="0"/>
        <v>9.9001312300811488</v>
      </c>
    </row>
    <row r="17" spans="1:15" ht="15" thickBot="1" x14ac:dyDescent="0.35">
      <c r="A17" s="3" t="s">
        <v>27</v>
      </c>
      <c r="B17" s="1">
        <v>31715</v>
      </c>
      <c r="C17" s="2"/>
      <c r="D17" s="1">
        <v>1984</v>
      </c>
      <c r="E17" s="2"/>
      <c r="F17" s="1">
        <v>27777</v>
      </c>
      <c r="G17" s="1">
        <v>4711</v>
      </c>
      <c r="H17" s="2">
        <v>295</v>
      </c>
      <c r="I17" s="1">
        <v>226251</v>
      </c>
      <c r="J17" s="1">
        <v>33607</v>
      </c>
      <c r="K17" s="43"/>
      <c r="L17" s="51">
        <f>IFERROR(B17/I17,0)</f>
        <v>0.14017617601690158</v>
      </c>
      <c r="M17" s="52">
        <f>IFERROR(H17/G17,0)</f>
        <v>6.2619401400976438E-2</v>
      </c>
      <c r="N17" s="50">
        <f>D17*250</f>
        <v>496000</v>
      </c>
      <c r="O17" s="53">
        <f t="shared" si="0"/>
        <v>14.63928740343686</v>
      </c>
    </row>
    <row r="18" spans="1:15" ht="15" thickBot="1" x14ac:dyDescent="0.35">
      <c r="A18" s="3" t="s">
        <v>41</v>
      </c>
      <c r="B18" s="1">
        <v>17577</v>
      </c>
      <c r="C18" s="2"/>
      <c r="D18" s="2">
        <v>459</v>
      </c>
      <c r="E18" s="2"/>
      <c r="F18" s="1">
        <v>7774</v>
      </c>
      <c r="G18" s="1">
        <v>5571</v>
      </c>
      <c r="H18" s="2">
        <v>145</v>
      </c>
      <c r="I18" s="1">
        <v>132715</v>
      </c>
      <c r="J18" s="1">
        <v>42064</v>
      </c>
      <c r="K18" s="55"/>
      <c r="L18" s="51">
        <f>IFERROR(B18/I18,0)</f>
        <v>0.13244169837621972</v>
      </c>
      <c r="M18" s="52">
        <f>IFERROR(H18/G18,0)</f>
        <v>2.6027643152037337E-2</v>
      </c>
      <c r="N18" s="50">
        <f>D18*250</f>
        <v>114750</v>
      </c>
      <c r="O18" s="53">
        <f t="shared" si="0"/>
        <v>5.5284178187403992</v>
      </c>
    </row>
    <row r="19" spans="1:15" ht="14.5" thickBot="1" x14ac:dyDescent="0.35">
      <c r="A19" s="3" t="s">
        <v>45</v>
      </c>
      <c r="B19" s="1">
        <v>9261</v>
      </c>
      <c r="C19" s="2"/>
      <c r="D19" s="2">
        <v>209</v>
      </c>
      <c r="E19" s="2"/>
      <c r="F19" s="1">
        <v>5197</v>
      </c>
      <c r="G19" s="1">
        <v>3179</v>
      </c>
      <c r="H19" s="2">
        <v>72</v>
      </c>
      <c r="I19" s="1">
        <v>81399</v>
      </c>
      <c r="J19" s="1">
        <v>27940</v>
      </c>
      <c r="K19" s="44"/>
      <c r="L19" s="51">
        <f>IFERROR(B19/I19,0)</f>
        <v>0.11377289647292964</v>
      </c>
      <c r="M19" s="52">
        <f>IFERROR(H19/G19,0)</f>
        <v>2.2648631645171436E-2</v>
      </c>
      <c r="N19" s="50">
        <f>D19*250</f>
        <v>52250</v>
      </c>
      <c r="O19" s="53">
        <f t="shared" si="0"/>
        <v>4.6419393154087034</v>
      </c>
    </row>
    <row r="20" spans="1:15" ht="14.5" thickBot="1" x14ac:dyDescent="0.35">
      <c r="A20" s="3" t="s">
        <v>38</v>
      </c>
      <c r="B20" s="1">
        <v>8571</v>
      </c>
      <c r="C20" s="2"/>
      <c r="D20" s="2">
        <v>391</v>
      </c>
      <c r="E20" s="2"/>
      <c r="F20" s="1">
        <v>5078</v>
      </c>
      <c r="G20" s="1">
        <v>1918</v>
      </c>
      <c r="H20" s="2">
        <v>88</v>
      </c>
      <c r="I20" s="1">
        <v>171459</v>
      </c>
      <c r="J20" s="1">
        <v>38378</v>
      </c>
      <c r="K20" s="44"/>
      <c r="L20" s="51">
        <f>IFERROR(B20/I20,0)</f>
        <v>4.9988627018704178E-2</v>
      </c>
      <c r="M20" s="52">
        <f>IFERROR(H20/G20,0)</f>
        <v>4.5881126173096975E-2</v>
      </c>
      <c r="N20" s="50">
        <f>D20*250</f>
        <v>97750</v>
      </c>
      <c r="O20" s="53">
        <f t="shared" si="0"/>
        <v>10.404736903511843</v>
      </c>
    </row>
    <row r="21" spans="1:15" ht="15" thickBot="1" x14ac:dyDescent="0.35">
      <c r="A21" s="46" t="s">
        <v>14</v>
      </c>
      <c r="B21" s="1">
        <v>37809</v>
      </c>
      <c r="C21" s="2"/>
      <c r="D21" s="1">
        <v>2690</v>
      </c>
      <c r="E21" s="2"/>
      <c r="F21" s="1">
        <v>6419</v>
      </c>
      <c r="G21" s="1">
        <v>8133</v>
      </c>
      <c r="H21" s="2">
        <v>579</v>
      </c>
      <c r="I21" s="1">
        <v>330898</v>
      </c>
      <c r="J21" s="1">
        <v>71179</v>
      </c>
      <c r="K21" s="43"/>
      <c r="L21" s="51">
        <f>IFERROR(B21/I21,0)</f>
        <v>0.11426179668659224</v>
      </c>
      <c r="M21" s="52">
        <f>IFERROR(H21/G21,0)</f>
        <v>7.1191442272224265E-2</v>
      </c>
      <c r="N21" s="50">
        <f>D21*250</f>
        <v>672500</v>
      </c>
      <c r="O21" s="53">
        <f t="shared" si="0"/>
        <v>16.786770345684889</v>
      </c>
    </row>
    <row r="22" spans="1:15" ht="14.5" thickBot="1" x14ac:dyDescent="0.35">
      <c r="A22" s="3" t="s">
        <v>39</v>
      </c>
      <c r="B22" s="1">
        <v>2074</v>
      </c>
      <c r="C22" s="2"/>
      <c r="D22" s="2">
        <v>78</v>
      </c>
      <c r="E22" s="2"/>
      <c r="F22" s="2">
        <v>706</v>
      </c>
      <c r="G22" s="1">
        <v>1543</v>
      </c>
      <c r="H22" s="2">
        <v>58</v>
      </c>
      <c r="I22" s="1">
        <v>40609</v>
      </c>
      <c r="J22" s="1">
        <v>30210</v>
      </c>
      <c r="K22" s="44"/>
      <c r="L22" s="51">
        <f>IFERROR(B22/I22,0)</f>
        <v>5.1072422369425496E-2</v>
      </c>
      <c r="M22" s="52">
        <f>IFERROR(H22/G22,0)</f>
        <v>3.7589112119248216E-2</v>
      </c>
      <c r="N22" s="50">
        <f>D22*250</f>
        <v>19500</v>
      </c>
      <c r="O22" s="53">
        <f t="shared" si="0"/>
        <v>8.4021215043394406</v>
      </c>
    </row>
    <row r="23" spans="1:15" ht="15" thickBot="1" x14ac:dyDescent="0.35">
      <c r="A23" s="3" t="s">
        <v>26</v>
      </c>
      <c r="B23" s="1">
        <v>47152</v>
      </c>
      <c r="C23" s="2"/>
      <c r="D23" s="1">
        <v>2302</v>
      </c>
      <c r="E23" s="2"/>
      <c r="F23" s="1">
        <v>41567</v>
      </c>
      <c r="G23" s="1">
        <v>7799</v>
      </c>
      <c r="H23" s="2">
        <v>381</v>
      </c>
      <c r="I23" s="1">
        <v>249577</v>
      </c>
      <c r="J23" s="1">
        <v>41282</v>
      </c>
      <c r="K23" s="43"/>
      <c r="L23" s="51">
        <f>IFERROR(B23/I23,0)</f>
        <v>0.18892766561021249</v>
      </c>
      <c r="M23" s="52">
        <f>IFERROR(H23/G23,0)</f>
        <v>4.8852416976535452E-2</v>
      </c>
      <c r="N23" s="50">
        <f>D23*250</f>
        <v>575500</v>
      </c>
      <c r="O23" s="53">
        <f t="shared" si="0"/>
        <v>11.205208686800136</v>
      </c>
    </row>
    <row r="24" spans="1:15" ht="15" thickBot="1" x14ac:dyDescent="0.35">
      <c r="A24" s="46" t="s">
        <v>17</v>
      </c>
      <c r="B24" s="1">
        <v>93271</v>
      </c>
      <c r="C24" s="2"/>
      <c r="D24" s="1">
        <v>6416</v>
      </c>
      <c r="E24" s="2"/>
      <c r="F24" s="1">
        <v>54306</v>
      </c>
      <c r="G24" s="1">
        <v>13532</v>
      </c>
      <c r="H24" s="2">
        <v>931</v>
      </c>
      <c r="I24" s="1">
        <v>540561</v>
      </c>
      <c r="J24" s="1">
        <v>78427</v>
      </c>
      <c r="K24" s="43"/>
      <c r="L24" s="51">
        <f>IFERROR(B24/I24,0)</f>
        <v>0.1725448191785941</v>
      </c>
      <c r="M24" s="52">
        <f>IFERROR(H24/G24,0)</f>
        <v>6.879988176174992E-2</v>
      </c>
      <c r="N24" s="50">
        <f>D24*250</f>
        <v>1604000</v>
      </c>
      <c r="O24" s="53">
        <f t="shared" si="0"/>
        <v>16.19719955827642</v>
      </c>
    </row>
    <row r="25" spans="1:15" ht="14.5" thickBot="1" x14ac:dyDescent="0.35">
      <c r="A25" s="3" t="s">
        <v>11</v>
      </c>
      <c r="B25" s="1">
        <v>54881</v>
      </c>
      <c r="C25" s="2"/>
      <c r="D25" s="1">
        <v>5240</v>
      </c>
      <c r="E25" s="2"/>
      <c r="F25" s="1">
        <v>16473</v>
      </c>
      <c r="G25" s="1">
        <v>5495</v>
      </c>
      <c r="H25" s="2">
        <v>525</v>
      </c>
      <c r="I25" s="1">
        <v>537698</v>
      </c>
      <c r="J25" s="1">
        <v>53841</v>
      </c>
      <c r="K25" s="44"/>
      <c r="L25" s="51">
        <f>IFERROR(B25/I25,0)</f>
        <v>0.10206658756402293</v>
      </c>
      <c r="M25" s="52">
        <f>IFERROR(H25/G25,0)</f>
        <v>9.5541401273885357E-2</v>
      </c>
      <c r="N25" s="50">
        <f>D25*250</f>
        <v>1310000</v>
      </c>
      <c r="O25" s="53">
        <f t="shared" si="0"/>
        <v>22.869827444835188</v>
      </c>
    </row>
    <row r="26" spans="1:15" ht="14.5" thickBot="1" x14ac:dyDescent="0.35">
      <c r="A26" s="3" t="s">
        <v>32</v>
      </c>
      <c r="B26" s="1">
        <v>21315</v>
      </c>
      <c r="C26" s="2"/>
      <c r="D26" s="2">
        <v>890</v>
      </c>
      <c r="E26" s="2"/>
      <c r="F26" s="1">
        <v>5609</v>
      </c>
      <c r="G26" s="1">
        <v>3780</v>
      </c>
      <c r="H26" s="2">
        <v>158</v>
      </c>
      <c r="I26" s="1">
        <v>204059</v>
      </c>
      <c r="J26" s="1">
        <v>36183</v>
      </c>
      <c r="K26" s="44"/>
      <c r="L26" s="51">
        <f>IFERROR(B26/I26,0)</f>
        <v>0.10445508406882323</v>
      </c>
      <c r="M26" s="52">
        <f>IFERROR(H26/G26,0)</f>
        <v>4.1798941798941801E-2</v>
      </c>
      <c r="N26" s="50">
        <f>D26*250</f>
        <v>222500</v>
      </c>
      <c r="O26" s="53">
        <f t="shared" si="0"/>
        <v>9.4386582219094528</v>
      </c>
    </row>
    <row r="27" spans="1:15" ht="15" thickBot="1" x14ac:dyDescent="0.35">
      <c r="A27" s="3" t="s">
        <v>30</v>
      </c>
      <c r="B27" s="1">
        <v>13458</v>
      </c>
      <c r="C27" s="2"/>
      <c r="D27" s="2">
        <v>635</v>
      </c>
      <c r="E27" s="2"/>
      <c r="F27" s="1">
        <v>3422</v>
      </c>
      <c r="G27" s="1">
        <v>4522</v>
      </c>
      <c r="H27" s="2">
        <v>213</v>
      </c>
      <c r="I27" s="1">
        <v>150698</v>
      </c>
      <c r="J27" s="1">
        <v>50635</v>
      </c>
      <c r="K27" s="43"/>
      <c r="L27" s="51">
        <f>IFERROR(B27/I27,0)</f>
        <v>8.9304436687945424E-2</v>
      </c>
      <c r="M27" s="52">
        <f>IFERROR(H27/G27,0)</f>
        <v>4.7103051747014596E-2</v>
      </c>
      <c r="N27" s="50">
        <f>D27*250</f>
        <v>158750</v>
      </c>
      <c r="O27" s="53">
        <f t="shared" si="0"/>
        <v>10.7959577946203</v>
      </c>
    </row>
    <row r="28" spans="1:15" ht="15" thickBot="1" x14ac:dyDescent="0.35">
      <c r="A28" s="3" t="s">
        <v>35</v>
      </c>
      <c r="B28" s="1">
        <v>12428</v>
      </c>
      <c r="C28" s="2"/>
      <c r="D28" s="2">
        <v>696</v>
      </c>
      <c r="E28" s="2"/>
      <c r="F28" s="1">
        <v>8715</v>
      </c>
      <c r="G28" s="1">
        <v>2025</v>
      </c>
      <c r="H28" s="2">
        <v>113</v>
      </c>
      <c r="I28" s="1">
        <v>176451</v>
      </c>
      <c r="J28" s="1">
        <v>28750</v>
      </c>
      <c r="K28" s="43"/>
      <c r="L28" s="51">
        <f>IFERROR(B28/I28,0)</f>
        <v>7.0433151413140188E-2</v>
      </c>
      <c r="M28" s="52">
        <f>IFERROR(H28/G28,0)</f>
        <v>5.5802469135802467E-2</v>
      </c>
      <c r="N28" s="50">
        <f>D28*250</f>
        <v>174000</v>
      </c>
      <c r="O28" s="53">
        <f t="shared" si="0"/>
        <v>13.000643707756678</v>
      </c>
    </row>
    <row r="29" spans="1:15" ht="14.5" thickBot="1" x14ac:dyDescent="0.35">
      <c r="A29" s="3" t="s">
        <v>51</v>
      </c>
      <c r="B29" s="2">
        <v>479</v>
      </c>
      <c r="C29" s="2"/>
      <c r="D29" s="2">
        <v>16</v>
      </c>
      <c r="E29" s="2"/>
      <c r="F29" s="2">
        <v>22</v>
      </c>
      <c r="G29" s="2">
        <v>448</v>
      </c>
      <c r="H29" s="2">
        <v>15</v>
      </c>
      <c r="I29" s="1">
        <v>33682</v>
      </c>
      <c r="J29" s="1">
        <v>31514</v>
      </c>
      <c r="K29" s="44"/>
      <c r="L29" s="51">
        <f>IFERROR(B29/I29,0)</f>
        <v>1.4221245769253607E-2</v>
      </c>
      <c r="M29" s="52">
        <f>IFERROR(H29/G29,0)</f>
        <v>3.3482142857142856E-2</v>
      </c>
      <c r="N29" s="50">
        <f>D29*250</f>
        <v>4000</v>
      </c>
      <c r="O29" s="53">
        <f t="shared" si="0"/>
        <v>7.3507306889352817</v>
      </c>
    </row>
    <row r="30" spans="1:15" ht="15" thickBot="1" x14ac:dyDescent="0.35">
      <c r="A30" s="3" t="s">
        <v>50</v>
      </c>
      <c r="B30" s="1">
        <v>12355</v>
      </c>
      <c r="C30" s="2"/>
      <c r="D30" s="2">
        <v>150</v>
      </c>
      <c r="E30" s="2"/>
      <c r="F30" s="1">
        <v>11856</v>
      </c>
      <c r="G30" s="1">
        <v>6387</v>
      </c>
      <c r="H30" s="2">
        <v>78</v>
      </c>
      <c r="I30" s="1">
        <v>88350</v>
      </c>
      <c r="J30" s="1">
        <v>45673</v>
      </c>
      <c r="K30" s="43"/>
      <c r="L30" s="51">
        <f>IFERROR(B30/I30,0)</f>
        <v>0.13984153933220148</v>
      </c>
      <c r="M30" s="52">
        <f>IFERROR(H30/G30,0)</f>
        <v>1.2212306247064349E-2</v>
      </c>
      <c r="N30" s="50">
        <f>D30*250</f>
        <v>37500</v>
      </c>
      <c r="O30" s="53">
        <f t="shared" si="0"/>
        <v>2.0352084176446783</v>
      </c>
    </row>
    <row r="31" spans="1:15" ht="15" thickBot="1" x14ac:dyDescent="0.35">
      <c r="A31" s="3" t="s">
        <v>31</v>
      </c>
      <c r="B31" s="1">
        <v>7879</v>
      </c>
      <c r="C31" s="2"/>
      <c r="D31" s="2">
        <v>396</v>
      </c>
      <c r="E31" s="2"/>
      <c r="F31" s="1">
        <v>2444</v>
      </c>
      <c r="G31" s="1">
        <v>2558</v>
      </c>
      <c r="H31" s="2">
        <v>129</v>
      </c>
      <c r="I31" s="1">
        <v>133508</v>
      </c>
      <c r="J31" s="1">
        <v>43345</v>
      </c>
      <c r="K31" s="43"/>
      <c r="L31" s="51">
        <f>IFERROR(B31/I31,0)</f>
        <v>5.9015190100967729E-2</v>
      </c>
      <c r="M31" s="52">
        <f>IFERROR(H31/G31,0)</f>
        <v>5.0430023455824861E-2</v>
      </c>
      <c r="N31" s="50">
        <f>D31*250</f>
        <v>99000</v>
      </c>
      <c r="O31" s="53">
        <f t="shared" si="0"/>
        <v>11.565046325675848</v>
      </c>
    </row>
    <row r="32" spans="1:15" ht="14.5" thickBot="1" x14ac:dyDescent="0.35">
      <c r="A32" s="3" t="s">
        <v>42</v>
      </c>
      <c r="B32" s="1">
        <v>4197</v>
      </c>
      <c r="C32" s="2"/>
      <c r="D32" s="2">
        <v>210</v>
      </c>
      <c r="E32" s="2"/>
      <c r="F32" s="1">
        <v>1553</v>
      </c>
      <c r="G32" s="1">
        <v>3087</v>
      </c>
      <c r="H32" s="2">
        <v>154</v>
      </c>
      <c r="I32" s="1">
        <v>72829</v>
      </c>
      <c r="J32" s="1">
        <v>53562</v>
      </c>
      <c r="K32" s="44"/>
      <c r="L32" s="51">
        <f>IFERROR(B32/I32,0)</f>
        <v>5.7628142635488613E-2</v>
      </c>
      <c r="M32" s="52">
        <f>IFERROR(H32/G32,0)</f>
        <v>4.9886621315192746E-2</v>
      </c>
      <c r="N32" s="50">
        <f>D32*250</f>
        <v>52500</v>
      </c>
      <c r="O32" s="53">
        <f t="shared" si="0"/>
        <v>11.508934953538242</v>
      </c>
    </row>
    <row r="33" spans="1:15" ht="15" thickBot="1" x14ac:dyDescent="0.35">
      <c r="A33" s="46" t="s">
        <v>8</v>
      </c>
      <c r="B33" s="1">
        <v>156602</v>
      </c>
      <c r="C33" s="2"/>
      <c r="D33" s="1">
        <v>11155</v>
      </c>
      <c r="E33" s="2"/>
      <c r="F33" s="1">
        <v>132353</v>
      </c>
      <c r="G33" s="1">
        <v>17631</v>
      </c>
      <c r="H33" s="1">
        <v>1256</v>
      </c>
      <c r="I33" s="1">
        <v>623797</v>
      </c>
      <c r="J33" s="1">
        <v>70230</v>
      </c>
      <c r="K33" s="44"/>
      <c r="L33" s="51">
        <f>IFERROR(B33/I33,0)</f>
        <v>0.25104641413793272</v>
      </c>
      <c r="M33" s="52">
        <f>IFERROR(H33/G33,0)</f>
        <v>7.1238160058987018E-2</v>
      </c>
      <c r="N33" s="50">
        <f>D33*250</f>
        <v>2788750</v>
      </c>
      <c r="O33" s="53">
        <f t="shared" si="0"/>
        <v>16.807882402523596</v>
      </c>
    </row>
    <row r="34" spans="1:15" ht="14.5" thickBot="1" x14ac:dyDescent="0.35">
      <c r="A34" s="3" t="s">
        <v>44</v>
      </c>
      <c r="B34" s="1">
        <v>7026</v>
      </c>
      <c r="C34" s="2"/>
      <c r="D34" s="2">
        <v>320</v>
      </c>
      <c r="E34" s="2"/>
      <c r="F34" s="1">
        <v>4184</v>
      </c>
      <c r="G34" s="1">
        <v>3351</v>
      </c>
      <c r="H34" s="2">
        <v>153</v>
      </c>
      <c r="I34" s="1">
        <v>177361</v>
      </c>
      <c r="J34" s="1">
        <v>84585</v>
      </c>
      <c r="K34" s="44"/>
      <c r="L34" s="51">
        <f>IFERROR(B34/I34,0)</f>
        <v>3.9614120353403511E-2</v>
      </c>
      <c r="M34" s="52">
        <f>IFERROR(H34/G34,0)</f>
        <v>4.5658012533572066E-2</v>
      </c>
      <c r="N34" s="50">
        <f>D34*250</f>
        <v>80000</v>
      </c>
      <c r="O34" s="53">
        <f t="shared" si="0"/>
        <v>10.38627953316254</v>
      </c>
    </row>
    <row r="35" spans="1:15" ht="15" thickBot="1" x14ac:dyDescent="0.35">
      <c r="A35" s="46" t="s">
        <v>7</v>
      </c>
      <c r="B35" s="1">
        <v>372494</v>
      </c>
      <c r="C35" s="2"/>
      <c r="D35" s="1">
        <v>29310</v>
      </c>
      <c r="E35" s="2"/>
      <c r="F35" s="1">
        <v>278656</v>
      </c>
      <c r="G35" s="1">
        <v>19148</v>
      </c>
      <c r="H35" s="1">
        <v>1507</v>
      </c>
      <c r="I35" s="1">
        <v>1739449</v>
      </c>
      <c r="J35" s="1">
        <v>89415</v>
      </c>
      <c r="K35" s="44"/>
      <c r="L35" s="51">
        <f>IFERROR(B35/I35,0)</f>
        <v>0.2141448240218598</v>
      </c>
      <c r="M35" s="52">
        <f>IFERROR(H35/G35,0)</f>
        <v>7.8702736578232707E-2</v>
      </c>
      <c r="N35" s="50">
        <f>D35*250</f>
        <v>7327500</v>
      </c>
      <c r="O35" s="53">
        <f t="shared" si="0"/>
        <v>18.671457795293346</v>
      </c>
    </row>
    <row r="36" spans="1:15" ht="14.5" thickBot="1" x14ac:dyDescent="0.35">
      <c r="A36" s="3" t="s">
        <v>24</v>
      </c>
      <c r="B36" s="1">
        <v>24056</v>
      </c>
      <c r="C36" s="2"/>
      <c r="D36" s="2">
        <v>790</v>
      </c>
      <c r="E36" s="2"/>
      <c r="F36" s="1">
        <v>11629</v>
      </c>
      <c r="G36" s="1">
        <v>2294</v>
      </c>
      <c r="H36" s="2">
        <v>75</v>
      </c>
      <c r="I36" s="1">
        <v>344690</v>
      </c>
      <c r="J36" s="1">
        <v>32865</v>
      </c>
      <c r="K36" s="44"/>
      <c r="L36" s="51">
        <f>IFERROR(B36/I36,0)</f>
        <v>6.9790246308277001E-2</v>
      </c>
      <c r="M36" s="52">
        <f>IFERROR(H36/G36,0)</f>
        <v>3.2693984306887532E-2</v>
      </c>
      <c r="N36" s="50">
        <f>D36*250</f>
        <v>197500</v>
      </c>
      <c r="O36" s="53">
        <f t="shared" si="0"/>
        <v>7.2100099767209844</v>
      </c>
    </row>
    <row r="37" spans="1:15" ht="14.5" thickBot="1" x14ac:dyDescent="0.35">
      <c r="A37" s="3" t="s">
        <v>53</v>
      </c>
      <c r="B37" s="1">
        <v>2457</v>
      </c>
      <c r="C37" s="2"/>
      <c r="D37" s="2">
        <v>54</v>
      </c>
      <c r="E37" s="2"/>
      <c r="F37" s="2">
        <v>852</v>
      </c>
      <c r="G37" s="1">
        <v>3224</v>
      </c>
      <c r="H37" s="2">
        <v>71</v>
      </c>
      <c r="I37" s="1">
        <v>66350</v>
      </c>
      <c r="J37" s="1">
        <v>87066</v>
      </c>
      <c r="K37" s="44"/>
      <c r="L37" s="51">
        <f>IFERROR(B37/I37,0)</f>
        <v>3.7030896759608141E-2</v>
      </c>
      <c r="M37" s="52">
        <f>IFERROR(H37/G37,0)</f>
        <v>2.2022332506203474E-2</v>
      </c>
      <c r="N37" s="50">
        <f>D37*250</f>
        <v>13500</v>
      </c>
      <c r="O37" s="53">
        <f t="shared" si="0"/>
        <v>4.4945054945054945</v>
      </c>
    </row>
    <row r="38" spans="1:15" ht="15" thickBot="1" x14ac:dyDescent="0.35">
      <c r="A38" s="3" t="s">
        <v>67</v>
      </c>
      <c r="B38" s="2">
        <v>22</v>
      </c>
      <c r="C38" s="2"/>
      <c r="D38" s="2">
        <v>2</v>
      </c>
      <c r="E38" s="2"/>
      <c r="F38" s="2">
        <v>7</v>
      </c>
      <c r="G38" s="2"/>
      <c r="H38" s="2"/>
      <c r="I38" s="1">
        <v>4757</v>
      </c>
      <c r="J38" s="2"/>
      <c r="K38" s="43"/>
      <c r="L38" s="51">
        <f>IFERROR(B38/I38,0)</f>
        <v>4.6247635064116041E-3</v>
      </c>
      <c r="M38" s="52">
        <f>IFERROR(H38/G38,0)</f>
        <v>0</v>
      </c>
      <c r="N38" s="50">
        <f>D38*250</f>
        <v>500</v>
      </c>
      <c r="O38" s="53">
        <f t="shared" si="0"/>
        <v>21.727272727272727</v>
      </c>
    </row>
    <row r="39" spans="1:15" ht="15" thickBot="1" x14ac:dyDescent="0.35">
      <c r="A39" s="46" t="s">
        <v>21</v>
      </c>
      <c r="B39" s="1">
        <v>32535</v>
      </c>
      <c r="C39" s="2"/>
      <c r="D39" s="1">
        <v>1994</v>
      </c>
      <c r="E39" s="2"/>
      <c r="F39" s="1">
        <v>24529</v>
      </c>
      <c r="G39" s="1">
        <v>2783</v>
      </c>
      <c r="H39" s="2">
        <v>171</v>
      </c>
      <c r="I39" s="1">
        <v>330334</v>
      </c>
      <c r="J39" s="1">
        <v>28260</v>
      </c>
      <c r="K39" s="44"/>
      <c r="L39" s="51">
        <f>IFERROR(B39/I39,0)</f>
        <v>9.8491224033856642E-2</v>
      </c>
      <c r="M39" s="52">
        <f>IFERROR(H39/G39,0)</f>
        <v>6.1444484369385557E-2</v>
      </c>
      <c r="N39" s="50">
        <f>D39*250</f>
        <v>498500</v>
      </c>
      <c r="O39" s="53">
        <f t="shared" si="0"/>
        <v>14.321960965114492</v>
      </c>
    </row>
    <row r="40" spans="1:15" ht="14.5" thickBot="1" x14ac:dyDescent="0.35">
      <c r="A40" s="3" t="s">
        <v>46</v>
      </c>
      <c r="B40" s="1">
        <v>6090</v>
      </c>
      <c r="C40" s="2"/>
      <c r="D40" s="2">
        <v>313</v>
      </c>
      <c r="E40" s="2"/>
      <c r="F40" s="1">
        <v>1063</v>
      </c>
      <c r="G40" s="1">
        <v>1539</v>
      </c>
      <c r="H40" s="2">
        <v>79</v>
      </c>
      <c r="I40" s="1">
        <v>161033</v>
      </c>
      <c r="J40" s="1">
        <v>40696</v>
      </c>
      <c r="K40" s="44"/>
      <c r="L40" s="51">
        <f>IFERROR(B40/I40,0)</f>
        <v>3.781833537225289E-2</v>
      </c>
      <c r="M40" s="52">
        <f>IFERROR(H40/G40,0)</f>
        <v>5.1332033788174136E-2</v>
      </c>
      <c r="N40" s="50">
        <f>D40*250</f>
        <v>78250</v>
      </c>
      <c r="O40" s="53">
        <f t="shared" si="0"/>
        <v>11.848932676518883</v>
      </c>
    </row>
    <row r="41" spans="1:15" ht="14.5" thickBot="1" x14ac:dyDescent="0.35">
      <c r="A41" s="3" t="s">
        <v>37</v>
      </c>
      <c r="B41" s="1">
        <v>3949</v>
      </c>
      <c r="C41" s="2"/>
      <c r="D41" s="2">
        <v>148</v>
      </c>
      <c r="E41" s="2"/>
      <c r="F41" s="1">
        <v>1907</v>
      </c>
      <c r="G41" s="2">
        <v>936</v>
      </c>
      <c r="H41" s="2">
        <v>35</v>
      </c>
      <c r="I41" s="1">
        <v>113858</v>
      </c>
      <c r="J41" s="1">
        <v>26995</v>
      </c>
      <c r="K41" s="44"/>
      <c r="L41" s="51">
        <f>IFERROR(B41/I41,0)</f>
        <v>3.4683553197842928E-2</v>
      </c>
      <c r="M41" s="52">
        <f>IFERROR(H41/G41,0)</f>
        <v>3.7393162393162392E-2</v>
      </c>
      <c r="N41" s="50">
        <f>D41*250</f>
        <v>37000</v>
      </c>
      <c r="O41" s="53">
        <f t="shared" si="0"/>
        <v>8.3694606229425172</v>
      </c>
    </row>
    <row r="42" spans="1:15" ht="15" thickBot="1" x14ac:dyDescent="0.35">
      <c r="A42" s="46" t="s">
        <v>19</v>
      </c>
      <c r="B42" s="1">
        <v>72382</v>
      </c>
      <c r="C42" s="2"/>
      <c r="D42" s="1">
        <v>5178</v>
      </c>
      <c r="E42" s="2"/>
      <c r="F42" s="1">
        <v>25602</v>
      </c>
      <c r="G42" s="1">
        <v>5654</v>
      </c>
      <c r="H42" s="2">
        <v>404</v>
      </c>
      <c r="I42" s="1">
        <v>420057</v>
      </c>
      <c r="J42" s="1">
        <v>32812</v>
      </c>
      <c r="K42" s="44"/>
      <c r="L42" s="51">
        <f>IFERROR(B42/I42,0)</f>
        <v>0.17231470967035425</v>
      </c>
      <c r="M42" s="52">
        <f>IFERROR(H42/G42,0)</f>
        <v>7.1453837990802974E-2</v>
      </c>
      <c r="N42" s="50">
        <f>D42*250</f>
        <v>1294500</v>
      </c>
      <c r="O42" s="53">
        <f t="shared" si="0"/>
        <v>16.884280622254153</v>
      </c>
    </row>
    <row r="43" spans="1:15" ht="15" thickBot="1" x14ac:dyDescent="0.35">
      <c r="A43" s="3" t="s">
        <v>65</v>
      </c>
      <c r="B43" s="1">
        <v>3260</v>
      </c>
      <c r="C43" s="2"/>
      <c r="D43" s="2">
        <v>129</v>
      </c>
      <c r="E43" s="2"/>
      <c r="F43" s="1">
        <v>2281</v>
      </c>
      <c r="G43" s="2">
        <v>963</v>
      </c>
      <c r="H43" s="2">
        <v>38</v>
      </c>
      <c r="I43" s="1">
        <v>13022</v>
      </c>
      <c r="J43" s="1">
        <v>3845</v>
      </c>
      <c r="K43" s="43"/>
      <c r="L43" s="51">
        <f>IFERROR(B43/I43,0)</f>
        <v>0.25034556903701427</v>
      </c>
      <c r="M43" s="52">
        <f>IFERROR(H43/G43,0)</f>
        <v>3.9460020768431983E-2</v>
      </c>
      <c r="N43" s="50">
        <f>D43*250</f>
        <v>32250</v>
      </c>
      <c r="O43" s="53">
        <f t="shared" si="0"/>
        <v>8.8926380368098155</v>
      </c>
    </row>
    <row r="44" spans="1:15" ht="14.5" thickBot="1" x14ac:dyDescent="0.35">
      <c r="A44" s="3" t="s">
        <v>40</v>
      </c>
      <c r="B44" s="1">
        <v>14065</v>
      </c>
      <c r="C44" s="2"/>
      <c r="D44" s="2">
        <v>608</v>
      </c>
      <c r="E44" s="2"/>
      <c r="F44" s="1">
        <v>12373</v>
      </c>
      <c r="G44" s="1">
        <v>13277</v>
      </c>
      <c r="H44" s="2">
        <v>574</v>
      </c>
      <c r="I44" s="1">
        <v>132701</v>
      </c>
      <c r="J44" s="1">
        <v>125265</v>
      </c>
      <c r="K44" s="44"/>
      <c r="L44" s="51">
        <f>IFERROR(B44/I44,0)</f>
        <v>0.1059901583258604</v>
      </c>
      <c r="M44" s="52">
        <f>IFERROR(H44/G44,0)</f>
        <v>4.3232657979965353E-2</v>
      </c>
      <c r="N44" s="50">
        <f>D44*250</f>
        <v>152000</v>
      </c>
      <c r="O44" s="53">
        <f t="shared" si="0"/>
        <v>9.8069676501955207</v>
      </c>
    </row>
    <row r="45" spans="1:15" ht="15" thickBot="1" x14ac:dyDescent="0.35">
      <c r="A45" s="3" t="s">
        <v>25</v>
      </c>
      <c r="B45" s="1">
        <v>10178</v>
      </c>
      <c r="C45" s="2"/>
      <c r="D45" s="2">
        <v>440</v>
      </c>
      <c r="E45" s="2"/>
      <c r="F45" s="1">
        <v>3695</v>
      </c>
      <c r="G45" s="1">
        <v>1977</v>
      </c>
      <c r="H45" s="2">
        <v>85</v>
      </c>
      <c r="I45" s="1">
        <v>166020</v>
      </c>
      <c r="J45" s="1">
        <v>32245</v>
      </c>
      <c r="K45" s="43"/>
      <c r="L45" s="51">
        <f>IFERROR(B45/I45,0)</f>
        <v>6.1305866763040597E-2</v>
      </c>
      <c r="M45" s="52">
        <f>IFERROR(H45/G45,0)</f>
        <v>4.2994436014162876E-2</v>
      </c>
      <c r="N45" s="50">
        <f>D45*250</f>
        <v>110000</v>
      </c>
      <c r="O45" s="53">
        <f t="shared" si="0"/>
        <v>9.8076242876793085</v>
      </c>
    </row>
    <row r="46" spans="1:15" ht="14.5" thickBot="1" x14ac:dyDescent="0.35">
      <c r="A46" s="3" t="s">
        <v>54</v>
      </c>
      <c r="B46" s="1">
        <v>4586</v>
      </c>
      <c r="C46" s="2"/>
      <c r="D46" s="2">
        <v>50</v>
      </c>
      <c r="E46" s="2"/>
      <c r="F46" s="1">
        <v>1121</v>
      </c>
      <c r="G46" s="1">
        <v>5184</v>
      </c>
      <c r="H46" s="2">
        <v>57</v>
      </c>
      <c r="I46" s="1">
        <v>35283</v>
      </c>
      <c r="J46" s="1">
        <v>39883</v>
      </c>
      <c r="K46" s="44"/>
      <c r="L46" s="51">
        <f>IFERROR(B46/I46,0)</f>
        <v>0.12997760961369498</v>
      </c>
      <c r="M46" s="52">
        <f>IFERROR(H46/G46,0)</f>
        <v>1.0995370370370371E-2</v>
      </c>
      <c r="N46" s="50">
        <f>D46*250</f>
        <v>12500</v>
      </c>
      <c r="O46" s="53">
        <f t="shared" si="0"/>
        <v>1.7256868730920192</v>
      </c>
    </row>
    <row r="47" spans="1:15" ht="15" thickBot="1" x14ac:dyDescent="0.35">
      <c r="A47" s="3" t="s">
        <v>20</v>
      </c>
      <c r="B47" s="1">
        <v>20607</v>
      </c>
      <c r="C47" s="2"/>
      <c r="D47" s="2">
        <v>338</v>
      </c>
      <c r="E47" s="2"/>
      <c r="F47" s="1">
        <v>7196</v>
      </c>
      <c r="G47" s="1">
        <v>3017</v>
      </c>
      <c r="H47" s="2">
        <v>49</v>
      </c>
      <c r="I47" s="1">
        <v>396219</v>
      </c>
      <c r="J47" s="1">
        <v>58019</v>
      </c>
      <c r="K47" s="43"/>
      <c r="L47" s="51">
        <f>IFERROR(B47/I47,0)</f>
        <v>5.2009116170602623E-2</v>
      </c>
      <c r="M47" s="52">
        <f>IFERROR(H47/G47,0)</f>
        <v>1.6241299303944315E-2</v>
      </c>
      <c r="N47" s="50">
        <f>D47*250</f>
        <v>84500</v>
      </c>
      <c r="O47" s="53">
        <f t="shared" si="0"/>
        <v>3.1005483573542971</v>
      </c>
    </row>
    <row r="48" spans="1:15" ht="15" thickBot="1" x14ac:dyDescent="0.35">
      <c r="A48" s="46" t="s">
        <v>15</v>
      </c>
      <c r="B48" s="1">
        <v>56693</v>
      </c>
      <c r="C48" s="2"/>
      <c r="D48" s="1">
        <v>1542</v>
      </c>
      <c r="E48" s="2"/>
      <c r="F48" s="1">
        <v>19802</v>
      </c>
      <c r="G48" s="1">
        <v>1955</v>
      </c>
      <c r="H48" s="2">
        <v>53</v>
      </c>
      <c r="I48" s="1">
        <v>906074</v>
      </c>
      <c r="J48" s="1">
        <v>31248</v>
      </c>
      <c r="K48" s="43"/>
      <c r="L48" s="51">
        <f>IFERROR(B48/I48,0)</f>
        <v>6.2569944618209986E-2</v>
      </c>
      <c r="M48" s="52">
        <f>IFERROR(H48/G48,0)</f>
        <v>2.710997442455243E-2</v>
      </c>
      <c r="N48" s="50">
        <f>D48*250</f>
        <v>385500</v>
      </c>
      <c r="O48" s="53">
        <f t="shared" si="0"/>
        <v>5.7997812781119364</v>
      </c>
    </row>
    <row r="49" spans="1:15" ht="14.5" thickBot="1" x14ac:dyDescent="0.35">
      <c r="A49" s="3" t="s">
        <v>66</v>
      </c>
      <c r="B49" s="2">
        <v>69</v>
      </c>
      <c r="C49" s="2"/>
      <c r="D49" s="2">
        <v>6</v>
      </c>
      <c r="E49" s="2"/>
      <c r="F49" s="2">
        <v>2</v>
      </c>
      <c r="G49" s="2"/>
      <c r="H49" s="2"/>
      <c r="I49" s="1">
        <v>1457</v>
      </c>
      <c r="J49" s="2"/>
      <c r="K49" s="44"/>
      <c r="L49" s="51">
        <f>IFERROR(B49/I49,0)</f>
        <v>4.7357584076870282E-2</v>
      </c>
      <c r="M49" s="52">
        <f>IFERROR(H49/G49,0)</f>
        <v>0</v>
      </c>
      <c r="N49" s="50">
        <f>D49*250</f>
        <v>1500</v>
      </c>
      <c r="O49" s="53">
        <f t="shared" si="0"/>
        <v>20.739130434782609</v>
      </c>
    </row>
    <row r="50" spans="1:15" ht="14.5" thickBot="1" x14ac:dyDescent="0.35">
      <c r="A50" s="3" t="s">
        <v>28</v>
      </c>
      <c r="B50" s="1">
        <v>8521</v>
      </c>
      <c r="C50" s="2"/>
      <c r="D50" s="2">
        <v>98</v>
      </c>
      <c r="E50" s="2"/>
      <c r="F50" s="1">
        <v>3205</v>
      </c>
      <c r="G50" s="1">
        <v>2658</v>
      </c>
      <c r="H50" s="2">
        <v>31</v>
      </c>
      <c r="I50" s="1">
        <v>196468</v>
      </c>
      <c r="J50" s="1">
        <v>61282</v>
      </c>
      <c r="K50" s="44"/>
      <c r="L50" s="51">
        <f>IFERROR(B50/I50,0)</f>
        <v>4.3370930635014356E-2</v>
      </c>
      <c r="M50" s="52">
        <f>IFERROR(H50/G50,0)</f>
        <v>1.1662904439428141E-2</v>
      </c>
      <c r="N50" s="50">
        <f>D50*250</f>
        <v>24500</v>
      </c>
      <c r="O50" s="53">
        <f t="shared" si="0"/>
        <v>1.8752493838751321</v>
      </c>
    </row>
    <row r="51" spans="1:15" ht="15" thickBot="1" x14ac:dyDescent="0.35">
      <c r="A51" s="3" t="s">
        <v>48</v>
      </c>
      <c r="B51" s="2">
        <v>962</v>
      </c>
      <c r="C51" s="2"/>
      <c r="D51" s="2">
        <v>54</v>
      </c>
      <c r="E51" s="2"/>
      <c r="F51" s="2">
        <v>65</v>
      </c>
      <c r="G51" s="1">
        <v>1542</v>
      </c>
      <c r="H51" s="2">
        <v>87</v>
      </c>
      <c r="I51" s="1">
        <v>29669</v>
      </c>
      <c r="J51" s="1">
        <v>47547</v>
      </c>
      <c r="K51" s="43"/>
      <c r="L51" s="51">
        <f>IFERROR(B51/I51,0)</f>
        <v>3.2424416057164042E-2</v>
      </c>
      <c r="M51" s="52">
        <f>IFERROR(H51/G51,0)</f>
        <v>5.642023346303502E-2</v>
      </c>
      <c r="N51" s="50">
        <f>D51*250</f>
        <v>13500</v>
      </c>
      <c r="O51" s="53">
        <f t="shared" si="0"/>
        <v>13.033264033264032</v>
      </c>
    </row>
    <row r="52" spans="1:15" ht="14.5" thickBot="1" x14ac:dyDescent="0.35">
      <c r="A52" s="3" t="s">
        <v>29</v>
      </c>
      <c r="B52" s="1">
        <v>37727</v>
      </c>
      <c r="C52" s="2"/>
      <c r="D52" s="1">
        <v>1208</v>
      </c>
      <c r="E52" s="2"/>
      <c r="F52" s="1">
        <v>31374</v>
      </c>
      <c r="G52" s="1">
        <v>4420</v>
      </c>
      <c r="H52" s="2">
        <v>142</v>
      </c>
      <c r="I52" s="1">
        <v>289579</v>
      </c>
      <c r="J52" s="1">
        <v>33926</v>
      </c>
      <c r="K52" s="44"/>
      <c r="L52" s="51">
        <f>IFERROR(B52/I52,0)</f>
        <v>0.1302822373169325</v>
      </c>
      <c r="M52" s="52">
        <f>IFERROR(H52/G52,0)</f>
        <v>3.2126696832579182E-2</v>
      </c>
      <c r="N52" s="50">
        <f>D52*250</f>
        <v>302000</v>
      </c>
      <c r="O52" s="53">
        <f t="shared" si="0"/>
        <v>7.0048771436901953</v>
      </c>
    </row>
    <row r="53" spans="1:15" ht="15" thickBot="1" x14ac:dyDescent="0.35">
      <c r="A53" s="46" t="s">
        <v>9</v>
      </c>
      <c r="B53" s="1">
        <v>20865</v>
      </c>
      <c r="C53" s="2"/>
      <c r="D53" s="1">
        <v>1090</v>
      </c>
      <c r="E53" s="2"/>
      <c r="F53" s="1">
        <v>14176</v>
      </c>
      <c r="G53" s="1">
        <v>2740</v>
      </c>
      <c r="H53" s="2">
        <v>143</v>
      </c>
      <c r="I53" s="1">
        <v>326593</v>
      </c>
      <c r="J53" s="1">
        <v>42889</v>
      </c>
      <c r="K53" s="44"/>
      <c r="L53" s="51">
        <f>IFERROR(B53/I53,0)</f>
        <v>6.3886856117553043E-2</v>
      </c>
      <c r="M53" s="52">
        <f>IFERROR(H53/G53,0)</f>
        <v>5.2189781021897808E-2</v>
      </c>
      <c r="N53" s="50">
        <f>D53*250</f>
        <v>272500</v>
      </c>
      <c r="O53" s="53">
        <f t="shared" si="0"/>
        <v>12.060148574167266</v>
      </c>
    </row>
    <row r="54" spans="1:15" ht="14.5" thickBot="1" x14ac:dyDescent="0.35">
      <c r="A54" s="3" t="s">
        <v>56</v>
      </c>
      <c r="B54" s="1">
        <v>1782</v>
      </c>
      <c r="C54" s="2"/>
      <c r="D54" s="2">
        <v>73</v>
      </c>
      <c r="E54" s="2"/>
      <c r="F54" s="2">
        <v>599</v>
      </c>
      <c r="G54" s="2">
        <v>994</v>
      </c>
      <c r="H54" s="2">
        <v>41</v>
      </c>
      <c r="I54" s="1">
        <v>86872</v>
      </c>
      <c r="J54" s="1">
        <v>48474</v>
      </c>
      <c r="K54" s="44"/>
      <c r="L54" s="51">
        <f>IFERROR(B54/I54,0)</f>
        <v>2.0512938576296161E-2</v>
      </c>
      <c r="M54" s="52">
        <f>IFERROR(H54/G54,0)</f>
        <v>4.124748490945674E-2</v>
      </c>
      <c r="N54" s="50">
        <f>D54*250</f>
        <v>18250</v>
      </c>
      <c r="O54" s="53">
        <f t="shared" si="0"/>
        <v>9.241301907968575</v>
      </c>
    </row>
    <row r="55" spans="1:15" ht="14.5" thickBot="1" x14ac:dyDescent="0.35">
      <c r="A55" s="3" t="s">
        <v>22</v>
      </c>
      <c r="B55" s="1">
        <v>15584</v>
      </c>
      <c r="C55" s="2"/>
      <c r="D55" s="2">
        <v>514</v>
      </c>
      <c r="E55" s="2"/>
      <c r="F55" s="1">
        <v>6721</v>
      </c>
      <c r="G55" s="1">
        <v>2677</v>
      </c>
      <c r="H55" s="2">
        <v>88</v>
      </c>
      <c r="I55" s="1">
        <v>208963</v>
      </c>
      <c r="J55" s="1">
        <v>35889</v>
      </c>
      <c r="K55" s="44"/>
      <c r="L55" s="51">
        <f>IFERROR(B55/I55,0)</f>
        <v>7.4577796069160568E-2</v>
      </c>
      <c r="M55" s="52">
        <f>IFERROR(H55/G55,0)</f>
        <v>3.2872618602913711E-2</v>
      </c>
      <c r="N55" s="50">
        <f>D55*250</f>
        <v>128500</v>
      </c>
      <c r="O55" s="53">
        <f t="shared" si="0"/>
        <v>7.2456365503080082</v>
      </c>
    </row>
    <row r="56" spans="1:15" ht="15" thickBot="1" x14ac:dyDescent="0.35">
      <c r="A56" s="14" t="s">
        <v>55</v>
      </c>
      <c r="B56" s="15">
        <v>843</v>
      </c>
      <c r="C56" s="15"/>
      <c r="D56" s="15">
        <v>12</v>
      </c>
      <c r="E56" s="15"/>
      <c r="F56" s="15">
        <v>232</v>
      </c>
      <c r="G56" s="38">
        <v>1457</v>
      </c>
      <c r="H56" s="15">
        <v>21</v>
      </c>
      <c r="I56" s="38">
        <v>20389</v>
      </c>
      <c r="J56" s="38">
        <v>35229</v>
      </c>
      <c r="K56" s="58"/>
      <c r="L56" s="51">
        <f>IFERROR(B56/I56,0)</f>
        <v>4.1345823728481043E-2</v>
      </c>
      <c r="M56" s="52">
        <f>IFERROR(H56/G56,0)</f>
        <v>1.4413177762525738E-2</v>
      </c>
      <c r="N56" s="50">
        <f>D56*250</f>
        <v>3000</v>
      </c>
      <c r="O56" s="53">
        <f t="shared" si="0"/>
        <v>2.5587188612099645</v>
      </c>
    </row>
    <row r="57" spans="1:15" ht="15" thickBot="1" x14ac:dyDescent="0.35">
      <c r="A57" s="3"/>
      <c r="B57" s="49">
        <f>SUM(B2:B56)</f>
        <v>1675560</v>
      </c>
      <c r="C57" s="2"/>
      <c r="D57" s="49">
        <f>SUM(D2:D56)</f>
        <v>98428</v>
      </c>
      <c r="E57" s="2"/>
      <c r="F57" s="49">
        <f>SUM(F2:F56)</f>
        <v>1131047</v>
      </c>
      <c r="G57" s="1"/>
      <c r="H57" s="2"/>
      <c r="I57" s="49">
        <f>SUM(I2:I56)</f>
        <v>14994733</v>
      </c>
      <c r="J57" s="1"/>
      <c r="K57" s="8"/>
      <c r="N57" s="49">
        <f>SUM(N2:N56)</f>
        <v>24607000</v>
      </c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7"/>
      <c r="L58" s="37"/>
    </row>
    <row r="59" spans="1:15" ht="13.5" thickBot="1" x14ac:dyDescent="0.35">
      <c r="A59" s="3"/>
      <c r="B59" s="1"/>
      <c r="C59" s="2"/>
      <c r="D59" s="2"/>
      <c r="E59" s="2"/>
      <c r="F59" s="1"/>
      <c r="G59" s="2"/>
      <c r="H59" s="2"/>
      <c r="I59" s="1"/>
      <c r="J59" s="1"/>
      <c r="K59" s="7"/>
      <c r="L59" s="37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7"/>
      <c r="L60" s="37"/>
    </row>
    <row r="61" spans="1:15" ht="13.5" thickBot="1" x14ac:dyDescent="0.35">
      <c r="A61" s="3"/>
      <c r="B61" s="1"/>
      <c r="C61" s="2"/>
      <c r="D61" s="2"/>
      <c r="E61" s="2"/>
      <c r="F61" s="1"/>
      <c r="G61" s="1"/>
      <c r="H61" s="2"/>
      <c r="I61" s="1"/>
      <c r="J61" s="1"/>
      <c r="K61" s="7"/>
      <c r="L61" s="37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8"/>
      <c r="L62" s="37"/>
    </row>
    <row r="63" spans="1:15" ht="15" thickBot="1" x14ac:dyDescent="0.35">
      <c r="A63" s="3"/>
      <c r="B63" s="2"/>
      <c r="C63" s="2"/>
      <c r="D63" s="2"/>
      <c r="E63" s="2"/>
      <c r="F63" s="2"/>
      <c r="G63" s="2"/>
      <c r="H63" s="2"/>
      <c r="I63" s="1"/>
      <c r="J63" s="1"/>
      <c r="K63" s="8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7"/>
    </row>
    <row r="65" spans="1:12" ht="13.5" thickBot="1" x14ac:dyDescent="0.35">
      <c r="A65" s="3"/>
      <c r="B65" s="1"/>
      <c r="C65" s="2"/>
      <c r="D65" s="2"/>
      <c r="E65" s="2"/>
      <c r="F65" s="1"/>
      <c r="G65" s="2"/>
      <c r="H65" s="2"/>
      <c r="I65" s="1"/>
      <c r="J65" s="1"/>
      <c r="K65" s="7"/>
      <c r="L65" s="37"/>
    </row>
    <row r="66" spans="1:12" ht="13.5" thickBot="1" x14ac:dyDescent="0.35">
      <c r="A66" s="3"/>
      <c r="B66" s="2"/>
      <c r="C66" s="2"/>
      <c r="D66" s="2"/>
      <c r="E66" s="2"/>
      <c r="F66" s="2"/>
      <c r="G66" s="2"/>
      <c r="H66" s="2"/>
      <c r="I66" s="1"/>
      <c r="J66" s="1"/>
      <c r="K66" s="7"/>
      <c r="L66" s="37"/>
    </row>
    <row r="67" spans="1:12" ht="13.5" thickBot="1" x14ac:dyDescent="0.35">
      <c r="A67" s="14"/>
      <c r="B67" s="15"/>
      <c r="C67" s="15"/>
      <c r="D67" s="15"/>
      <c r="E67" s="15"/>
      <c r="F67" s="15"/>
      <c r="G67" s="15"/>
      <c r="H67" s="15"/>
      <c r="I67" s="38"/>
      <c r="J67" s="38"/>
      <c r="K67" s="39"/>
    </row>
  </sheetData>
  <autoFilter ref="A1:N56" xr:uid="{0FFC770D-E812-4BB2-BFE4-43D655F753EE}">
    <sortState xmlns:xlrd2="http://schemas.microsoft.com/office/spreadsheetml/2017/richdata2" ref="A2:N57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35" r:id="rId1" display="https://www.worldometers.info/coronavirus/usa/new-york/" xr:uid="{E212484F-2867-46FD-B119-6AA673727B2E}"/>
    <hyperlink ref="A33" r:id="rId2" display="https://www.worldometers.info/coronavirus/usa/new-jersey/" xr:uid="{7812109F-657A-4FB2-8FB6-FD3F8A36B1DF}"/>
    <hyperlink ref="A16" r:id="rId3" display="https://www.worldometers.info/coronavirus/usa/illinois/" xr:uid="{A8C160A4-5604-4DDB-A78A-385633D936DC}"/>
    <hyperlink ref="A6" r:id="rId4" display="https://www.worldometers.info/coronavirus/usa/california/" xr:uid="{6CE0946F-9C58-4AD2-92E0-DDC0CAE91653}"/>
    <hyperlink ref="A24" r:id="rId5" display="https://www.worldometers.info/coronavirus/usa/massachusetts/" xr:uid="{1EDF7468-E2CA-4A60-A03B-A7297F96F0CE}"/>
    <hyperlink ref="A42" r:id="rId6" display="https://www.worldometers.info/coronavirus/usa/pennsylvania/" xr:uid="{1C953BDC-BC52-4556-B61C-964FA9594D76}"/>
    <hyperlink ref="A48" r:id="rId7" display="https://www.worldometers.info/coronavirus/usa/texas/" xr:uid="{EA0C563A-94B8-4468-8DC0-6E20C8294CE6}"/>
    <hyperlink ref="A11" r:id="rId8" display="https://www.worldometers.info/coronavirus/usa/florida/" xr:uid="{A1042141-384C-4CAF-A087-268DBE6BF242}"/>
    <hyperlink ref="A21" r:id="rId9" display="https://www.worldometers.info/coronavirus/usa/louisiana/" xr:uid="{10696C9F-DADB-454E-90CA-A8B0ED37FDEC}"/>
    <hyperlink ref="A39" r:id="rId10" display="https://www.worldometers.info/coronavirus/usa/ohio/" xr:uid="{67519A46-1EF3-4C41-86C2-3A05F786E698}"/>
    <hyperlink ref="A53" r:id="rId11" display="https://www.worldometers.info/coronavirus/usa/washington/" xr:uid="{D0C01242-2488-41B4-BD88-26DDCCE556F2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6" workbookViewId="0">
      <selection activeCell="A2" sqref="A2:B56"/>
    </sheetView>
  </sheetViews>
  <sheetFormatPr defaultRowHeight="14.5" x14ac:dyDescent="0.35"/>
  <cols>
    <col min="1" max="1" width="13.81640625" customWidth="1"/>
    <col min="2" max="2" width="8.7265625" style="45"/>
  </cols>
  <sheetData>
    <row r="1" spans="1:2" ht="15" thickBot="1" x14ac:dyDescent="0.4"/>
    <row r="2" spans="1:2" ht="15" thickBot="1" x14ac:dyDescent="0.4">
      <c r="A2" s="3" t="s">
        <v>36</v>
      </c>
      <c r="B2" s="40">
        <v>566</v>
      </c>
    </row>
    <row r="3" spans="1:2" ht="15" thickBot="1" x14ac:dyDescent="0.4">
      <c r="A3" s="3" t="s">
        <v>52</v>
      </c>
      <c r="B3" s="40">
        <v>10</v>
      </c>
    </row>
    <row r="4" spans="1:2" ht="15" thickBot="1" x14ac:dyDescent="0.4">
      <c r="A4" s="3" t="s">
        <v>33</v>
      </c>
      <c r="B4" s="40">
        <v>806</v>
      </c>
    </row>
    <row r="5" spans="1:2" ht="15" thickBot="1" x14ac:dyDescent="0.4">
      <c r="A5" s="3" t="s">
        <v>34</v>
      </c>
      <c r="B5" s="40">
        <v>117</v>
      </c>
    </row>
    <row r="6" spans="1:2" ht="15" thickBot="1" x14ac:dyDescent="0.4">
      <c r="A6" s="46" t="s">
        <v>10</v>
      </c>
      <c r="B6" s="40">
        <v>3809</v>
      </c>
    </row>
    <row r="7" spans="1:2" ht="15" thickBot="1" x14ac:dyDescent="0.4">
      <c r="A7" s="3" t="s">
        <v>18</v>
      </c>
      <c r="B7" s="40">
        <v>1333</v>
      </c>
    </row>
    <row r="8" spans="1:2" ht="15" thickBot="1" x14ac:dyDescent="0.4">
      <c r="A8" s="3" t="s">
        <v>23</v>
      </c>
      <c r="B8" s="40">
        <v>3742</v>
      </c>
    </row>
    <row r="9" spans="1:2" ht="15" thickBot="1" x14ac:dyDescent="0.4">
      <c r="A9" s="3" t="s">
        <v>43</v>
      </c>
      <c r="B9" s="40">
        <v>332</v>
      </c>
    </row>
    <row r="10" spans="1:2" ht="21.5" thickBot="1" x14ac:dyDescent="0.4">
      <c r="A10" s="3" t="s">
        <v>63</v>
      </c>
      <c r="B10" s="40">
        <v>440</v>
      </c>
    </row>
    <row r="11" spans="1:2" ht="15" thickBot="1" x14ac:dyDescent="0.4">
      <c r="A11" s="46" t="s">
        <v>13</v>
      </c>
      <c r="B11" s="40">
        <v>2252</v>
      </c>
    </row>
    <row r="12" spans="1:2" ht="15" thickBot="1" x14ac:dyDescent="0.4">
      <c r="A12" s="3" t="s">
        <v>16</v>
      </c>
      <c r="B12" s="40">
        <v>1848</v>
      </c>
    </row>
    <row r="13" spans="1:2" ht="15" thickBot="1" x14ac:dyDescent="0.4">
      <c r="A13" s="3" t="s">
        <v>64</v>
      </c>
      <c r="B13" s="40">
        <v>5</v>
      </c>
    </row>
    <row r="14" spans="1:2" ht="15" thickBot="1" x14ac:dyDescent="0.4">
      <c r="A14" s="3" t="s">
        <v>47</v>
      </c>
      <c r="B14" s="40">
        <v>17</v>
      </c>
    </row>
    <row r="15" spans="1:2" ht="15" thickBot="1" x14ac:dyDescent="0.4">
      <c r="A15" s="3" t="s">
        <v>49</v>
      </c>
      <c r="B15" s="40">
        <v>79</v>
      </c>
    </row>
    <row r="16" spans="1:2" ht="15" thickBot="1" x14ac:dyDescent="0.4">
      <c r="A16" s="46" t="s">
        <v>12</v>
      </c>
      <c r="B16" s="40">
        <v>4884</v>
      </c>
    </row>
    <row r="17" spans="1:2" ht="15" thickBot="1" x14ac:dyDescent="0.4">
      <c r="A17" s="3" t="s">
        <v>27</v>
      </c>
      <c r="B17" s="40">
        <v>1984</v>
      </c>
    </row>
    <row r="18" spans="1:2" ht="15" thickBot="1" x14ac:dyDescent="0.4">
      <c r="A18" s="3" t="s">
        <v>41</v>
      </c>
      <c r="B18" s="40">
        <v>459</v>
      </c>
    </row>
    <row r="19" spans="1:2" ht="15" thickBot="1" x14ac:dyDescent="0.4">
      <c r="A19" s="3" t="s">
        <v>45</v>
      </c>
      <c r="B19" s="40">
        <v>209</v>
      </c>
    </row>
    <row r="20" spans="1:2" ht="15" thickBot="1" x14ac:dyDescent="0.4">
      <c r="A20" s="3" t="s">
        <v>38</v>
      </c>
      <c r="B20" s="40">
        <v>391</v>
      </c>
    </row>
    <row r="21" spans="1:2" ht="15" thickBot="1" x14ac:dyDescent="0.4">
      <c r="A21" s="46" t="s">
        <v>14</v>
      </c>
      <c r="B21" s="40">
        <v>2690</v>
      </c>
    </row>
    <row r="22" spans="1:2" ht="15" thickBot="1" x14ac:dyDescent="0.4">
      <c r="A22" s="3" t="s">
        <v>39</v>
      </c>
      <c r="B22" s="40">
        <v>78</v>
      </c>
    </row>
    <row r="23" spans="1:2" ht="15" thickBot="1" x14ac:dyDescent="0.4">
      <c r="A23" s="3" t="s">
        <v>26</v>
      </c>
      <c r="B23" s="40">
        <v>2302</v>
      </c>
    </row>
    <row r="24" spans="1:2" ht="15" thickBot="1" x14ac:dyDescent="0.4">
      <c r="A24" s="46" t="s">
        <v>17</v>
      </c>
      <c r="B24" s="40">
        <v>6416</v>
      </c>
    </row>
    <row r="25" spans="1:2" ht="15" thickBot="1" x14ac:dyDescent="0.4">
      <c r="A25" s="3" t="s">
        <v>11</v>
      </c>
      <c r="B25" s="40">
        <v>5240</v>
      </c>
    </row>
    <row r="26" spans="1:2" ht="15" thickBot="1" x14ac:dyDescent="0.4">
      <c r="A26" s="3" t="s">
        <v>32</v>
      </c>
      <c r="B26" s="40">
        <v>890</v>
      </c>
    </row>
    <row r="27" spans="1:2" ht="15" thickBot="1" x14ac:dyDescent="0.4">
      <c r="A27" s="3" t="s">
        <v>30</v>
      </c>
      <c r="B27" s="40">
        <v>635</v>
      </c>
    </row>
    <row r="28" spans="1:2" ht="15" thickBot="1" x14ac:dyDescent="0.4">
      <c r="A28" s="3" t="s">
        <v>35</v>
      </c>
      <c r="B28" s="40">
        <v>696</v>
      </c>
    </row>
    <row r="29" spans="1:2" ht="15" thickBot="1" x14ac:dyDescent="0.4">
      <c r="A29" s="3" t="s">
        <v>51</v>
      </c>
      <c r="B29" s="40">
        <v>16</v>
      </c>
    </row>
    <row r="30" spans="1:2" ht="15" thickBot="1" x14ac:dyDescent="0.4">
      <c r="A30" s="3" t="s">
        <v>50</v>
      </c>
      <c r="B30" s="40">
        <v>150</v>
      </c>
    </row>
    <row r="31" spans="1:2" ht="15" thickBot="1" x14ac:dyDescent="0.4">
      <c r="A31" s="3" t="s">
        <v>31</v>
      </c>
      <c r="B31" s="40">
        <v>396</v>
      </c>
    </row>
    <row r="32" spans="1:2" ht="15" thickBot="1" x14ac:dyDescent="0.4">
      <c r="A32" s="3" t="s">
        <v>42</v>
      </c>
      <c r="B32" s="40">
        <v>210</v>
      </c>
    </row>
    <row r="33" spans="1:2" ht="15" thickBot="1" x14ac:dyDescent="0.4">
      <c r="A33" s="46" t="s">
        <v>8</v>
      </c>
      <c r="B33" s="40">
        <v>11155</v>
      </c>
    </row>
    <row r="34" spans="1:2" ht="15" thickBot="1" x14ac:dyDescent="0.4">
      <c r="A34" s="3" t="s">
        <v>44</v>
      </c>
      <c r="B34" s="40">
        <v>320</v>
      </c>
    </row>
    <row r="35" spans="1:2" ht="15" thickBot="1" x14ac:dyDescent="0.4">
      <c r="A35" s="46" t="s">
        <v>7</v>
      </c>
      <c r="B35" s="40">
        <v>29310</v>
      </c>
    </row>
    <row r="36" spans="1:2" ht="15" thickBot="1" x14ac:dyDescent="0.4">
      <c r="A36" s="3" t="s">
        <v>24</v>
      </c>
      <c r="B36" s="40">
        <v>790</v>
      </c>
    </row>
    <row r="37" spans="1:2" ht="15" thickBot="1" x14ac:dyDescent="0.4">
      <c r="A37" s="3" t="s">
        <v>53</v>
      </c>
      <c r="B37" s="40">
        <v>54</v>
      </c>
    </row>
    <row r="38" spans="1:2" ht="21.5" thickBot="1" x14ac:dyDescent="0.4">
      <c r="A38" s="3" t="s">
        <v>67</v>
      </c>
      <c r="B38" s="40">
        <v>2</v>
      </c>
    </row>
    <row r="39" spans="1:2" ht="15" thickBot="1" x14ac:dyDescent="0.4">
      <c r="A39" s="46" t="s">
        <v>21</v>
      </c>
      <c r="B39" s="40">
        <v>1994</v>
      </c>
    </row>
    <row r="40" spans="1:2" ht="15" thickBot="1" x14ac:dyDescent="0.4">
      <c r="A40" s="3" t="s">
        <v>46</v>
      </c>
      <c r="B40" s="40">
        <v>313</v>
      </c>
    </row>
    <row r="41" spans="1:2" ht="15" thickBot="1" x14ac:dyDescent="0.4">
      <c r="A41" s="3" t="s">
        <v>37</v>
      </c>
      <c r="B41" s="40">
        <v>148</v>
      </c>
    </row>
    <row r="42" spans="1:2" ht="15" thickBot="1" x14ac:dyDescent="0.4">
      <c r="A42" s="46" t="s">
        <v>19</v>
      </c>
      <c r="B42" s="40">
        <v>5178</v>
      </c>
    </row>
    <row r="43" spans="1:2" ht="15" thickBot="1" x14ac:dyDescent="0.4">
      <c r="A43" s="3" t="s">
        <v>65</v>
      </c>
      <c r="B43" s="40">
        <v>129</v>
      </c>
    </row>
    <row r="44" spans="1:2" ht="15" thickBot="1" x14ac:dyDescent="0.4">
      <c r="A44" s="3" t="s">
        <v>40</v>
      </c>
      <c r="B44" s="40">
        <v>608</v>
      </c>
    </row>
    <row r="45" spans="1:2" ht="15" thickBot="1" x14ac:dyDescent="0.4">
      <c r="A45" s="3" t="s">
        <v>25</v>
      </c>
      <c r="B45" s="40">
        <v>440</v>
      </c>
    </row>
    <row r="46" spans="1:2" ht="15" thickBot="1" x14ac:dyDescent="0.4">
      <c r="A46" s="3" t="s">
        <v>54</v>
      </c>
      <c r="B46" s="40">
        <v>50</v>
      </c>
    </row>
    <row r="47" spans="1:2" ht="15" thickBot="1" x14ac:dyDescent="0.4">
      <c r="A47" s="3" t="s">
        <v>20</v>
      </c>
      <c r="B47" s="40">
        <v>338</v>
      </c>
    </row>
    <row r="48" spans="1:2" ht="15" thickBot="1" x14ac:dyDescent="0.4">
      <c r="A48" s="46" t="s">
        <v>15</v>
      </c>
      <c r="B48" s="40">
        <v>1542</v>
      </c>
    </row>
    <row r="49" spans="1:2" ht="21.5" thickBot="1" x14ac:dyDescent="0.4">
      <c r="A49" s="3" t="s">
        <v>66</v>
      </c>
      <c r="B49" s="40">
        <v>6</v>
      </c>
    </row>
    <row r="50" spans="1:2" ht="15" thickBot="1" x14ac:dyDescent="0.4">
      <c r="A50" s="3" t="s">
        <v>28</v>
      </c>
      <c r="B50" s="40">
        <v>98</v>
      </c>
    </row>
    <row r="51" spans="1:2" ht="15" thickBot="1" x14ac:dyDescent="0.4">
      <c r="A51" s="3" t="s">
        <v>48</v>
      </c>
      <c r="B51" s="40">
        <v>54</v>
      </c>
    </row>
    <row r="52" spans="1:2" ht="15" thickBot="1" x14ac:dyDescent="0.4">
      <c r="A52" s="3" t="s">
        <v>29</v>
      </c>
      <c r="B52" s="40">
        <v>1208</v>
      </c>
    </row>
    <row r="53" spans="1:2" ht="15" thickBot="1" x14ac:dyDescent="0.4">
      <c r="A53" s="46" t="s">
        <v>9</v>
      </c>
      <c r="B53" s="40">
        <v>1090</v>
      </c>
    </row>
    <row r="54" spans="1:2" ht="15" thickBot="1" x14ac:dyDescent="0.4">
      <c r="A54" s="3" t="s">
        <v>56</v>
      </c>
      <c r="B54" s="40">
        <v>73</v>
      </c>
    </row>
    <row r="55" spans="1:2" ht="15" thickBot="1" x14ac:dyDescent="0.4">
      <c r="A55" s="3" t="s">
        <v>22</v>
      </c>
      <c r="B55" s="40">
        <v>514</v>
      </c>
    </row>
    <row r="56" spans="1:2" ht="15" thickBot="1" x14ac:dyDescent="0.4">
      <c r="A56" s="14" t="s">
        <v>55</v>
      </c>
      <c r="B56" s="41">
        <v>12</v>
      </c>
    </row>
    <row r="57" spans="1:2" ht="15" thickBot="1" x14ac:dyDescent="0.4">
      <c r="A57" s="3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4"/>
    </row>
  </sheetData>
  <autoFilter ref="A1:A56" xr:uid="{1D19E26B-1765-4516-BAF0-E2894C03DB8E}"/>
  <hyperlinks>
    <hyperlink ref="A35" r:id="rId1" display="https://www.worldometers.info/coronavirus/usa/new-york/" xr:uid="{03B56DDA-A282-4C75-9B90-DEB83AD878BA}"/>
    <hyperlink ref="A33" r:id="rId2" display="https://www.worldometers.info/coronavirus/usa/new-jersey/" xr:uid="{D4B19E36-3FEB-41EC-B12A-89991383C4D7}"/>
    <hyperlink ref="A16" r:id="rId3" display="https://www.worldometers.info/coronavirus/usa/illinois/" xr:uid="{50153A91-A70B-49AF-996D-0A19B091594C}"/>
    <hyperlink ref="A6" r:id="rId4" display="https://www.worldometers.info/coronavirus/usa/california/" xr:uid="{D9DA32B1-F2E1-49E2-8C73-49EEC3639F42}"/>
    <hyperlink ref="A24" r:id="rId5" display="https://www.worldometers.info/coronavirus/usa/massachusetts/" xr:uid="{12C23707-CBAC-4DDC-ADA5-5044F53CFC4E}"/>
    <hyperlink ref="A42" r:id="rId6" display="https://www.worldometers.info/coronavirus/usa/pennsylvania/" xr:uid="{F149BF4E-1EC9-4B46-9B84-7A97DA9B7F25}"/>
    <hyperlink ref="A48" r:id="rId7" display="https://www.worldometers.info/coronavirus/usa/texas/" xr:uid="{12640D6B-B87E-436C-A9DC-9A325D301E27}"/>
    <hyperlink ref="A11" r:id="rId8" display="https://www.worldometers.info/coronavirus/usa/florida/" xr:uid="{B665E07C-1F2B-45A9-836F-E6DA4767C91B}"/>
    <hyperlink ref="A21" r:id="rId9" display="https://www.worldometers.info/coronavirus/usa/louisiana/" xr:uid="{A13E9B8D-F116-4EEC-9178-64C22D0A0415}"/>
    <hyperlink ref="A39" r:id="rId10" display="https://www.worldometers.info/coronavirus/usa/ohio/" xr:uid="{361A0199-63D7-490E-BCE9-CE37541E2A57}"/>
    <hyperlink ref="A53" r:id="rId11" display="https://www.worldometers.info/coronavirus/usa/washington/" xr:uid="{2DBB45F0-F3BF-4027-B0A0-EE093F80F9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topLeftCell="A14" workbookViewId="0">
      <selection activeCell="B48" sqref="B48:C54"/>
    </sheetView>
  </sheetViews>
  <sheetFormatPr defaultRowHeight="12.5" x14ac:dyDescent="0.35"/>
  <cols>
    <col min="1" max="2" width="16.6328125" style="36" bestFit="1" customWidth="1"/>
    <col min="3" max="3" width="10" style="42" bestFit="1" customWidth="1"/>
    <col min="4" max="16384" width="8.7265625" style="36"/>
  </cols>
  <sheetData>
    <row r="1" spans="1:3" ht="13" thickBot="1" x14ac:dyDescent="0.4">
      <c r="A1" s="36" t="s">
        <v>97</v>
      </c>
      <c r="C1" s="42" t="s">
        <v>96</v>
      </c>
    </row>
    <row r="2" spans="1:3" ht="13" thickBot="1" x14ac:dyDescent="0.4">
      <c r="A2" s="36" t="s">
        <v>36</v>
      </c>
      <c r="B2" s="3" t="s">
        <v>36</v>
      </c>
      <c r="C2" s="40">
        <v>566</v>
      </c>
    </row>
    <row r="3" spans="1:3" ht="13" thickBot="1" x14ac:dyDescent="0.4">
      <c r="B3" s="3" t="s">
        <v>52</v>
      </c>
      <c r="C3" s="40">
        <v>10</v>
      </c>
    </row>
    <row r="4" spans="1:3" ht="13" thickBot="1" x14ac:dyDescent="0.4">
      <c r="A4" s="36" t="s">
        <v>33</v>
      </c>
      <c r="B4" s="3" t="s">
        <v>33</v>
      </c>
      <c r="C4" s="40">
        <v>806</v>
      </c>
    </row>
    <row r="5" spans="1:3" ht="13" thickBot="1" x14ac:dyDescent="0.4">
      <c r="A5" s="36" t="s">
        <v>34</v>
      </c>
      <c r="B5" s="3" t="s">
        <v>34</v>
      </c>
      <c r="C5" s="40">
        <v>117</v>
      </c>
    </row>
    <row r="6" spans="1:3" ht="15" thickBot="1" x14ac:dyDescent="0.4">
      <c r="A6" s="36" t="s">
        <v>10</v>
      </c>
      <c r="B6" s="46" t="s">
        <v>10</v>
      </c>
      <c r="C6" s="40">
        <v>3809</v>
      </c>
    </row>
    <row r="7" spans="1:3" ht="13" thickBot="1" x14ac:dyDescent="0.4">
      <c r="A7" s="36" t="s">
        <v>18</v>
      </c>
      <c r="B7" s="3" t="s">
        <v>18</v>
      </c>
      <c r="C7" s="40">
        <v>1333</v>
      </c>
    </row>
    <row r="8" spans="1:3" ht="13" thickBot="1" x14ac:dyDescent="0.4">
      <c r="A8" s="36" t="s">
        <v>23</v>
      </c>
      <c r="B8" s="3" t="s">
        <v>23</v>
      </c>
      <c r="C8" s="40">
        <v>3742</v>
      </c>
    </row>
    <row r="9" spans="1:3" ht="13" thickBot="1" x14ac:dyDescent="0.4">
      <c r="A9" s="36" t="s">
        <v>43</v>
      </c>
      <c r="B9" s="3" t="s">
        <v>43</v>
      </c>
      <c r="C9" s="40">
        <v>332</v>
      </c>
    </row>
    <row r="10" spans="1:3" ht="13" thickBot="1" x14ac:dyDescent="0.4">
      <c r="A10" s="36" t="s">
        <v>95</v>
      </c>
      <c r="B10" s="3" t="s">
        <v>63</v>
      </c>
      <c r="C10" s="40">
        <v>440</v>
      </c>
    </row>
    <row r="11" spans="1:3" ht="15" thickBot="1" x14ac:dyDescent="0.4">
      <c r="A11" s="36" t="s">
        <v>13</v>
      </c>
      <c r="B11" s="46" t="s">
        <v>13</v>
      </c>
      <c r="C11" s="40">
        <v>2252</v>
      </c>
    </row>
    <row r="12" spans="1:3" ht="13" thickBot="1" x14ac:dyDescent="0.4">
      <c r="A12" s="36" t="s">
        <v>16</v>
      </c>
      <c r="B12" s="3" t="s">
        <v>16</v>
      </c>
      <c r="C12" s="40">
        <v>1848</v>
      </c>
    </row>
    <row r="13" spans="1:3" ht="13" thickBot="1" x14ac:dyDescent="0.4">
      <c r="A13" s="36" t="s">
        <v>64</v>
      </c>
      <c r="B13" s="3" t="s">
        <v>64</v>
      </c>
      <c r="C13" s="40">
        <v>5</v>
      </c>
    </row>
    <row r="14" spans="1:3" ht="13" thickBot="1" x14ac:dyDescent="0.4">
      <c r="B14" s="3" t="s">
        <v>47</v>
      </c>
      <c r="C14" s="40">
        <v>17</v>
      </c>
    </row>
    <row r="15" spans="1:3" ht="13" thickBot="1" x14ac:dyDescent="0.4">
      <c r="A15" s="36" t="s">
        <v>49</v>
      </c>
      <c r="B15" s="3" t="s">
        <v>49</v>
      </c>
      <c r="C15" s="40">
        <v>79</v>
      </c>
    </row>
    <row r="16" spans="1:3" ht="15" thickBot="1" x14ac:dyDescent="0.4">
      <c r="A16" s="36" t="s">
        <v>12</v>
      </c>
      <c r="B16" s="46" t="s">
        <v>12</v>
      </c>
      <c r="C16" s="40">
        <v>4884</v>
      </c>
    </row>
    <row r="17" spans="1:3" ht="13" thickBot="1" x14ac:dyDescent="0.4">
      <c r="A17" s="36" t="s">
        <v>27</v>
      </c>
      <c r="B17" s="3" t="s">
        <v>27</v>
      </c>
      <c r="C17" s="40">
        <v>1984</v>
      </c>
    </row>
    <row r="18" spans="1:3" ht="13" thickBot="1" x14ac:dyDescent="0.4">
      <c r="A18" s="36" t="s">
        <v>41</v>
      </c>
      <c r="B18" s="3" t="s">
        <v>41</v>
      </c>
      <c r="C18" s="40">
        <v>459</v>
      </c>
    </row>
    <row r="19" spans="1:3" ht="13" thickBot="1" x14ac:dyDescent="0.4">
      <c r="A19" s="36" t="s">
        <v>45</v>
      </c>
      <c r="B19" s="3" t="s">
        <v>45</v>
      </c>
      <c r="C19" s="40">
        <v>209</v>
      </c>
    </row>
    <row r="20" spans="1:3" ht="13" thickBot="1" x14ac:dyDescent="0.4">
      <c r="A20" s="36" t="s">
        <v>38</v>
      </c>
      <c r="B20" s="3" t="s">
        <v>38</v>
      </c>
      <c r="C20" s="40">
        <v>391</v>
      </c>
    </row>
    <row r="21" spans="1:3" ht="15" thickBot="1" x14ac:dyDescent="0.4">
      <c r="A21" s="36" t="s">
        <v>14</v>
      </c>
      <c r="B21" s="46" t="s">
        <v>14</v>
      </c>
      <c r="C21" s="40">
        <v>2690</v>
      </c>
    </row>
    <row r="22" spans="1:3" ht="13" thickBot="1" x14ac:dyDescent="0.4">
      <c r="B22" s="3" t="s">
        <v>39</v>
      </c>
      <c r="C22" s="40">
        <v>78</v>
      </c>
    </row>
    <row r="23" spans="1:3" ht="13" thickBot="1" x14ac:dyDescent="0.4">
      <c r="A23" s="36" t="s">
        <v>26</v>
      </c>
      <c r="B23" s="3" t="s">
        <v>26</v>
      </c>
      <c r="C23" s="40">
        <v>2302</v>
      </c>
    </row>
    <row r="24" spans="1:3" ht="15" thickBot="1" x14ac:dyDescent="0.4">
      <c r="A24" s="36" t="s">
        <v>17</v>
      </c>
      <c r="B24" s="46" t="s">
        <v>17</v>
      </c>
      <c r="C24" s="40">
        <v>6416</v>
      </c>
    </row>
    <row r="25" spans="1:3" ht="13" thickBot="1" x14ac:dyDescent="0.4">
      <c r="A25" s="36" t="s">
        <v>11</v>
      </c>
      <c r="B25" s="3" t="s">
        <v>11</v>
      </c>
      <c r="C25" s="40">
        <v>5240</v>
      </c>
    </row>
    <row r="26" spans="1:3" ht="13" thickBot="1" x14ac:dyDescent="0.4">
      <c r="A26" s="36" t="s">
        <v>32</v>
      </c>
      <c r="B26" s="3" t="s">
        <v>32</v>
      </c>
      <c r="C26" s="40">
        <v>890</v>
      </c>
    </row>
    <row r="27" spans="1:3" ht="13" thickBot="1" x14ac:dyDescent="0.4">
      <c r="A27" s="36" t="s">
        <v>30</v>
      </c>
      <c r="B27" s="3" t="s">
        <v>30</v>
      </c>
      <c r="C27" s="40">
        <v>635</v>
      </c>
    </row>
    <row r="28" spans="1:3" ht="13" thickBot="1" x14ac:dyDescent="0.4">
      <c r="A28" s="36" t="s">
        <v>35</v>
      </c>
      <c r="B28" s="3" t="s">
        <v>35</v>
      </c>
      <c r="C28" s="40">
        <v>696</v>
      </c>
    </row>
    <row r="29" spans="1:3" ht="13" thickBot="1" x14ac:dyDescent="0.4">
      <c r="B29" s="3" t="s">
        <v>51</v>
      </c>
      <c r="C29" s="40">
        <v>16</v>
      </c>
    </row>
    <row r="30" spans="1:3" ht="13" thickBot="1" x14ac:dyDescent="0.4">
      <c r="B30" s="3" t="s">
        <v>50</v>
      </c>
      <c r="C30" s="40">
        <v>150</v>
      </c>
    </row>
    <row r="31" spans="1:3" ht="13" thickBot="1" x14ac:dyDescent="0.4">
      <c r="A31" s="36" t="s">
        <v>31</v>
      </c>
      <c r="B31" s="3" t="s">
        <v>31</v>
      </c>
      <c r="C31" s="40">
        <v>396</v>
      </c>
    </row>
    <row r="32" spans="1:3" ht="13" thickBot="1" x14ac:dyDescent="0.4">
      <c r="A32" s="36" t="s">
        <v>42</v>
      </c>
      <c r="B32" s="3" t="s">
        <v>42</v>
      </c>
      <c r="C32" s="40">
        <v>210</v>
      </c>
    </row>
    <row r="33" spans="1:3" ht="15" thickBot="1" x14ac:dyDescent="0.4">
      <c r="A33" s="36" t="s">
        <v>8</v>
      </c>
      <c r="B33" s="46" t="s">
        <v>8</v>
      </c>
      <c r="C33" s="40">
        <v>11155</v>
      </c>
    </row>
    <row r="34" spans="1:3" ht="13" thickBot="1" x14ac:dyDescent="0.4">
      <c r="A34" s="36" t="s">
        <v>44</v>
      </c>
      <c r="B34" s="3" t="s">
        <v>44</v>
      </c>
      <c r="C34" s="40">
        <v>320</v>
      </c>
    </row>
    <row r="35" spans="1:3" ht="15" thickBot="1" x14ac:dyDescent="0.4">
      <c r="A35" s="36" t="s">
        <v>7</v>
      </c>
      <c r="B35" s="46" t="s">
        <v>7</v>
      </c>
      <c r="C35" s="40">
        <v>29310</v>
      </c>
    </row>
    <row r="36" spans="1:3" ht="13" thickBot="1" x14ac:dyDescent="0.4">
      <c r="A36" s="36" t="s">
        <v>24</v>
      </c>
      <c r="B36" s="3" t="s">
        <v>24</v>
      </c>
      <c r="C36" s="40">
        <v>790</v>
      </c>
    </row>
    <row r="37" spans="1:3" ht="13" thickBot="1" x14ac:dyDescent="0.4">
      <c r="B37" s="3" t="s">
        <v>53</v>
      </c>
      <c r="C37" s="40">
        <v>54</v>
      </c>
    </row>
    <row r="38" spans="1:3" ht="15" thickBot="1" x14ac:dyDescent="0.4">
      <c r="A38" s="36" t="s">
        <v>21</v>
      </c>
      <c r="B38" s="46" t="s">
        <v>21</v>
      </c>
      <c r="C38" s="40">
        <v>1994</v>
      </c>
    </row>
    <row r="39" spans="1:3" ht="13" thickBot="1" x14ac:dyDescent="0.4">
      <c r="A39" s="36" t="s">
        <v>46</v>
      </c>
      <c r="B39" s="3" t="s">
        <v>46</v>
      </c>
      <c r="C39" s="40">
        <v>313</v>
      </c>
    </row>
    <row r="40" spans="1:3" ht="13" thickBot="1" x14ac:dyDescent="0.4">
      <c r="A40" s="36" t="s">
        <v>37</v>
      </c>
      <c r="B40" s="3" t="s">
        <v>37</v>
      </c>
      <c r="C40" s="40">
        <v>148</v>
      </c>
    </row>
    <row r="41" spans="1:3" ht="15" thickBot="1" x14ac:dyDescent="0.4">
      <c r="A41" s="36" t="s">
        <v>19</v>
      </c>
      <c r="B41" s="46" t="s">
        <v>19</v>
      </c>
      <c r="C41" s="40">
        <v>5178</v>
      </c>
    </row>
    <row r="42" spans="1:3" ht="13" thickBot="1" x14ac:dyDescent="0.4">
      <c r="A42" s="36" t="s">
        <v>65</v>
      </c>
      <c r="B42" s="3" t="s">
        <v>65</v>
      </c>
      <c r="C42" s="40">
        <v>129</v>
      </c>
    </row>
    <row r="43" spans="1:3" ht="13" thickBot="1" x14ac:dyDescent="0.4">
      <c r="B43" s="3" t="s">
        <v>40</v>
      </c>
      <c r="C43" s="40">
        <v>608</v>
      </c>
    </row>
    <row r="44" spans="1:3" ht="13" thickBot="1" x14ac:dyDescent="0.4">
      <c r="A44" s="36" t="s">
        <v>25</v>
      </c>
      <c r="B44" s="3" t="s">
        <v>25</v>
      </c>
      <c r="C44" s="40">
        <v>440</v>
      </c>
    </row>
    <row r="45" spans="1:3" ht="13" thickBot="1" x14ac:dyDescent="0.4">
      <c r="A45" s="36" t="s">
        <v>54</v>
      </c>
      <c r="B45" s="3" t="s">
        <v>54</v>
      </c>
      <c r="C45" s="40">
        <v>50</v>
      </c>
    </row>
    <row r="46" spans="1:3" ht="13" thickBot="1" x14ac:dyDescent="0.4">
      <c r="A46" s="36" t="s">
        <v>20</v>
      </c>
      <c r="B46" s="3" t="s">
        <v>20</v>
      </c>
      <c r="C46" s="40">
        <v>338</v>
      </c>
    </row>
    <row r="47" spans="1:3" ht="15" thickBot="1" x14ac:dyDescent="0.4">
      <c r="A47" s="36" t="s">
        <v>15</v>
      </c>
      <c r="B47" s="46" t="s">
        <v>15</v>
      </c>
      <c r="C47" s="40">
        <v>1542</v>
      </c>
    </row>
    <row r="48" spans="1:3" ht="13" thickBot="1" x14ac:dyDescent="0.4">
      <c r="A48" s="36" t="s">
        <v>28</v>
      </c>
      <c r="B48" s="3" t="s">
        <v>28</v>
      </c>
      <c r="C48" s="40">
        <v>98</v>
      </c>
    </row>
    <row r="49" spans="1:3" ht="13" thickBot="1" x14ac:dyDescent="0.4">
      <c r="A49" s="36" t="s">
        <v>48</v>
      </c>
      <c r="B49" s="3" t="s">
        <v>48</v>
      </c>
      <c r="C49" s="40">
        <v>54</v>
      </c>
    </row>
    <row r="50" spans="1:3" ht="13" thickBot="1" x14ac:dyDescent="0.4">
      <c r="A50" s="36" t="s">
        <v>29</v>
      </c>
      <c r="B50" s="3" t="s">
        <v>29</v>
      </c>
      <c r="C50" s="40">
        <v>1208</v>
      </c>
    </row>
    <row r="51" spans="1:3" ht="15" thickBot="1" x14ac:dyDescent="0.4">
      <c r="A51" s="36" t="s">
        <v>9</v>
      </c>
      <c r="B51" s="46" t="s">
        <v>9</v>
      </c>
      <c r="C51" s="40">
        <v>1090</v>
      </c>
    </row>
    <row r="52" spans="1:3" ht="13" thickBot="1" x14ac:dyDescent="0.4">
      <c r="B52" s="3" t="s">
        <v>56</v>
      </c>
      <c r="C52" s="40">
        <v>73</v>
      </c>
    </row>
    <row r="53" spans="1:3" ht="13" thickBot="1" x14ac:dyDescent="0.4">
      <c r="A53" s="36" t="s">
        <v>22</v>
      </c>
      <c r="B53" s="3" t="s">
        <v>22</v>
      </c>
      <c r="C53" s="40">
        <v>514</v>
      </c>
    </row>
    <row r="54" spans="1:3" ht="13" thickBot="1" x14ac:dyDescent="0.4">
      <c r="A54" s="36" t="s">
        <v>55</v>
      </c>
      <c r="B54" s="14" t="s">
        <v>55</v>
      </c>
      <c r="C54" s="41">
        <v>12</v>
      </c>
    </row>
    <row r="59" spans="1:3" ht="13" thickBot="1" x14ac:dyDescent="0.4"/>
    <row r="60" spans="1:3" ht="14.5" x14ac:dyDescent="0.35">
      <c r="B60" s="3"/>
      <c r="C60" s="45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35" r:id="rId1" display="https://www.worldometers.info/coronavirus/usa/new-york/" xr:uid="{1DC3D861-0A05-4A07-B980-3D6A92DDECBC}"/>
    <hyperlink ref="B33" r:id="rId2" display="https://www.worldometers.info/coronavirus/usa/new-jersey/" xr:uid="{F09F0131-DB2C-483B-865F-73900FCF0F8E}"/>
    <hyperlink ref="B16" r:id="rId3" display="https://www.worldometers.info/coronavirus/usa/illinois/" xr:uid="{648192E5-F154-4EEA-A1B9-BE7660A9E5A4}"/>
    <hyperlink ref="B6" r:id="rId4" display="https://www.worldometers.info/coronavirus/usa/california/" xr:uid="{7E0B9751-174A-4EF7-9D16-913E165D179A}"/>
    <hyperlink ref="B24" r:id="rId5" display="https://www.worldometers.info/coronavirus/usa/massachusetts/" xr:uid="{5F833D8F-4DDA-441F-92F4-8333700406AD}"/>
    <hyperlink ref="B41" r:id="rId6" display="https://www.worldometers.info/coronavirus/usa/pennsylvania/" xr:uid="{B5F8A7D0-5400-4A79-8D28-9160D0E69CCE}"/>
    <hyperlink ref="B47" r:id="rId7" display="https://www.worldometers.info/coronavirus/usa/texas/" xr:uid="{CB007095-8D53-40A2-A457-27F20537CB81}"/>
    <hyperlink ref="B11" r:id="rId8" display="https://www.worldometers.info/coronavirus/usa/florida/" xr:uid="{5C12213C-B8EE-4D0B-9619-B846F56BD812}"/>
    <hyperlink ref="B21" r:id="rId9" display="https://www.worldometers.info/coronavirus/usa/louisiana/" xr:uid="{33263B4C-9ED0-46CC-B05F-00172B29C547}"/>
    <hyperlink ref="B38" r:id="rId10" display="https://www.worldometers.info/coronavirus/usa/ohio/" xr:uid="{2B50401B-3408-4AB8-983B-FFE3748FB5FA}"/>
    <hyperlink ref="B51" r:id="rId11" display="https://www.worldometers.info/coronavirus/usa/washington/" xr:uid="{CE03F692-BF51-4B1A-B8AC-EFDDABC21AC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2020-05-26T10:46:02Z</dcterms:modified>
</cp:coreProperties>
</file>