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OUCRU-Malaria-Sim-v3.0.2\cmake\misc\"/>
    </mc:Choice>
  </mc:AlternateContent>
  <bookViews>
    <workbookView xWindow="0" yWindow="0" windowWidth="17930" windowHeight="11640" activeTab="4"/>
  </bookViews>
  <sheets>
    <sheet name="Sheet1" sheetId="1" r:id="rId1"/>
    <sheet name="Sheet2" sheetId="2" r:id="rId2"/>
    <sheet name="Sheet3" sheetId="3" r:id="rId3"/>
    <sheet name="Malaria-Induced Mortality" sheetId="5" r:id="rId4"/>
    <sheet name="Age_specific Mortality Rate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5" l="1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F31" i="2"/>
  <c r="F45" i="2"/>
  <c r="F38" i="2"/>
  <c r="F37" i="2"/>
  <c r="F35" i="2"/>
  <c r="F30" i="2"/>
  <c r="B23" i="3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15" i="1"/>
  <c r="D26" i="2" l="1"/>
  <c r="D25" i="2"/>
</calcChain>
</file>

<file path=xl/sharedStrings.xml><?xml version="1.0" encoding="utf-8"?>
<sst xmlns="http://schemas.openxmlformats.org/spreadsheetml/2006/main" count="398" uniqueCount="115">
  <si>
    <t>id</t>
  </si>
  <si>
    <t>beta</t>
  </si>
  <si>
    <t>pop_size</t>
  </si>
  <si>
    <t>latitude</t>
  </si>
  <si>
    <t>longitude</t>
  </si>
  <si>
    <t>Boucle du Mouhoun</t>
  </si>
  <si>
    <t>Dédougou</t>
  </si>
  <si>
    <t>Cascades</t>
  </si>
  <si>
    <t>Banfora</t>
  </si>
  <si>
    <t>Centre</t>
  </si>
  <si>
    <t>Ouagadougou</t>
  </si>
  <si>
    <t>Centre-Est</t>
  </si>
  <si>
    <t>Tenkodogo</t>
  </si>
  <si>
    <t>Centre-Nord</t>
  </si>
  <si>
    <t>Kaya</t>
  </si>
  <si>
    <t>Centre-Ouest</t>
  </si>
  <si>
    <t>Koudougou</t>
  </si>
  <si>
    <t>Centre-Sud</t>
  </si>
  <si>
    <t>Manga</t>
  </si>
  <si>
    <t>Est</t>
  </si>
  <si>
    <t>Fada N'gourma</t>
  </si>
  <si>
    <t>Hauts-Bassins</t>
  </si>
  <si>
    <t>Bobo Dioulasso</t>
  </si>
  <si>
    <t>Nord</t>
  </si>
  <si>
    <t>Ouahigouya</t>
  </si>
  <si>
    <t>Plateau-Central</t>
  </si>
  <si>
    <t>Ziniaré</t>
  </si>
  <si>
    <t>Sahel</t>
  </si>
  <si>
    <t>Dori</t>
  </si>
  <si>
    <t>Sud-Ouest</t>
  </si>
  <si>
    <t>Gaoua</t>
  </si>
  <si>
    <t>Region</t>
  </si>
  <si>
    <t>Area</t>
  </si>
  <si>
    <t>Population (2011)</t>
  </si>
  <si>
    <t>Administrative Capital</t>
  </si>
  <si>
    <t>ID</t>
  </si>
  <si>
    <t>http://www.who.int/malaria/publications/country-profiles/profile_bfa_en.pdf</t>
  </si>
  <si>
    <t>f_treatment</t>
  </si>
  <si>
    <t>prevalence</t>
  </si>
  <si>
    <t>30-40</t>
  </si>
  <si>
    <t>firstline</t>
  </si>
  <si>
    <t>AL; AS+AQ</t>
  </si>
  <si>
    <t xml:space="preserve">TF </t>
  </si>
  <si>
    <t>AL</t>
  </si>
  <si>
    <t>ASAQ</t>
  </si>
  <si>
    <t>https://www.cia.gov/library/publications/the-world-factbook/geos/uv.html</t>
  </si>
  <si>
    <t>41.2 births/1,000 population (2017 est.)</t>
  </si>
  <si>
    <t>Death rate</t>
  </si>
  <si>
    <t>Birth rate</t>
  </si>
  <si>
    <t>11.2 deaths/1,000 population (2017 est.)</t>
  </si>
  <si>
    <t>Dedougou 2017</t>
  </si>
  <si>
    <t>Age</t>
  </si>
  <si>
    <t>Size</t>
  </si>
  <si>
    <t>1-4</t>
  </si>
  <si>
    <t>3-5</t>
  </si>
  <si>
    <t>6-11</t>
  </si>
  <si>
    <t>12-15</t>
  </si>
  <si>
    <t>16-18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</si>
  <si>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</si>
  <si>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</si>
  <si>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</si>
  <si>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</si>
  <si>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</si>
  <si>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</si>
  <si>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</si>
  <si>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</si>
  <si>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</si>
  <si>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</si>
  <si>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</si>
  <si>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</si>
  <si>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</si>
  <si>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</si>
  <si>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https://www.indexmundi.com/burkina_faso/demographics_profile.html</t>
  </si>
  <si>
    <r>
      <t xml:space="preserve">0-14 years: </t>
    </r>
    <r>
      <rPr>
        <sz val="11"/>
        <color theme="1"/>
        <rFont val="Calibri"/>
        <family val="2"/>
        <scheme val="minor"/>
      </rPr>
      <t>44.88% (male 4,519,960/female 4,503,937)</t>
    </r>
  </si>
  <si>
    <r>
      <t xml:space="preserve">15-24 years: </t>
    </r>
    <r>
      <rPr>
        <sz val="11"/>
        <color theme="1"/>
        <rFont val="Calibri"/>
        <family val="2"/>
        <scheme val="minor"/>
      </rPr>
      <t>20.07% (male 2,024,501/female 2,012,053)</t>
    </r>
  </si>
  <si>
    <r>
      <t xml:space="preserve">25-54 years: </t>
    </r>
    <r>
      <rPr>
        <sz val="11"/>
        <color theme="1"/>
        <rFont val="Calibri"/>
        <family val="2"/>
        <scheme val="minor"/>
      </rPr>
      <t>29.42% (male 2,999,941/female 2,915,264)</t>
    </r>
  </si>
  <si>
    <r>
      <t xml:space="preserve">55-64 years: </t>
    </r>
    <r>
      <rPr>
        <sz val="11"/>
        <color theme="1"/>
        <rFont val="Calibri"/>
        <family val="2"/>
        <scheme val="minor"/>
      </rPr>
      <t>3.2% (male 284,374/female 359,159)</t>
    </r>
  </si>
  <si>
    <r>
      <t xml:space="preserve">65 years and over: </t>
    </r>
    <r>
      <rPr>
        <sz val="11"/>
        <color theme="1"/>
        <rFont val="Calibri"/>
        <family val="2"/>
        <scheme val="minor"/>
      </rPr>
      <t>2.43% (male 181,996/female 306,324) (2017 est.)</t>
    </r>
  </si>
  <si>
    <t>&lt;1</t>
  </si>
  <si>
    <t>http://global-disease-burden.healthgrove.com/l/9646/Malaria-in-Burkina-Faso</t>
  </si>
  <si>
    <t>5-9</t>
  </si>
  <si>
    <t>10-14</t>
  </si>
  <si>
    <t>75-80</t>
  </si>
  <si>
    <t>+80</t>
  </si>
  <si>
    <t>http://apps.who.int/gho/data/view.main.LT61990?lang=en</t>
  </si>
  <si>
    <t>Indicator</t>
  </si>
  <si>
    <t>Age Group</t>
  </si>
  <si>
    <t>Male</t>
  </si>
  <si>
    <t>Female</t>
  </si>
  <si>
    <t>nMx - age-specific death rate between ages x and x+n</t>
  </si>
  <si>
    <t>&lt;1 year</t>
  </si>
  <si>
    <t>1-4 years</t>
  </si>
  <si>
    <t>5-9 years</t>
  </si>
  <si>
    <t>10-14 years</t>
  </si>
  <si>
    <t>15-19 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</si>
  <si>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</si>
  <si>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</si>
  <si>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</si>
  <si>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</si>
  <si>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</si>
  <si>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</si>
  <si>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</si>
  <si>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</si>
  <si>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</si>
  <si>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</si>
  <si>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</si>
  <si>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</si>
  <si>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</si>
  <si>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85+ years</t>
  </si>
  <si>
    <t>nqx - probability of dying between ages x and x+n</t>
  </si>
  <si>
    <t>lx - number of people left alive at age x</t>
  </si>
  <si>
    <t>ndx - number of people dying between ages x and x+n</t>
  </si>
  <si>
    <t>nLx - person-years lived between ages x and x+n</t>
  </si>
  <si>
    <t>Tx - person-years lived above age x</t>
  </si>
  <si>
    <t>ex - expectation of life at age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</si>
</sst>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Tenkodogo" TargetMode="External"/><Relationship Id="rId13" Type="http://schemas.openxmlformats.org/officeDocument/2006/relationships/hyperlink" Target="https://en.wikipedia.org/wiki/Centre-Sud_Region" TargetMode="External"/><Relationship Id="rId18" Type="http://schemas.openxmlformats.org/officeDocument/2006/relationships/hyperlink" Target="https://en.wikipedia.org/wiki/Bobo_Dioulasso" TargetMode="External"/><Relationship Id="rId26" Type="http://schemas.openxmlformats.org/officeDocument/2006/relationships/hyperlink" Target="https://en.wikipedia.org/wiki/Gaoua" TargetMode="External"/><Relationship Id="rId3" Type="http://schemas.openxmlformats.org/officeDocument/2006/relationships/hyperlink" Target="https://en.wikipedia.org/wiki/Cascades_Region" TargetMode="External"/><Relationship Id="rId21" Type="http://schemas.openxmlformats.org/officeDocument/2006/relationships/hyperlink" Target="https://en.wikipedia.org/wiki/Plateau-Central_Region" TargetMode="External"/><Relationship Id="rId7" Type="http://schemas.openxmlformats.org/officeDocument/2006/relationships/hyperlink" Target="https://en.wikipedia.org/wiki/Centre-Est_Region" TargetMode="External"/><Relationship Id="rId12" Type="http://schemas.openxmlformats.org/officeDocument/2006/relationships/hyperlink" Target="https://en.wikipedia.org/wiki/Koudougou" TargetMode="External"/><Relationship Id="rId17" Type="http://schemas.openxmlformats.org/officeDocument/2006/relationships/hyperlink" Target="https://en.wikipedia.org/wiki/Hauts-Bassins_Region" TargetMode="External"/><Relationship Id="rId25" Type="http://schemas.openxmlformats.org/officeDocument/2006/relationships/hyperlink" Target="https://en.wikipedia.org/wiki/Sud-Ouest_Region_(Burkina_Faso)" TargetMode="External"/><Relationship Id="rId2" Type="http://schemas.openxmlformats.org/officeDocument/2006/relationships/hyperlink" Target="https://en.wikipedia.org/wiki/D%C3%A9dougou" TargetMode="External"/><Relationship Id="rId16" Type="http://schemas.openxmlformats.org/officeDocument/2006/relationships/hyperlink" Target="https://en.wikipedia.org/wiki/Fada_N%27gourma" TargetMode="External"/><Relationship Id="rId20" Type="http://schemas.openxmlformats.org/officeDocument/2006/relationships/hyperlink" Target="https://en.wikipedia.org/wiki/Ouahigouya" TargetMode="External"/><Relationship Id="rId1" Type="http://schemas.openxmlformats.org/officeDocument/2006/relationships/hyperlink" Target="https://en.wikipedia.org/wiki/Boucle_du_Mouhoun_Region" TargetMode="External"/><Relationship Id="rId6" Type="http://schemas.openxmlformats.org/officeDocument/2006/relationships/hyperlink" Target="https://en.wikipedia.org/wiki/Ouagadougou" TargetMode="External"/><Relationship Id="rId11" Type="http://schemas.openxmlformats.org/officeDocument/2006/relationships/hyperlink" Target="https://en.wikipedia.org/wiki/Centre-Ouest_Region" TargetMode="External"/><Relationship Id="rId24" Type="http://schemas.openxmlformats.org/officeDocument/2006/relationships/hyperlink" Target="https://en.wikipedia.org/wiki/Dori,_Burkina_Faso" TargetMode="External"/><Relationship Id="rId5" Type="http://schemas.openxmlformats.org/officeDocument/2006/relationships/hyperlink" Target="https://en.wikipedia.org/wiki/Centre_Region_(Burkina_Faso)" TargetMode="External"/><Relationship Id="rId15" Type="http://schemas.openxmlformats.org/officeDocument/2006/relationships/hyperlink" Target="https://en.wikipedia.org/wiki/Est_Region_(Burkina_Faso)" TargetMode="External"/><Relationship Id="rId23" Type="http://schemas.openxmlformats.org/officeDocument/2006/relationships/hyperlink" Target="https://en.wikipedia.org/wiki/Sahel_Region" TargetMode="External"/><Relationship Id="rId10" Type="http://schemas.openxmlformats.org/officeDocument/2006/relationships/hyperlink" Target="https://en.wikipedia.org/wiki/Kaya,_Burkina_Faso" TargetMode="External"/><Relationship Id="rId19" Type="http://schemas.openxmlformats.org/officeDocument/2006/relationships/hyperlink" Target="https://en.wikipedia.org/wiki/Nord_Region_(Burkina_Faso)" TargetMode="External"/><Relationship Id="rId4" Type="http://schemas.openxmlformats.org/officeDocument/2006/relationships/hyperlink" Target="https://en.wikipedia.org/wiki/Banfora" TargetMode="External"/><Relationship Id="rId9" Type="http://schemas.openxmlformats.org/officeDocument/2006/relationships/hyperlink" Target="https://en.wikipedia.org/wiki/Centre-Nord_Region" TargetMode="External"/><Relationship Id="rId14" Type="http://schemas.openxmlformats.org/officeDocument/2006/relationships/hyperlink" Target="https://en.wikipedia.org/wiki/Manga,_Burkina_Faso" TargetMode="External"/><Relationship Id="rId22" Type="http://schemas.openxmlformats.org/officeDocument/2006/relationships/hyperlink" Target="https://en.wikipedia.org/wiki/Ziniar%C3%A9" TargetMode="External"/><Relationship Id="rId27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0" sqref="E10"/>
    </sheetView>
  </sheetViews>
  <sheetFormatPr defaultRowHeight="14.5" x14ac:dyDescent="0.35"/>
  <cols>
    <col min="6" max="6" width="9.7265625" bestFit="1" customWidth="1"/>
  </cols>
  <sheetData>
    <row r="1" spans="1:6" x14ac:dyDescent="0.35">
      <c r="A1" t="s">
        <v>0</v>
      </c>
      <c r="B1" t="s">
        <v>3</v>
      </c>
      <c r="C1" t="s">
        <v>4</v>
      </c>
      <c r="D1" t="s">
        <v>1</v>
      </c>
      <c r="F1" t="s">
        <v>2</v>
      </c>
    </row>
    <row r="2" spans="1:6" x14ac:dyDescent="0.35">
      <c r="A2">
        <v>0</v>
      </c>
      <c r="B2">
        <v>12.466666999999999</v>
      </c>
      <c r="C2">
        <v>-3.4666670000000002</v>
      </c>
      <c r="D2">
        <v>0.25</v>
      </c>
      <c r="E2">
        <f>ROUND(F2/100,0)</f>
        <v>16313</v>
      </c>
      <c r="F2" s="2">
        <v>1631321</v>
      </c>
    </row>
    <row r="3" spans="1:6" x14ac:dyDescent="0.35">
      <c r="A3">
        <v>1</v>
      </c>
      <c r="B3">
        <v>10.630833000000001</v>
      </c>
      <c r="C3">
        <v>-4.7588889999999999</v>
      </c>
      <c r="D3">
        <v>0.25</v>
      </c>
      <c r="E3">
        <f t="shared" ref="E3:E15" si="0">ROUND(F3/100,0)</f>
        <v>6373</v>
      </c>
      <c r="F3" s="2">
        <v>637279</v>
      </c>
    </row>
    <row r="4" spans="1:6" x14ac:dyDescent="0.35">
      <c r="A4">
        <v>2</v>
      </c>
      <c r="B4">
        <v>12.371441000000001</v>
      </c>
      <c r="C4">
        <v>-1.5196540000000001</v>
      </c>
      <c r="D4">
        <v>0.25</v>
      </c>
      <c r="E4">
        <f t="shared" si="0"/>
        <v>21366</v>
      </c>
      <c r="F4" s="2">
        <v>2136581</v>
      </c>
    </row>
    <row r="5" spans="1:6" x14ac:dyDescent="0.35">
      <c r="A5">
        <v>3</v>
      </c>
      <c r="B5">
        <v>11.783333000000001</v>
      </c>
      <c r="C5">
        <v>-0.36666700000000002</v>
      </c>
      <c r="D5">
        <v>0.25</v>
      </c>
      <c r="E5">
        <f t="shared" si="0"/>
        <v>13024</v>
      </c>
      <c r="F5" s="2">
        <v>1302449</v>
      </c>
    </row>
    <row r="6" spans="1:6" x14ac:dyDescent="0.35">
      <c r="A6">
        <v>4</v>
      </c>
      <c r="B6">
        <v>13.083333</v>
      </c>
      <c r="C6">
        <v>-1.0833330000000001</v>
      </c>
      <c r="D6">
        <v>0.25</v>
      </c>
      <c r="E6">
        <f t="shared" si="0"/>
        <v>13754</v>
      </c>
      <c r="F6" s="2">
        <v>1375380</v>
      </c>
    </row>
    <row r="7" spans="1:6" x14ac:dyDescent="0.35">
      <c r="A7">
        <v>5</v>
      </c>
      <c r="B7">
        <v>12.25</v>
      </c>
      <c r="C7">
        <v>-2.3666670000000001</v>
      </c>
      <c r="D7">
        <v>0.25</v>
      </c>
      <c r="E7">
        <f t="shared" si="0"/>
        <v>13488</v>
      </c>
      <c r="F7" s="2">
        <v>1348784</v>
      </c>
    </row>
    <row r="8" spans="1:6" x14ac:dyDescent="0.35">
      <c r="A8">
        <v>6</v>
      </c>
      <c r="B8">
        <v>11.666667</v>
      </c>
      <c r="C8">
        <v>-1.066667</v>
      </c>
      <c r="D8">
        <v>0.25</v>
      </c>
      <c r="E8">
        <f t="shared" si="0"/>
        <v>7226</v>
      </c>
      <c r="F8" s="2">
        <v>722631</v>
      </c>
    </row>
    <row r="9" spans="1:6" x14ac:dyDescent="0.35">
      <c r="A9">
        <v>7</v>
      </c>
      <c r="B9">
        <v>12.05</v>
      </c>
      <c r="C9">
        <v>0.36666700000000002</v>
      </c>
      <c r="D9">
        <v>0.25</v>
      </c>
      <c r="E9">
        <f t="shared" si="0"/>
        <v>14162</v>
      </c>
      <c r="F9" s="2">
        <v>1416229</v>
      </c>
    </row>
    <row r="10" spans="1:6" x14ac:dyDescent="0.35">
      <c r="A10">
        <v>8</v>
      </c>
      <c r="B10">
        <v>11.183332999999999</v>
      </c>
      <c r="C10">
        <v>-4.2833329999999998</v>
      </c>
      <c r="D10">
        <v>0.25</v>
      </c>
      <c r="E10">
        <f t="shared" si="0"/>
        <v>14696</v>
      </c>
      <c r="F10" s="2">
        <v>1469604</v>
      </c>
    </row>
    <row r="11" spans="1:6" x14ac:dyDescent="0.35">
      <c r="A11">
        <v>9</v>
      </c>
      <c r="B11">
        <v>13.583333</v>
      </c>
      <c r="C11">
        <v>-2.4166669999999999</v>
      </c>
      <c r="D11">
        <v>0.25</v>
      </c>
      <c r="E11">
        <f t="shared" si="0"/>
        <v>11856</v>
      </c>
      <c r="F11" s="2">
        <v>1185604</v>
      </c>
    </row>
    <row r="12" spans="1:6" x14ac:dyDescent="0.35">
      <c r="A12">
        <v>10</v>
      </c>
      <c r="B12">
        <v>12.583333</v>
      </c>
      <c r="C12">
        <v>-1.3</v>
      </c>
      <c r="D12">
        <v>0.25</v>
      </c>
      <c r="E12">
        <f t="shared" si="0"/>
        <v>6964</v>
      </c>
      <c r="F12" s="2">
        <v>696372</v>
      </c>
    </row>
    <row r="13" spans="1:6" x14ac:dyDescent="0.35">
      <c r="A13">
        <v>11</v>
      </c>
      <c r="B13">
        <v>14.03</v>
      </c>
      <c r="C13">
        <v>-0.03</v>
      </c>
      <c r="D13">
        <v>0.25</v>
      </c>
      <c r="E13">
        <f t="shared" si="0"/>
        <v>9684</v>
      </c>
      <c r="F13" s="2">
        <v>968442</v>
      </c>
    </row>
    <row r="14" spans="1:6" x14ac:dyDescent="0.35">
      <c r="A14">
        <v>12</v>
      </c>
      <c r="B14">
        <v>10.316667000000001</v>
      </c>
      <c r="C14">
        <v>-3.1666669999999999</v>
      </c>
      <c r="D14">
        <v>0.25</v>
      </c>
      <c r="E14">
        <f t="shared" si="0"/>
        <v>6208</v>
      </c>
      <c r="F14" s="2">
        <v>620767</v>
      </c>
    </row>
    <row r="15" spans="1:6" x14ac:dyDescent="0.35">
      <c r="E15">
        <f t="shared" si="0"/>
        <v>155114</v>
      </c>
      <c r="F15" s="4">
        <f>SUM(F2:F14)</f>
        <v>15511443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opLeftCell="B25" workbookViewId="0">
      <selection activeCell="D51" sqref="D50:D51"/>
    </sheetView>
  </sheetViews>
  <sheetFormatPr defaultRowHeight="14.5" x14ac:dyDescent="0.35"/>
  <cols>
    <col min="2" max="2" width="18.36328125" customWidth="1"/>
    <col min="4" max="4" width="23" customWidth="1"/>
    <col min="5" max="5" width="19.26953125" bestFit="1" customWidth="1"/>
  </cols>
  <sheetData>
    <row r="1" spans="1:5" x14ac:dyDescent="0.35">
      <c r="A1" t="s">
        <v>35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35">
      <c r="A2">
        <v>0</v>
      </c>
      <c r="B2" s="1" t="s">
        <v>5</v>
      </c>
      <c r="C2" s="2">
        <v>34333</v>
      </c>
      <c r="D2" s="2">
        <v>1631321</v>
      </c>
      <c r="E2" s="1" t="s">
        <v>6</v>
      </c>
    </row>
    <row r="3" spans="1:5" x14ac:dyDescent="0.35">
      <c r="A3">
        <v>1</v>
      </c>
      <c r="B3" s="1" t="s">
        <v>7</v>
      </c>
      <c r="C3" s="2">
        <v>18424</v>
      </c>
      <c r="D3" s="2">
        <v>637279</v>
      </c>
      <c r="E3" s="1" t="s">
        <v>8</v>
      </c>
    </row>
    <row r="4" spans="1:5" x14ac:dyDescent="0.35">
      <c r="A4">
        <v>2</v>
      </c>
      <c r="B4" s="1" t="s">
        <v>9</v>
      </c>
      <c r="C4" s="2">
        <v>2869</v>
      </c>
      <c r="D4" s="2">
        <v>2136581</v>
      </c>
      <c r="E4" s="1" t="s">
        <v>10</v>
      </c>
    </row>
    <row r="5" spans="1:5" x14ac:dyDescent="0.35">
      <c r="A5">
        <v>3</v>
      </c>
      <c r="B5" s="1" t="s">
        <v>11</v>
      </c>
      <c r="C5" s="2">
        <v>14710</v>
      </c>
      <c r="D5" s="2">
        <v>1302449</v>
      </c>
      <c r="E5" s="1" t="s">
        <v>12</v>
      </c>
    </row>
    <row r="6" spans="1:5" x14ac:dyDescent="0.35">
      <c r="A6">
        <v>4</v>
      </c>
      <c r="B6" s="1" t="s">
        <v>13</v>
      </c>
      <c r="C6" s="2">
        <v>19677</v>
      </c>
      <c r="D6" s="2">
        <v>1375380</v>
      </c>
      <c r="E6" s="1" t="s">
        <v>14</v>
      </c>
    </row>
    <row r="7" spans="1:5" x14ac:dyDescent="0.35">
      <c r="A7">
        <v>5</v>
      </c>
      <c r="B7" s="1" t="s">
        <v>15</v>
      </c>
      <c r="C7" s="2">
        <v>21752</v>
      </c>
      <c r="D7" s="2">
        <v>1348784</v>
      </c>
      <c r="E7" s="1" t="s">
        <v>16</v>
      </c>
    </row>
    <row r="8" spans="1:5" x14ac:dyDescent="0.35">
      <c r="A8">
        <v>6</v>
      </c>
      <c r="B8" s="1" t="s">
        <v>17</v>
      </c>
      <c r="C8" s="2">
        <v>11457</v>
      </c>
      <c r="D8" s="2">
        <v>722631</v>
      </c>
      <c r="E8" s="1" t="s">
        <v>18</v>
      </c>
    </row>
    <row r="9" spans="1:5" x14ac:dyDescent="0.35">
      <c r="A9">
        <v>7</v>
      </c>
      <c r="B9" s="1" t="s">
        <v>19</v>
      </c>
      <c r="C9" s="2">
        <v>46694</v>
      </c>
      <c r="D9" s="2">
        <v>1416229</v>
      </c>
      <c r="E9" s="1" t="s">
        <v>20</v>
      </c>
    </row>
    <row r="10" spans="1:5" x14ac:dyDescent="0.35">
      <c r="A10">
        <v>8</v>
      </c>
      <c r="B10" s="1" t="s">
        <v>21</v>
      </c>
      <c r="C10" s="2">
        <v>25343</v>
      </c>
      <c r="D10" s="2">
        <v>1469604</v>
      </c>
      <c r="E10" s="1" t="s">
        <v>22</v>
      </c>
    </row>
    <row r="11" spans="1:5" x14ac:dyDescent="0.35">
      <c r="A11">
        <v>9</v>
      </c>
      <c r="B11" s="1" t="s">
        <v>23</v>
      </c>
      <c r="C11" s="2">
        <v>16414</v>
      </c>
      <c r="D11" s="2">
        <v>1185604</v>
      </c>
      <c r="E11" s="1" t="s">
        <v>24</v>
      </c>
    </row>
    <row r="12" spans="1:5" x14ac:dyDescent="0.35">
      <c r="A12">
        <v>10</v>
      </c>
      <c r="B12" s="1" t="s">
        <v>25</v>
      </c>
      <c r="C12" s="2">
        <v>8545</v>
      </c>
      <c r="D12" s="2">
        <v>696372</v>
      </c>
      <c r="E12" s="1" t="s">
        <v>26</v>
      </c>
    </row>
    <row r="13" spans="1:5" x14ac:dyDescent="0.35">
      <c r="A13">
        <v>11</v>
      </c>
      <c r="B13" s="1" t="s">
        <v>27</v>
      </c>
      <c r="C13" s="2">
        <v>35360</v>
      </c>
      <c r="D13" s="2">
        <v>968442</v>
      </c>
      <c r="E13" s="1" t="s">
        <v>28</v>
      </c>
    </row>
    <row r="14" spans="1:5" x14ac:dyDescent="0.35">
      <c r="A14">
        <v>12</v>
      </c>
      <c r="B14" s="1" t="s">
        <v>29</v>
      </c>
      <c r="C14" s="2">
        <v>16153</v>
      </c>
      <c r="D14" s="2">
        <v>620767</v>
      </c>
      <c r="E14" s="1" t="s">
        <v>30</v>
      </c>
    </row>
    <row r="19" spans="2:6" x14ac:dyDescent="0.35">
      <c r="B19" t="s">
        <v>36</v>
      </c>
    </row>
    <row r="21" spans="2:6" x14ac:dyDescent="0.35">
      <c r="B21" t="s">
        <v>37</v>
      </c>
      <c r="C21" s="3">
        <v>0.6</v>
      </c>
    </row>
    <row r="22" spans="2:6" x14ac:dyDescent="0.35">
      <c r="B22" t="s">
        <v>38</v>
      </c>
      <c r="C22" t="s">
        <v>39</v>
      </c>
    </row>
    <row r="23" spans="2:6" x14ac:dyDescent="0.35">
      <c r="B23" t="s">
        <v>40</v>
      </c>
      <c r="C23" t="s">
        <v>41</v>
      </c>
    </row>
    <row r="25" spans="2:6" x14ac:dyDescent="0.35">
      <c r="B25" t="s">
        <v>42</v>
      </c>
      <c r="C25" t="s">
        <v>43</v>
      </c>
      <c r="D25">
        <f>100-1.85</f>
        <v>98.15</v>
      </c>
    </row>
    <row r="26" spans="2:6" x14ac:dyDescent="0.35">
      <c r="C26" t="s">
        <v>44</v>
      </c>
      <c r="D26">
        <f>100-3.2</f>
        <v>96.8</v>
      </c>
    </row>
    <row r="29" spans="2:6" x14ac:dyDescent="0.35">
      <c r="B29" t="s">
        <v>45</v>
      </c>
    </row>
    <row r="30" spans="2:6" x14ac:dyDescent="0.35">
      <c r="B30" t="s">
        <v>48</v>
      </c>
      <c r="C30" t="s">
        <v>46</v>
      </c>
      <c r="F30">
        <f>41.2/1000</f>
        <v>4.1200000000000001E-2</v>
      </c>
    </row>
    <row r="31" spans="2:6" x14ac:dyDescent="0.35">
      <c r="B31" t="s">
        <v>47</v>
      </c>
      <c r="C31" t="s">
        <v>49</v>
      </c>
      <c r="F31">
        <f>11.2/1000</f>
        <v>1.12E-2</v>
      </c>
    </row>
    <row r="34" spans="2:25" x14ac:dyDescent="0.35">
      <c r="B34" t="s">
        <v>72</v>
      </c>
    </row>
    <row r="35" spans="2:25" x14ac:dyDescent="0.35">
      <c r="B35" s="7" t="s">
        <v>73</v>
      </c>
      <c r="F35">
        <f>0.4488/15</f>
        <v>2.9919999999999999E-2</v>
      </c>
    </row>
    <row r="36" spans="2:25" x14ac:dyDescent="0.35">
      <c r="B36" s="7" t="s">
        <v>74</v>
      </c>
    </row>
    <row r="37" spans="2:25" x14ac:dyDescent="0.35">
      <c r="B37" s="7" t="s">
        <v>75</v>
      </c>
      <c r="F37">
        <f>0.2942/3</f>
        <v>9.8066666666666677E-2</v>
      </c>
    </row>
    <row r="38" spans="2:25" x14ac:dyDescent="0.35">
      <c r="B38" s="7" t="s">
        <v>76</v>
      </c>
      <c r="F38">
        <f>0.032+0.0243</f>
        <v>5.6300000000000003E-2</v>
      </c>
    </row>
    <row r="39" spans="2:25" x14ac:dyDescent="0.35">
      <c r="B39" s="7" t="s">
        <v>77</v>
      </c>
    </row>
    <row r="41" spans="2:25" x14ac:dyDescent="0.35">
      <c r="F41">
        <v>2.9919999999999999E-2</v>
      </c>
      <c r="G41">
        <v>2.9919999999999999E-2</v>
      </c>
      <c r="H41">
        <v>2.9919999999999999E-2</v>
      </c>
      <c r="I41">
        <v>2.9919999999999999E-2</v>
      </c>
      <c r="J41">
        <v>2.9919999999999999E-2</v>
      </c>
      <c r="K41">
        <v>2.9919999999999999E-2</v>
      </c>
      <c r="L41">
        <v>2.9919999999999999E-2</v>
      </c>
      <c r="M41">
        <v>2.9919999999999999E-2</v>
      </c>
      <c r="N41">
        <v>2.9919999999999999E-2</v>
      </c>
      <c r="O41">
        <v>2.9919999999999999E-2</v>
      </c>
      <c r="P41">
        <v>2.9919999999999999E-2</v>
      </c>
      <c r="Q41">
        <v>2.9919999999999999E-2</v>
      </c>
      <c r="R41">
        <v>2.9919999999999999E-2</v>
      </c>
      <c r="S41">
        <v>2.9919999999999999E-2</v>
      </c>
      <c r="T41">
        <v>2.9919999999999999E-2</v>
      </c>
      <c r="U41">
        <v>0.20069999999999999</v>
      </c>
      <c r="V41">
        <v>9.8066666999999996E-2</v>
      </c>
      <c r="W41">
        <v>9.8066666999999996E-2</v>
      </c>
      <c r="X41">
        <v>9.8066666999999996E-2</v>
      </c>
      <c r="Y41">
        <v>5.6300000000000003E-2</v>
      </c>
    </row>
    <row r="44" spans="2:25" x14ac:dyDescent="0.35">
      <c r="F44">
        <v>5.3979329E-2</v>
      </c>
      <c r="G44">
        <v>1.8935757000000001E-2</v>
      </c>
      <c r="H44">
        <v>6.8672569999999999E-3</v>
      </c>
      <c r="I44">
        <v>1.1243469999999999E-3</v>
      </c>
      <c r="J44">
        <v>1.136455E-3</v>
      </c>
      <c r="K44">
        <v>1.606066E-3</v>
      </c>
      <c r="L44">
        <v>1.9537830000000002E-3</v>
      </c>
      <c r="M44">
        <v>1.5300960000000001E-3</v>
      </c>
      <c r="N44">
        <v>1.2991529999999999E-3</v>
      </c>
      <c r="O44">
        <v>1.0680729999999999E-3</v>
      </c>
      <c r="P44">
        <v>9.7826399999999996E-4</v>
      </c>
      <c r="Q44">
        <v>9.7826399999999996E-4</v>
      </c>
      <c r="R44">
        <v>5.4999999999999997E-3</v>
      </c>
      <c r="S44">
        <v>5.4999999999999997E-3</v>
      </c>
      <c r="T44">
        <v>4.4499999999999998E-2</v>
      </c>
    </row>
    <row r="45" spans="2:25" x14ac:dyDescent="0.35">
      <c r="F45">
        <f>SUM(F44:T44)</f>
        <v>0.14695684400000003</v>
      </c>
    </row>
  </sheetData>
  <hyperlinks>
    <hyperlink ref="B2" r:id="rId1" tooltip="Boucle du Mouhoun Region" display="https://en.wikipedia.org/wiki/Boucle_du_Mouhoun_Region"/>
    <hyperlink ref="E2" r:id="rId2" tooltip="Dédougou" display="https://en.wikipedia.org/wiki/D%C3%A9dougou"/>
    <hyperlink ref="B3" r:id="rId3" tooltip="Cascades Region" display="https://en.wikipedia.org/wiki/Cascades_Region"/>
    <hyperlink ref="E3" r:id="rId4" tooltip="Banfora" display="https://en.wikipedia.org/wiki/Banfora"/>
    <hyperlink ref="B4" r:id="rId5" tooltip="Centre Region (Burkina Faso)" display="https://en.wikipedia.org/wiki/Centre_Region_(Burkina_Faso)"/>
    <hyperlink ref="E4" r:id="rId6" tooltip="Ouagadougou" display="https://en.wikipedia.org/wiki/Ouagadougou"/>
    <hyperlink ref="B5" r:id="rId7" tooltip="Centre-Est Region" display="https://en.wikipedia.org/wiki/Centre-Est_Region"/>
    <hyperlink ref="E5" r:id="rId8" tooltip="Tenkodogo" display="https://en.wikipedia.org/wiki/Tenkodogo"/>
    <hyperlink ref="B6" r:id="rId9" tooltip="Centre-Nord Region" display="https://en.wikipedia.org/wiki/Centre-Nord_Region"/>
    <hyperlink ref="E6" r:id="rId10" tooltip="Kaya, Burkina Faso" display="https://en.wikipedia.org/wiki/Kaya,_Burkina_Faso"/>
    <hyperlink ref="B7" r:id="rId11" tooltip="Centre-Ouest Region" display="https://en.wikipedia.org/wiki/Centre-Ouest_Region"/>
    <hyperlink ref="E7" r:id="rId12" tooltip="Koudougou" display="https://en.wikipedia.org/wiki/Koudougou"/>
    <hyperlink ref="B8" r:id="rId13" tooltip="Centre-Sud Region" display="https://en.wikipedia.org/wiki/Centre-Sud_Region"/>
    <hyperlink ref="E8" r:id="rId14" tooltip="Manga, Burkina Faso" display="https://en.wikipedia.org/wiki/Manga,_Burkina_Faso"/>
    <hyperlink ref="B9" r:id="rId15" tooltip="Est Region (Burkina Faso)" display="https://en.wikipedia.org/wiki/Est_Region_(Burkina_Faso)"/>
    <hyperlink ref="E9" r:id="rId16" tooltip="Fada N'gourma" display="https://en.wikipedia.org/wiki/Fada_N%27gourma"/>
    <hyperlink ref="B10" r:id="rId17" tooltip="Hauts-Bassins Region" display="https://en.wikipedia.org/wiki/Hauts-Bassins_Region"/>
    <hyperlink ref="E10" r:id="rId18" tooltip="Bobo Dioulasso" display="https://en.wikipedia.org/wiki/Bobo_Dioulasso"/>
    <hyperlink ref="B11" r:id="rId19" tooltip="Nord Region (Burkina Faso)" display="https://en.wikipedia.org/wiki/Nord_Region_(Burkina_Faso)"/>
    <hyperlink ref="E11" r:id="rId20" tooltip="Ouahigouya" display="https://en.wikipedia.org/wiki/Ouahigouya"/>
    <hyperlink ref="B12" r:id="rId21" tooltip="Plateau-Central Region" display="https://en.wikipedia.org/wiki/Plateau-Central_Region"/>
    <hyperlink ref="E12" r:id="rId22" tooltip="Ziniaré" display="https://en.wikipedia.org/wiki/Ziniar%C3%A9"/>
    <hyperlink ref="B13" r:id="rId23" tooltip="Sahel Region" display="https://en.wikipedia.org/wiki/Sahel_Region"/>
    <hyperlink ref="E13" r:id="rId24" tooltip="Dori, Burkina Faso" display="https://en.wikipedia.org/wiki/Dori,_Burkina_Faso"/>
    <hyperlink ref="B14" r:id="rId25" tooltip="Sud-Ouest Region (Burkina Faso)" display="https://en.wikipedia.org/wiki/Sud-Ouest_Region_(Burkina_Faso)"/>
    <hyperlink ref="E14" r:id="rId26" tooltip="Gaoua" display="https://en.wikipedia.org/wiki/Gaoua"/>
  </hyperlinks>
  <pageMargins left="0.7" right="0.7" top="0.75" bottom="0.75" header="0.3" footer="0.3"/>
  <pageSetup orientation="portrait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9" sqref="B9"/>
    </sheetView>
  </sheetViews>
  <sheetFormatPr defaultRowHeight="14.5" x14ac:dyDescent="0.35"/>
  <cols>
    <col min="1" max="1" width="8.7265625" style="6"/>
  </cols>
  <sheetData>
    <row r="1" spans="1:2" x14ac:dyDescent="0.35">
      <c r="A1" s="6" t="s">
        <v>50</v>
      </c>
    </row>
    <row r="2" spans="1:2" x14ac:dyDescent="0.35">
      <c r="A2" s="6" t="s">
        <v>51</v>
      </c>
      <c r="B2" t="s">
        <v>52</v>
      </c>
    </row>
    <row r="3" spans="1:2" x14ac:dyDescent="0.35">
      <c r="A3" s="6">
        <v>0</v>
      </c>
      <c r="B3" s="5">
        <v>4505</v>
      </c>
    </row>
    <row r="4" spans="1:2" x14ac:dyDescent="0.35">
      <c r="A4" s="6" t="s">
        <v>53</v>
      </c>
      <c r="B4" s="5">
        <v>16123</v>
      </c>
    </row>
    <row r="5" spans="1:2" x14ac:dyDescent="0.35">
      <c r="A5" s="6" t="s">
        <v>54</v>
      </c>
      <c r="B5" s="5">
        <v>11291</v>
      </c>
    </row>
    <row r="6" spans="1:2" x14ac:dyDescent="0.35">
      <c r="A6" s="6" t="s">
        <v>55</v>
      </c>
      <c r="B6" s="5">
        <v>20686</v>
      </c>
    </row>
    <row r="7" spans="1:2" x14ac:dyDescent="0.35">
      <c r="A7" s="6" t="s">
        <v>56</v>
      </c>
      <c r="B7" s="5">
        <v>13000</v>
      </c>
    </row>
    <row r="8" spans="1:2" x14ac:dyDescent="0.35">
      <c r="A8" s="6" t="s">
        <v>57</v>
      </c>
      <c r="B8" s="5">
        <v>8690</v>
      </c>
    </row>
    <row r="9" spans="1:2" x14ac:dyDescent="0.35">
      <c r="A9" s="6" t="s">
        <v>58</v>
      </c>
      <c r="B9" s="5">
        <v>14537</v>
      </c>
    </row>
    <row r="10" spans="1:2" x14ac:dyDescent="0.35">
      <c r="A10" s="6" t="s">
        <v>59</v>
      </c>
      <c r="B10" s="5">
        <v>10952</v>
      </c>
    </row>
    <row r="11" spans="1:2" x14ac:dyDescent="0.35">
      <c r="A11" s="6" t="s">
        <v>60</v>
      </c>
      <c r="B11" s="5">
        <v>7764</v>
      </c>
    </row>
    <row r="12" spans="1:2" x14ac:dyDescent="0.35">
      <c r="A12" s="6" t="s">
        <v>61</v>
      </c>
      <c r="B12" s="5">
        <v>6518</v>
      </c>
    </row>
    <row r="13" spans="1:2" x14ac:dyDescent="0.35">
      <c r="A13" s="6" t="s">
        <v>62</v>
      </c>
      <c r="B13" s="5">
        <v>5222</v>
      </c>
    </row>
    <row r="14" spans="1:2" x14ac:dyDescent="0.35">
      <c r="A14" s="6" t="s">
        <v>63</v>
      </c>
      <c r="B14" s="5">
        <v>4600</v>
      </c>
    </row>
    <row r="15" spans="1:2" x14ac:dyDescent="0.35">
      <c r="A15" s="6" t="s">
        <v>64</v>
      </c>
      <c r="B15" s="5">
        <v>3786</v>
      </c>
    </row>
    <row r="16" spans="1:2" x14ac:dyDescent="0.35">
      <c r="A16" s="6" t="s">
        <v>65</v>
      </c>
      <c r="B16" s="5">
        <v>2996</v>
      </c>
    </row>
    <row r="17" spans="1:2" x14ac:dyDescent="0.35">
      <c r="A17" s="6" t="s">
        <v>66</v>
      </c>
      <c r="B17" s="5">
        <v>2218</v>
      </c>
    </row>
    <row r="18" spans="1:2" x14ac:dyDescent="0.35">
      <c r="A18" s="6" t="s">
        <v>67</v>
      </c>
      <c r="B18" s="5">
        <v>1729</v>
      </c>
    </row>
    <row r="19" spans="1:2" x14ac:dyDescent="0.35">
      <c r="A19" s="6" t="s">
        <v>68</v>
      </c>
      <c r="B19" s="5">
        <v>1354</v>
      </c>
    </row>
    <row r="20" spans="1:2" x14ac:dyDescent="0.35">
      <c r="A20" s="6" t="s">
        <v>69</v>
      </c>
      <c r="B20" s="5">
        <v>995</v>
      </c>
    </row>
    <row r="21" spans="1:2" x14ac:dyDescent="0.35">
      <c r="A21" s="6" t="s">
        <v>70</v>
      </c>
      <c r="B21" s="5">
        <v>600</v>
      </c>
    </row>
    <row r="22" spans="1:2" x14ac:dyDescent="0.35">
      <c r="A22" s="6" t="s">
        <v>71</v>
      </c>
      <c r="B22" s="5">
        <v>513</v>
      </c>
    </row>
    <row r="23" spans="1:2" x14ac:dyDescent="0.35">
      <c r="B23">
        <f>SUM(B3:B22)</f>
        <v>138079</v>
      </c>
    </row>
    <row r="25" spans="1:2" x14ac:dyDescent="0.35">
      <c r="B25" s="5">
        <v>118727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S4" sqref="S4"/>
    </sheetView>
  </sheetViews>
  <sheetFormatPr defaultRowHeight="14.5" x14ac:dyDescent="0.35"/>
  <cols>
    <col min="11" max="11" width="9.81640625" bestFit="1" customWidth="1"/>
  </cols>
  <sheetData>
    <row r="1" spans="1:19" x14ac:dyDescent="0.35">
      <c r="B1" t="s">
        <v>79</v>
      </c>
    </row>
    <row r="2" spans="1:19" s="6" customFormat="1" x14ac:dyDescent="0.35">
      <c r="A2" s="6">
        <v>2013</v>
      </c>
      <c r="B2" s="6" t="s">
        <v>78</v>
      </c>
      <c r="C2" s="6" t="s">
        <v>53</v>
      </c>
      <c r="D2" s="6" t="s">
        <v>80</v>
      </c>
      <c r="E2" s="6" t="s">
        <v>81</v>
      </c>
      <c r="F2" s="6" t="s">
        <v>58</v>
      </c>
      <c r="G2" s="6" t="s">
        <v>59</v>
      </c>
      <c r="H2" s="6" t="s">
        <v>60</v>
      </c>
      <c r="I2" s="6" t="s">
        <v>61</v>
      </c>
      <c r="J2" s="6" t="s">
        <v>62</v>
      </c>
      <c r="K2" s="6" t="s">
        <v>63</v>
      </c>
      <c r="L2" s="6" t="s">
        <v>64</v>
      </c>
      <c r="M2" s="6" t="s">
        <v>65</v>
      </c>
      <c r="N2" s="6" t="s">
        <v>66</v>
      </c>
      <c r="O2" s="6" t="s">
        <v>67</v>
      </c>
      <c r="P2" s="6" t="s">
        <v>68</v>
      </c>
      <c r="Q2" s="6" t="s">
        <v>69</v>
      </c>
      <c r="R2" s="6" t="s">
        <v>82</v>
      </c>
      <c r="S2" s="6" t="s">
        <v>83</v>
      </c>
    </row>
    <row r="3" spans="1:19" x14ac:dyDescent="0.35">
      <c r="B3">
        <f>931.9/100000</f>
        <v>9.3189999999999992E-3</v>
      </c>
      <c r="C3">
        <f>556/100000</f>
        <v>5.5599999999999998E-3</v>
      </c>
      <c r="D3">
        <f>56.9/100000</f>
        <v>5.6899999999999995E-4</v>
      </c>
      <c r="E3">
        <f>27/100000</f>
        <v>2.7E-4</v>
      </c>
      <c r="F3">
        <f>18.4/100000</f>
        <v>1.8399999999999997E-4</v>
      </c>
      <c r="G3">
        <f>31/100000</f>
        <v>3.1E-4</v>
      </c>
      <c r="H3">
        <f>40.2/100000</f>
        <v>4.0200000000000001E-4</v>
      </c>
      <c r="I3">
        <f>44.9/100000</f>
        <v>4.4899999999999996E-4</v>
      </c>
      <c r="J3">
        <f>46.7/100000</f>
        <v>4.6700000000000002E-4</v>
      </c>
      <c r="K3">
        <f>49.8/100000</f>
        <v>4.9799999999999996E-4</v>
      </c>
      <c r="L3">
        <f>60.4/100000</f>
        <v>6.0399999999999994E-4</v>
      </c>
      <c r="M3">
        <f>87/100000</f>
        <v>8.7000000000000001E-4</v>
      </c>
      <c r="N3">
        <f>116.8/100000</f>
        <v>1.168E-3</v>
      </c>
      <c r="O3">
        <f>152.2/100000</f>
        <v>1.5219999999999999E-3</v>
      </c>
      <c r="P3">
        <f>249.1/100000</f>
        <v>2.4910000000000002E-3</v>
      </c>
      <c r="Q3">
        <f>428.8/100000</f>
        <v>4.2880000000000001E-3</v>
      </c>
      <c r="R3">
        <f>485.3/100000</f>
        <v>4.8530000000000005E-3</v>
      </c>
      <c r="S3">
        <f>877/100000</f>
        <v>8.77E-3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7"/>
  <sheetViews>
    <sheetView tabSelected="1" workbookViewId="0">
      <selection activeCell="L14" sqref="L14"/>
    </sheetView>
  </sheetViews>
  <sheetFormatPr defaultRowHeight="14.5" x14ac:dyDescent="0.35"/>
  <cols>
    <col min="1" max="1" width="50.90625" bestFit="1" customWidth="1"/>
  </cols>
  <sheetData>
    <row r="1" spans="1:34" x14ac:dyDescent="0.35">
      <c r="A1" t="s">
        <v>84</v>
      </c>
    </row>
    <row r="3" spans="1:34" x14ac:dyDescent="0.35">
      <c r="C3">
        <v>2015</v>
      </c>
      <c r="D3">
        <v>2015</v>
      </c>
      <c r="E3">
        <v>2014</v>
      </c>
      <c r="F3">
        <v>2014</v>
      </c>
      <c r="G3">
        <v>2013</v>
      </c>
      <c r="H3">
        <v>2013</v>
      </c>
      <c r="I3">
        <v>2012</v>
      </c>
      <c r="J3">
        <v>2012</v>
      </c>
      <c r="K3">
        <v>2011</v>
      </c>
      <c r="L3">
        <v>2011</v>
      </c>
      <c r="M3">
        <v>2010</v>
      </c>
      <c r="N3">
        <v>2010</v>
      </c>
      <c r="O3">
        <v>2009</v>
      </c>
      <c r="P3">
        <v>2009</v>
      </c>
      <c r="Q3">
        <v>2008</v>
      </c>
      <c r="R3">
        <v>2008</v>
      </c>
      <c r="S3">
        <v>2007</v>
      </c>
      <c r="T3">
        <v>2007</v>
      </c>
      <c r="U3">
        <v>2006</v>
      </c>
      <c r="V3">
        <v>2006</v>
      </c>
      <c r="W3">
        <v>2005</v>
      </c>
      <c r="X3">
        <v>2005</v>
      </c>
      <c r="Y3">
        <v>2004</v>
      </c>
      <c r="Z3">
        <v>2004</v>
      </c>
      <c r="AA3">
        <v>2003</v>
      </c>
      <c r="AB3">
        <v>2003</v>
      </c>
      <c r="AC3">
        <v>2002</v>
      </c>
      <c r="AD3">
        <v>2002</v>
      </c>
      <c r="AE3">
        <v>2001</v>
      </c>
      <c r="AF3">
        <v>2001</v>
      </c>
      <c r="AG3">
        <v>2000</v>
      </c>
      <c r="AH3">
        <v>2000</v>
      </c>
    </row>
    <row r="4" spans="1:34" x14ac:dyDescent="0.35">
      <c r="A4" t="s">
        <v>85</v>
      </c>
      <c r="B4" t="s">
        <v>86</v>
      </c>
      <c r="C4" t="s">
        <v>87</v>
      </c>
      <c r="D4" t="s">
        <v>88</v>
      </c>
      <c r="E4" t="s">
        <v>87</v>
      </c>
      <c r="F4" t="s">
        <v>88</v>
      </c>
      <c r="G4" t="s">
        <v>87</v>
      </c>
      <c r="H4" t="s">
        <v>88</v>
      </c>
      <c r="I4" t="s">
        <v>87</v>
      </c>
      <c r="J4" t="s">
        <v>88</v>
      </c>
      <c r="K4" t="s">
        <v>87</v>
      </c>
      <c r="L4" t="s">
        <v>88</v>
      </c>
      <c r="M4" t="s">
        <v>87</v>
      </c>
      <c r="N4" t="s">
        <v>88</v>
      </c>
      <c r="O4" t="s">
        <v>87</v>
      </c>
      <c r="P4" t="s">
        <v>88</v>
      </c>
      <c r="Q4" t="s">
        <v>87</v>
      </c>
      <c r="R4" t="s">
        <v>88</v>
      </c>
      <c r="S4" t="s">
        <v>87</v>
      </c>
      <c r="T4" t="s">
        <v>88</v>
      </c>
      <c r="U4" t="s">
        <v>87</v>
      </c>
      <c r="V4" t="s">
        <v>88</v>
      </c>
      <c r="W4" t="s">
        <v>87</v>
      </c>
      <c r="X4" t="s">
        <v>88</v>
      </c>
      <c r="Y4" t="s">
        <v>87</v>
      </c>
      <c r="Z4" t="s">
        <v>88</v>
      </c>
      <c r="AA4" t="s">
        <v>87</v>
      </c>
      <c r="AB4" t="s">
        <v>88</v>
      </c>
      <c r="AC4" t="s">
        <v>87</v>
      </c>
      <c r="AD4" t="s">
        <v>88</v>
      </c>
      <c r="AE4" t="s">
        <v>87</v>
      </c>
      <c r="AF4" t="s">
        <v>88</v>
      </c>
      <c r="AG4" t="s">
        <v>87</v>
      </c>
      <c r="AH4" t="s">
        <v>88</v>
      </c>
    </row>
    <row r="5" spans="1:34" x14ac:dyDescent="0.35">
      <c r="A5" t="s">
        <v>89</v>
      </c>
      <c r="B5" t="s">
        <v>90</v>
      </c>
      <c r="C5">
        <v>6.9000000000000006E-2</v>
      </c>
      <c r="D5">
        <v>5.8000000000000003E-2</v>
      </c>
      <c r="E5">
        <v>7.0999999999999994E-2</v>
      </c>
      <c r="F5">
        <v>5.8999999999999997E-2</v>
      </c>
      <c r="G5">
        <v>7.2999999999999995E-2</v>
      </c>
      <c r="H5">
        <v>6.0999999999999999E-2</v>
      </c>
      <c r="I5">
        <v>7.4999999999999997E-2</v>
      </c>
      <c r="J5">
        <v>6.3E-2</v>
      </c>
      <c r="K5">
        <v>7.6999999999999999E-2</v>
      </c>
      <c r="L5">
        <v>6.5000000000000002E-2</v>
      </c>
      <c r="M5">
        <v>0.08</v>
      </c>
      <c r="N5">
        <v>6.7000000000000004E-2</v>
      </c>
      <c r="O5">
        <v>8.3000000000000004E-2</v>
      </c>
      <c r="P5">
        <v>7.0000000000000007E-2</v>
      </c>
      <c r="Q5">
        <v>8.6999999999999994E-2</v>
      </c>
      <c r="R5">
        <v>7.2999999999999995E-2</v>
      </c>
      <c r="S5">
        <v>9.0999999999999998E-2</v>
      </c>
      <c r="T5">
        <v>7.6999999999999999E-2</v>
      </c>
      <c r="U5">
        <v>9.5000000000000001E-2</v>
      </c>
      <c r="V5">
        <v>8.1000000000000003E-2</v>
      </c>
      <c r="W5">
        <v>9.9000000000000005E-2</v>
      </c>
      <c r="X5">
        <v>8.4000000000000005E-2</v>
      </c>
      <c r="Y5">
        <v>0.10199999999999999</v>
      </c>
      <c r="Z5">
        <v>8.6999999999999994E-2</v>
      </c>
      <c r="AA5">
        <v>0.105</v>
      </c>
      <c r="AB5">
        <v>0.09</v>
      </c>
      <c r="AC5">
        <v>0.108</v>
      </c>
      <c r="AD5">
        <v>9.1999999999999998E-2</v>
      </c>
      <c r="AE5">
        <v>0.109</v>
      </c>
      <c r="AF5">
        <v>9.4E-2</v>
      </c>
      <c r="AG5">
        <v>0.111</v>
      </c>
      <c r="AH5">
        <v>9.5000000000000001E-2</v>
      </c>
    </row>
    <row r="6" spans="1:34" x14ac:dyDescent="0.35">
      <c r="A6" t="s">
        <v>89</v>
      </c>
      <c r="B6" t="s">
        <v>91</v>
      </c>
      <c r="C6">
        <v>8.0000000000000002E-3</v>
      </c>
      <c r="D6">
        <v>7.0000000000000001E-3</v>
      </c>
      <c r="E6">
        <v>8.0000000000000002E-3</v>
      </c>
      <c r="F6">
        <v>8.0000000000000002E-3</v>
      </c>
      <c r="G6">
        <v>8.9999999999999993E-3</v>
      </c>
      <c r="H6">
        <v>8.9999999999999993E-3</v>
      </c>
      <c r="I6">
        <v>0.01</v>
      </c>
      <c r="J6">
        <v>0.01</v>
      </c>
      <c r="K6">
        <v>1.0999999999999999E-2</v>
      </c>
      <c r="L6">
        <v>1.0999999999999999E-2</v>
      </c>
      <c r="M6">
        <v>1.2E-2</v>
      </c>
      <c r="N6">
        <v>1.2E-2</v>
      </c>
      <c r="O6">
        <v>1.4E-2</v>
      </c>
      <c r="P6">
        <v>1.4E-2</v>
      </c>
      <c r="Q6">
        <v>1.4999999999999999E-2</v>
      </c>
      <c r="R6">
        <v>1.4999999999999999E-2</v>
      </c>
      <c r="S6">
        <v>1.7000000000000001E-2</v>
      </c>
      <c r="T6">
        <v>1.7000000000000001E-2</v>
      </c>
      <c r="U6">
        <v>1.9E-2</v>
      </c>
      <c r="V6">
        <v>1.9E-2</v>
      </c>
      <c r="W6">
        <v>2.1000000000000001E-2</v>
      </c>
      <c r="X6">
        <v>2.1000000000000001E-2</v>
      </c>
      <c r="Y6">
        <v>2.3E-2</v>
      </c>
      <c r="Z6">
        <v>2.1999999999999999E-2</v>
      </c>
      <c r="AA6">
        <v>2.4E-2</v>
      </c>
      <c r="AB6">
        <v>2.4E-2</v>
      </c>
      <c r="AC6">
        <v>2.5000000000000001E-2</v>
      </c>
      <c r="AD6">
        <v>2.5000000000000001E-2</v>
      </c>
      <c r="AE6">
        <v>2.5999999999999999E-2</v>
      </c>
      <c r="AF6">
        <v>2.5999999999999999E-2</v>
      </c>
      <c r="AG6">
        <v>2.7E-2</v>
      </c>
      <c r="AH6">
        <v>2.5999999999999999E-2</v>
      </c>
    </row>
    <row r="7" spans="1:34" x14ac:dyDescent="0.35">
      <c r="A7" t="s">
        <v>89</v>
      </c>
      <c r="B7" t="s">
        <v>92</v>
      </c>
      <c r="C7">
        <v>3.0000000000000001E-3</v>
      </c>
      <c r="D7">
        <v>4.0000000000000001E-3</v>
      </c>
      <c r="E7">
        <v>3.0000000000000001E-3</v>
      </c>
      <c r="F7">
        <v>4.0000000000000001E-3</v>
      </c>
      <c r="G7">
        <v>3.0000000000000001E-3</v>
      </c>
      <c r="H7">
        <v>4.0000000000000001E-3</v>
      </c>
      <c r="I7">
        <v>3.0000000000000001E-3</v>
      </c>
      <c r="J7">
        <v>4.0000000000000001E-3</v>
      </c>
      <c r="K7">
        <v>3.0000000000000001E-3</v>
      </c>
      <c r="L7">
        <v>4.0000000000000001E-3</v>
      </c>
      <c r="M7">
        <v>3.0000000000000001E-3</v>
      </c>
      <c r="N7">
        <v>4.0000000000000001E-3</v>
      </c>
      <c r="O7">
        <v>3.0000000000000001E-3</v>
      </c>
      <c r="P7">
        <v>4.0000000000000001E-3</v>
      </c>
      <c r="Q7">
        <v>3.0000000000000001E-3</v>
      </c>
      <c r="R7">
        <v>4.0000000000000001E-3</v>
      </c>
      <c r="S7">
        <v>3.0000000000000001E-3</v>
      </c>
      <c r="T7">
        <v>4.0000000000000001E-3</v>
      </c>
      <c r="U7">
        <v>4.0000000000000001E-3</v>
      </c>
      <c r="V7">
        <v>4.0000000000000001E-3</v>
      </c>
      <c r="W7">
        <v>4.0000000000000001E-3</v>
      </c>
      <c r="X7">
        <v>4.0000000000000001E-3</v>
      </c>
      <c r="Y7">
        <v>4.0000000000000001E-3</v>
      </c>
      <c r="Z7">
        <v>4.0000000000000001E-3</v>
      </c>
      <c r="AA7">
        <v>4.0000000000000001E-3</v>
      </c>
      <c r="AB7">
        <v>4.0000000000000001E-3</v>
      </c>
      <c r="AC7">
        <v>5.0000000000000001E-3</v>
      </c>
      <c r="AD7">
        <v>4.0000000000000001E-3</v>
      </c>
      <c r="AE7">
        <v>5.0000000000000001E-3</v>
      </c>
      <c r="AF7">
        <v>4.0000000000000001E-3</v>
      </c>
      <c r="AG7">
        <v>5.0000000000000001E-3</v>
      </c>
      <c r="AH7">
        <v>4.0000000000000001E-3</v>
      </c>
    </row>
    <row r="8" spans="1:34" x14ac:dyDescent="0.35">
      <c r="A8" t="s">
        <v>89</v>
      </c>
      <c r="B8" t="s">
        <v>93</v>
      </c>
      <c r="C8">
        <v>2E-3</v>
      </c>
      <c r="D8">
        <v>2E-3</v>
      </c>
      <c r="E8">
        <v>2E-3</v>
      </c>
      <c r="F8">
        <v>2E-3</v>
      </c>
      <c r="G8">
        <v>2E-3</v>
      </c>
      <c r="H8">
        <v>2E-3</v>
      </c>
      <c r="I8">
        <v>2E-3</v>
      </c>
      <c r="J8">
        <v>2E-3</v>
      </c>
      <c r="K8">
        <v>2E-3</v>
      </c>
      <c r="L8">
        <v>2E-3</v>
      </c>
      <c r="M8">
        <v>2E-3</v>
      </c>
      <c r="N8">
        <v>2E-3</v>
      </c>
      <c r="O8">
        <v>2E-3</v>
      </c>
      <c r="P8">
        <v>2E-3</v>
      </c>
      <c r="Q8">
        <v>2E-3</v>
      </c>
      <c r="R8">
        <v>2E-3</v>
      </c>
      <c r="S8">
        <v>2E-3</v>
      </c>
      <c r="T8">
        <v>2E-3</v>
      </c>
      <c r="U8">
        <v>2E-3</v>
      </c>
      <c r="V8">
        <v>2E-3</v>
      </c>
      <c r="W8">
        <v>2E-3</v>
      </c>
      <c r="X8">
        <v>2E-3</v>
      </c>
      <c r="Y8">
        <v>2E-3</v>
      </c>
      <c r="Z8">
        <v>2E-3</v>
      </c>
      <c r="AA8">
        <v>2E-3</v>
      </c>
      <c r="AB8">
        <v>2E-3</v>
      </c>
      <c r="AC8">
        <v>3.0000000000000001E-3</v>
      </c>
      <c r="AD8">
        <v>2E-3</v>
      </c>
      <c r="AE8">
        <v>3.0000000000000001E-3</v>
      </c>
      <c r="AF8">
        <v>2E-3</v>
      </c>
      <c r="AG8">
        <v>3.0000000000000001E-3</v>
      </c>
      <c r="AH8">
        <v>3.0000000000000001E-3</v>
      </c>
    </row>
    <row r="9" spans="1:34" x14ac:dyDescent="0.35">
      <c r="A9" t="s">
        <v>89</v>
      </c>
      <c r="B9" t="s">
        <v>94</v>
      </c>
      <c r="C9">
        <v>2E-3</v>
      </c>
      <c r="D9">
        <v>3.0000000000000001E-3</v>
      </c>
      <c r="E9">
        <v>3.0000000000000001E-3</v>
      </c>
      <c r="F9">
        <v>3.0000000000000001E-3</v>
      </c>
      <c r="G9">
        <v>3.0000000000000001E-3</v>
      </c>
      <c r="H9">
        <v>3.0000000000000001E-3</v>
      </c>
      <c r="I9">
        <v>3.0000000000000001E-3</v>
      </c>
      <c r="J9">
        <v>3.0000000000000001E-3</v>
      </c>
      <c r="K9">
        <v>3.0000000000000001E-3</v>
      </c>
      <c r="L9">
        <v>3.0000000000000001E-3</v>
      </c>
      <c r="M9">
        <v>3.0000000000000001E-3</v>
      </c>
      <c r="N9">
        <v>3.0000000000000001E-3</v>
      </c>
      <c r="O9">
        <v>3.0000000000000001E-3</v>
      </c>
      <c r="P9">
        <v>3.0000000000000001E-3</v>
      </c>
      <c r="Q9">
        <v>3.0000000000000001E-3</v>
      </c>
      <c r="R9">
        <v>3.0000000000000001E-3</v>
      </c>
      <c r="S9">
        <v>3.0000000000000001E-3</v>
      </c>
      <c r="T9">
        <v>3.0000000000000001E-3</v>
      </c>
      <c r="U9">
        <v>3.0000000000000001E-3</v>
      </c>
      <c r="V9">
        <v>3.0000000000000001E-3</v>
      </c>
      <c r="W9">
        <v>3.0000000000000001E-3</v>
      </c>
      <c r="X9">
        <v>3.0000000000000001E-3</v>
      </c>
      <c r="Y9">
        <v>4.0000000000000001E-3</v>
      </c>
      <c r="Z9">
        <v>3.0000000000000001E-3</v>
      </c>
      <c r="AA9">
        <v>4.0000000000000001E-3</v>
      </c>
      <c r="AB9">
        <v>3.0000000000000001E-3</v>
      </c>
      <c r="AC9">
        <v>4.0000000000000001E-3</v>
      </c>
      <c r="AD9">
        <v>3.0000000000000001E-3</v>
      </c>
      <c r="AE9">
        <v>4.0000000000000001E-3</v>
      </c>
      <c r="AF9">
        <v>3.0000000000000001E-3</v>
      </c>
      <c r="AG9">
        <v>4.0000000000000001E-3</v>
      </c>
      <c r="AH9">
        <v>3.0000000000000001E-3</v>
      </c>
    </row>
    <row r="10" spans="1:34" x14ac:dyDescent="0.35">
      <c r="A10" t="s">
        <v>89</v>
      </c>
      <c r="B10" t="s">
        <v>95</v>
      </c>
      <c r="C10">
        <v>4.0000000000000001E-3</v>
      </c>
      <c r="D10">
        <v>3.0000000000000001E-3</v>
      </c>
      <c r="E10">
        <v>4.0000000000000001E-3</v>
      </c>
      <c r="F10">
        <v>3.0000000000000001E-3</v>
      </c>
      <c r="G10">
        <v>4.0000000000000001E-3</v>
      </c>
      <c r="H10">
        <v>3.0000000000000001E-3</v>
      </c>
      <c r="I10">
        <v>4.0000000000000001E-3</v>
      </c>
      <c r="J10">
        <v>3.0000000000000001E-3</v>
      </c>
      <c r="K10">
        <v>4.0000000000000001E-3</v>
      </c>
      <c r="L10">
        <v>3.0000000000000001E-3</v>
      </c>
      <c r="M10">
        <v>4.0000000000000001E-3</v>
      </c>
      <c r="N10">
        <v>3.0000000000000001E-3</v>
      </c>
      <c r="O10">
        <v>4.0000000000000001E-3</v>
      </c>
      <c r="P10">
        <v>3.0000000000000001E-3</v>
      </c>
      <c r="Q10">
        <v>5.0000000000000001E-3</v>
      </c>
      <c r="R10">
        <v>3.0000000000000001E-3</v>
      </c>
      <c r="S10">
        <v>5.0000000000000001E-3</v>
      </c>
      <c r="T10">
        <v>3.0000000000000001E-3</v>
      </c>
      <c r="U10">
        <v>5.0000000000000001E-3</v>
      </c>
      <c r="V10">
        <v>3.0000000000000001E-3</v>
      </c>
      <c r="W10">
        <v>5.0000000000000001E-3</v>
      </c>
      <c r="X10">
        <v>3.0000000000000001E-3</v>
      </c>
      <c r="Y10">
        <v>5.0000000000000001E-3</v>
      </c>
      <c r="Z10">
        <v>3.0000000000000001E-3</v>
      </c>
      <c r="AA10">
        <v>6.0000000000000001E-3</v>
      </c>
      <c r="AB10">
        <v>3.0000000000000001E-3</v>
      </c>
      <c r="AC10">
        <v>6.0000000000000001E-3</v>
      </c>
      <c r="AD10">
        <v>4.0000000000000001E-3</v>
      </c>
      <c r="AE10">
        <v>6.0000000000000001E-3</v>
      </c>
      <c r="AF10">
        <v>4.0000000000000001E-3</v>
      </c>
      <c r="AG10">
        <v>6.0000000000000001E-3</v>
      </c>
      <c r="AH10">
        <v>4.0000000000000001E-3</v>
      </c>
    </row>
    <row r="11" spans="1:34" x14ac:dyDescent="0.35">
      <c r="A11" t="s">
        <v>89</v>
      </c>
      <c r="B11" t="s">
        <v>96</v>
      </c>
      <c r="C11">
        <v>4.0000000000000001E-3</v>
      </c>
      <c r="D11">
        <v>4.0000000000000001E-3</v>
      </c>
      <c r="E11">
        <v>4.0000000000000001E-3</v>
      </c>
      <c r="F11">
        <v>4.0000000000000001E-3</v>
      </c>
      <c r="G11">
        <v>4.0000000000000001E-3</v>
      </c>
      <c r="H11">
        <v>4.0000000000000001E-3</v>
      </c>
      <c r="I11">
        <v>4.0000000000000001E-3</v>
      </c>
      <c r="J11">
        <v>4.0000000000000001E-3</v>
      </c>
      <c r="K11">
        <v>4.0000000000000001E-3</v>
      </c>
      <c r="L11">
        <v>4.0000000000000001E-3</v>
      </c>
      <c r="M11">
        <v>4.0000000000000001E-3</v>
      </c>
      <c r="N11">
        <v>4.0000000000000001E-3</v>
      </c>
      <c r="O11">
        <v>4.0000000000000001E-3</v>
      </c>
      <c r="P11">
        <v>4.0000000000000001E-3</v>
      </c>
      <c r="Q11">
        <v>5.0000000000000001E-3</v>
      </c>
      <c r="R11">
        <v>4.0000000000000001E-3</v>
      </c>
      <c r="S11">
        <v>5.0000000000000001E-3</v>
      </c>
      <c r="T11">
        <v>4.0000000000000001E-3</v>
      </c>
      <c r="U11">
        <v>5.0000000000000001E-3</v>
      </c>
      <c r="V11">
        <v>4.0000000000000001E-3</v>
      </c>
      <c r="W11">
        <v>5.0000000000000001E-3</v>
      </c>
      <c r="X11">
        <v>4.0000000000000001E-3</v>
      </c>
      <c r="Y11">
        <v>5.0000000000000001E-3</v>
      </c>
      <c r="Z11">
        <v>5.0000000000000001E-3</v>
      </c>
      <c r="AA11">
        <v>6.0000000000000001E-3</v>
      </c>
      <c r="AB11">
        <v>5.0000000000000001E-3</v>
      </c>
      <c r="AC11">
        <v>6.0000000000000001E-3</v>
      </c>
      <c r="AD11">
        <v>5.0000000000000001E-3</v>
      </c>
      <c r="AE11">
        <v>6.0000000000000001E-3</v>
      </c>
      <c r="AF11">
        <v>6.0000000000000001E-3</v>
      </c>
      <c r="AG11">
        <v>6.0000000000000001E-3</v>
      </c>
      <c r="AH11">
        <v>6.0000000000000001E-3</v>
      </c>
    </row>
    <row r="12" spans="1:34" x14ac:dyDescent="0.35">
      <c r="A12" t="s">
        <v>89</v>
      </c>
      <c r="B12" t="s">
        <v>97</v>
      </c>
      <c r="C12">
        <v>4.0000000000000001E-3</v>
      </c>
      <c r="D12">
        <v>4.0000000000000001E-3</v>
      </c>
      <c r="E12">
        <v>4.0000000000000001E-3</v>
      </c>
      <c r="F12">
        <v>5.0000000000000001E-3</v>
      </c>
      <c r="G12">
        <v>5.0000000000000001E-3</v>
      </c>
      <c r="H12">
        <v>5.0000000000000001E-3</v>
      </c>
      <c r="I12">
        <v>5.0000000000000001E-3</v>
      </c>
      <c r="J12">
        <v>5.0000000000000001E-3</v>
      </c>
      <c r="K12">
        <v>5.0000000000000001E-3</v>
      </c>
      <c r="L12">
        <v>5.0000000000000001E-3</v>
      </c>
      <c r="M12">
        <v>5.0000000000000001E-3</v>
      </c>
      <c r="N12">
        <v>5.0000000000000001E-3</v>
      </c>
      <c r="O12">
        <v>5.0000000000000001E-3</v>
      </c>
      <c r="P12">
        <v>5.0000000000000001E-3</v>
      </c>
      <c r="Q12">
        <v>5.0000000000000001E-3</v>
      </c>
      <c r="R12">
        <v>5.0000000000000001E-3</v>
      </c>
      <c r="S12">
        <v>5.0000000000000001E-3</v>
      </c>
      <c r="T12">
        <v>5.0000000000000001E-3</v>
      </c>
      <c r="U12">
        <v>5.0000000000000001E-3</v>
      </c>
      <c r="V12">
        <v>6.0000000000000001E-3</v>
      </c>
      <c r="W12">
        <v>6.0000000000000001E-3</v>
      </c>
      <c r="X12">
        <v>6.0000000000000001E-3</v>
      </c>
      <c r="Y12">
        <v>6.0000000000000001E-3</v>
      </c>
      <c r="Z12">
        <v>7.0000000000000001E-3</v>
      </c>
      <c r="AA12">
        <v>6.0000000000000001E-3</v>
      </c>
      <c r="AB12">
        <v>7.0000000000000001E-3</v>
      </c>
      <c r="AC12">
        <v>6.0000000000000001E-3</v>
      </c>
      <c r="AD12">
        <v>8.0000000000000002E-3</v>
      </c>
      <c r="AE12">
        <v>7.0000000000000001E-3</v>
      </c>
      <c r="AF12">
        <v>8.0000000000000002E-3</v>
      </c>
      <c r="AG12">
        <v>7.0000000000000001E-3</v>
      </c>
      <c r="AH12">
        <v>8.0000000000000002E-3</v>
      </c>
    </row>
    <row r="13" spans="1:34" x14ac:dyDescent="0.35">
      <c r="A13" t="s">
        <v>89</v>
      </c>
      <c r="B13" t="s">
        <v>98</v>
      </c>
      <c r="C13">
        <v>5.0000000000000001E-3</v>
      </c>
      <c r="D13">
        <v>5.0000000000000001E-3</v>
      </c>
      <c r="E13">
        <v>5.0000000000000001E-3</v>
      </c>
      <c r="F13">
        <v>5.0000000000000001E-3</v>
      </c>
      <c r="G13">
        <v>5.0000000000000001E-3</v>
      </c>
      <c r="H13">
        <v>6.0000000000000001E-3</v>
      </c>
      <c r="I13">
        <v>5.0000000000000001E-3</v>
      </c>
      <c r="J13">
        <v>6.0000000000000001E-3</v>
      </c>
      <c r="K13">
        <v>5.0000000000000001E-3</v>
      </c>
      <c r="L13">
        <v>6.0000000000000001E-3</v>
      </c>
      <c r="M13">
        <v>6.0000000000000001E-3</v>
      </c>
      <c r="N13">
        <v>6.0000000000000001E-3</v>
      </c>
      <c r="O13">
        <v>6.0000000000000001E-3</v>
      </c>
      <c r="P13">
        <v>6.0000000000000001E-3</v>
      </c>
      <c r="Q13">
        <v>6.0000000000000001E-3</v>
      </c>
      <c r="R13">
        <v>7.0000000000000001E-3</v>
      </c>
      <c r="S13">
        <v>6.0000000000000001E-3</v>
      </c>
      <c r="T13">
        <v>7.0000000000000001E-3</v>
      </c>
      <c r="U13">
        <v>6.0000000000000001E-3</v>
      </c>
      <c r="V13">
        <v>8.0000000000000002E-3</v>
      </c>
      <c r="W13">
        <v>6.0000000000000001E-3</v>
      </c>
      <c r="X13">
        <v>8.9999999999999993E-3</v>
      </c>
      <c r="Y13">
        <v>7.0000000000000001E-3</v>
      </c>
      <c r="Z13">
        <v>8.9999999999999993E-3</v>
      </c>
      <c r="AA13">
        <v>7.0000000000000001E-3</v>
      </c>
      <c r="AB13">
        <v>0.01</v>
      </c>
      <c r="AC13">
        <v>7.0000000000000001E-3</v>
      </c>
      <c r="AD13">
        <v>0.01</v>
      </c>
      <c r="AE13">
        <v>8.0000000000000002E-3</v>
      </c>
      <c r="AF13">
        <v>1.0999999999999999E-2</v>
      </c>
      <c r="AG13">
        <v>8.0000000000000002E-3</v>
      </c>
      <c r="AH13">
        <v>1.0999999999999999E-2</v>
      </c>
    </row>
    <row r="14" spans="1:34" x14ac:dyDescent="0.35">
      <c r="A14" t="s">
        <v>89</v>
      </c>
      <c r="B14" t="s">
        <v>99</v>
      </c>
      <c r="C14">
        <v>6.0000000000000001E-3</v>
      </c>
      <c r="D14">
        <v>6.0000000000000001E-3</v>
      </c>
      <c r="E14">
        <v>7.0000000000000001E-3</v>
      </c>
      <c r="F14">
        <v>7.0000000000000001E-3</v>
      </c>
      <c r="G14">
        <v>7.0000000000000001E-3</v>
      </c>
      <c r="H14">
        <v>7.0000000000000001E-3</v>
      </c>
      <c r="I14">
        <v>7.0000000000000001E-3</v>
      </c>
      <c r="J14">
        <v>7.0000000000000001E-3</v>
      </c>
      <c r="K14">
        <v>7.0000000000000001E-3</v>
      </c>
      <c r="L14">
        <v>7.0000000000000001E-3</v>
      </c>
      <c r="M14">
        <v>7.0000000000000001E-3</v>
      </c>
      <c r="N14">
        <v>8.0000000000000002E-3</v>
      </c>
      <c r="O14">
        <v>7.0000000000000001E-3</v>
      </c>
      <c r="P14">
        <v>8.0000000000000002E-3</v>
      </c>
      <c r="Q14">
        <v>8.0000000000000002E-3</v>
      </c>
      <c r="R14">
        <v>8.0000000000000002E-3</v>
      </c>
      <c r="S14">
        <v>8.0000000000000002E-3</v>
      </c>
      <c r="T14">
        <v>8.0000000000000002E-3</v>
      </c>
      <c r="U14">
        <v>8.0000000000000002E-3</v>
      </c>
      <c r="V14">
        <v>8.9999999999999993E-3</v>
      </c>
      <c r="W14">
        <v>8.0000000000000002E-3</v>
      </c>
      <c r="X14">
        <v>8.9999999999999993E-3</v>
      </c>
      <c r="Y14">
        <v>8.9999999999999993E-3</v>
      </c>
      <c r="Z14">
        <v>0.01</v>
      </c>
      <c r="AA14">
        <v>8.9999999999999993E-3</v>
      </c>
      <c r="AB14">
        <v>0.01</v>
      </c>
      <c r="AC14">
        <v>8.9999999999999993E-3</v>
      </c>
      <c r="AD14">
        <v>0.01</v>
      </c>
      <c r="AE14">
        <v>8.9999999999999993E-3</v>
      </c>
      <c r="AF14">
        <v>1.0999999999999999E-2</v>
      </c>
      <c r="AG14">
        <v>0.01</v>
      </c>
      <c r="AH14">
        <v>1.0999999999999999E-2</v>
      </c>
    </row>
    <row r="15" spans="1:34" x14ac:dyDescent="0.35">
      <c r="A15" t="s">
        <v>89</v>
      </c>
      <c r="B15" t="s">
        <v>100</v>
      </c>
      <c r="C15">
        <v>8.0000000000000002E-3</v>
      </c>
      <c r="D15">
        <v>7.0000000000000001E-3</v>
      </c>
      <c r="E15">
        <v>8.9999999999999993E-3</v>
      </c>
      <c r="F15">
        <v>8.0000000000000002E-3</v>
      </c>
      <c r="G15">
        <v>8.9999999999999993E-3</v>
      </c>
      <c r="H15">
        <v>8.0000000000000002E-3</v>
      </c>
      <c r="I15">
        <v>8.9999999999999993E-3</v>
      </c>
      <c r="J15">
        <v>8.0000000000000002E-3</v>
      </c>
      <c r="K15">
        <v>8.9999999999999993E-3</v>
      </c>
      <c r="L15">
        <v>8.0000000000000002E-3</v>
      </c>
      <c r="M15">
        <v>8.9999999999999993E-3</v>
      </c>
      <c r="N15">
        <v>8.0000000000000002E-3</v>
      </c>
      <c r="O15">
        <v>8.9999999999999993E-3</v>
      </c>
      <c r="P15">
        <v>8.0000000000000002E-3</v>
      </c>
      <c r="Q15">
        <v>0.01</v>
      </c>
      <c r="R15">
        <v>8.9999999999999993E-3</v>
      </c>
      <c r="S15">
        <v>0.01</v>
      </c>
      <c r="T15">
        <v>8.9999999999999993E-3</v>
      </c>
      <c r="U15">
        <v>0.01</v>
      </c>
      <c r="V15">
        <v>8.9999999999999993E-3</v>
      </c>
      <c r="W15">
        <v>1.0999999999999999E-2</v>
      </c>
      <c r="X15">
        <v>0.01</v>
      </c>
      <c r="Y15">
        <v>1.0999999999999999E-2</v>
      </c>
      <c r="Z15">
        <v>0.01</v>
      </c>
      <c r="AA15">
        <v>1.0999999999999999E-2</v>
      </c>
      <c r="AB15">
        <v>0.01</v>
      </c>
      <c r="AC15">
        <v>1.0999999999999999E-2</v>
      </c>
      <c r="AD15">
        <v>0.01</v>
      </c>
      <c r="AE15">
        <v>1.2E-2</v>
      </c>
      <c r="AF15">
        <v>1.0999999999999999E-2</v>
      </c>
      <c r="AG15">
        <v>1.2E-2</v>
      </c>
      <c r="AH15">
        <v>1.0999999999999999E-2</v>
      </c>
    </row>
    <row r="16" spans="1:34" x14ac:dyDescent="0.35">
      <c r="A16" t="s">
        <v>89</v>
      </c>
      <c r="B16" t="s">
        <v>101</v>
      </c>
      <c r="C16">
        <v>1.2E-2</v>
      </c>
      <c r="D16">
        <v>0.01</v>
      </c>
      <c r="E16">
        <v>1.2999999999999999E-2</v>
      </c>
      <c r="F16">
        <v>0.01</v>
      </c>
      <c r="G16">
        <v>1.2999999999999999E-2</v>
      </c>
      <c r="H16">
        <v>0.01</v>
      </c>
      <c r="I16">
        <v>1.2999999999999999E-2</v>
      </c>
      <c r="J16">
        <v>0.01</v>
      </c>
      <c r="K16">
        <v>1.2999999999999999E-2</v>
      </c>
      <c r="L16">
        <v>0.01</v>
      </c>
      <c r="M16">
        <v>1.2999999999999999E-2</v>
      </c>
      <c r="N16">
        <v>1.0999999999999999E-2</v>
      </c>
      <c r="O16">
        <v>1.2999999999999999E-2</v>
      </c>
      <c r="P16">
        <v>1.0999999999999999E-2</v>
      </c>
      <c r="Q16">
        <v>1.4E-2</v>
      </c>
      <c r="R16">
        <v>1.0999999999999999E-2</v>
      </c>
      <c r="S16">
        <v>1.4E-2</v>
      </c>
      <c r="T16">
        <v>1.0999999999999999E-2</v>
      </c>
      <c r="U16">
        <v>1.4E-2</v>
      </c>
      <c r="V16">
        <v>1.0999999999999999E-2</v>
      </c>
      <c r="W16">
        <v>1.4999999999999999E-2</v>
      </c>
      <c r="X16">
        <v>1.2E-2</v>
      </c>
      <c r="Y16">
        <v>1.4999999999999999E-2</v>
      </c>
      <c r="Z16">
        <v>1.2E-2</v>
      </c>
      <c r="AA16">
        <v>1.4999999999999999E-2</v>
      </c>
      <c r="AB16">
        <v>1.2E-2</v>
      </c>
      <c r="AC16">
        <v>1.4999999999999999E-2</v>
      </c>
      <c r="AD16">
        <v>1.2E-2</v>
      </c>
      <c r="AE16">
        <v>1.6E-2</v>
      </c>
      <c r="AF16">
        <v>1.2999999999999999E-2</v>
      </c>
      <c r="AG16">
        <v>1.6E-2</v>
      </c>
      <c r="AH16">
        <v>1.2999999999999999E-2</v>
      </c>
    </row>
    <row r="17" spans="1:34" x14ac:dyDescent="0.35">
      <c r="A17" t="s">
        <v>89</v>
      </c>
      <c r="B17" t="s">
        <v>102</v>
      </c>
      <c r="C17">
        <v>1.7999999999999999E-2</v>
      </c>
      <c r="D17">
        <v>1.4E-2</v>
      </c>
      <c r="E17">
        <v>1.7999999999999999E-2</v>
      </c>
      <c r="F17">
        <v>1.4E-2</v>
      </c>
      <c r="G17">
        <v>1.7999999999999999E-2</v>
      </c>
      <c r="H17">
        <v>1.4E-2</v>
      </c>
      <c r="I17">
        <v>1.7999999999999999E-2</v>
      </c>
      <c r="J17">
        <v>1.4E-2</v>
      </c>
      <c r="K17">
        <v>1.7999999999999999E-2</v>
      </c>
      <c r="L17">
        <v>1.4E-2</v>
      </c>
      <c r="M17">
        <v>1.9E-2</v>
      </c>
      <c r="N17">
        <v>1.4E-2</v>
      </c>
      <c r="O17">
        <v>1.9E-2</v>
      </c>
      <c r="P17">
        <v>1.4E-2</v>
      </c>
      <c r="Q17">
        <v>1.9E-2</v>
      </c>
      <c r="R17">
        <v>1.4E-2</v>
      </c>
      <c r="S17">
        <v>0.02</v>
      </c>
      <c r="T17">
        <v>1.4E-2</v>
      </c>
      <c r="U17">
        <v>0.02</v>
      </c>
      <c r="V17">
        <v>1.4999999999999999E-2</v>
      </c>
      <c r="W17">
        <v>0.02</v>
      </c>
      <c r="X17">
        <v>1.4999999999999999E-2</v>
      </c>
      <c r="Y17">
        <v>2.1000000000000001E-2</v>
      </c>
      <c r="Z17">
        <v>1.4999999999999999E-2</v>
      </c>
      <c r="AA17">
        <v>2.1000000000000001E-2</v>
      </c>
      <c r="AB17">
        <v>1.6E-2</v>
      </c>
      <c r="AC17">
        <v>2.1999999999999999E-2</v>
      </c>
      <c r="AD17">
        <v>1.6E-2</v>
      </c>
      <c r="AE17">
        <v>2.1999999999999999E-2</v>
      </c>
      <c r="AF17">
        <v>1.6E-2</v>
      </c>
      <c r="AG17">
        <v>2.1999999999999999E-2</v>
      </c>
      <c r="AH17">
        <v>1.6E-2</v>
      </c>
    </row>
    <row r="18" spans="1:34" x14ac:dyDescent="0.35">
      <c r="A18" t="s">
        <v>89</v>
      </c>
      <c r="B18" t="s">
        <v>103</v>
      </c>
      <c r="C18">
        <v>2.7E-2</v>
      </c>
      <c r="D18">
        <v>2.1999999999999999E-2</v>
      </c>
      <c r="E18">
        <v>2.8000000000000001E-2</v>
      </c>
      <c r="F18">
        <v>2.1999999999999999E-2</v>
      </c>
      <c r="G18">
        <v>2.8000000000000001E-2</v>
      </c>
      <c r="H18">
        <v>2.1999999999999999E-2</v>
      </c>
      <c r="I18">
        <v>2.8000000000000001E-2</v>
      </c>
      <c r="J18">
        <v>2.1999999999999999E-2</v>
      </c>
      <c r="K18">
        <v>2.8000000000000001E-2</v>
      </c>
      <c r="L18">
        <v>2.1999999999999999E-2</v>
      </c>
      <c r="M18">
        <v>2.8000000000000001E-2</v>
      </c>
      <c r="N18">
        <v>2.1999999999999999E-2</v>
      </c>
      <c r="O18">
        <v>2.9000000000000001E-2</v>
      </c>
      <c r="P18">
        <v>2.3E-2</v>
      </c>
      <c r="Q18">
        <v>2.9000000000000001E-2</v>
      </c>
      <c r="R18">
        <v>2.3E-2</v>
      </c>
      <c r="S18">
        <v>2.9000000000000001E-2</v>
      </c>
      <c r="T18">
        <v>2.3E-2</v>
      </c>
      <c r="U18">
        <v>0.03</v>
      </c>
      <c r="V18">
        <v>2.3E-2</v>
      </c>
      <c r="W18">
        <v>3.1E-2</v>
      </c>
      <c r="X18">
        <v>2.4E-2</v>
      </c>
      <c r="Y18">
        <v>3.1E-2</v>
      </c>
      <c r="Z18">
        <v>2.4E-2</v>
      </c>
      <c r="AA18">
        <v>3.2000000000000001E-2</v>
      </c>
      <c r="AB18">
        <v>2.4E-2</v>
      </c>
      <c r="AC18">
        <v>3.3000000000000002E-2</v>
      </c>
      <c r="AD18">
        <v>2.4E-2</v>
      </c>
      <c r="AE18">
        <v>3.3000000000000002E-2</v>
      </c>
      <c r="AF18">
        <v>2.5000000000000001E-2</v>
      </c>
      <c r="AG18">
        <v>3.4000000000000002E-2</v>
      </c>
      <c r="AH18">
        <v>2.5000000000000001E-2</v>
      </c>
    </row>
    <row r="19" spans="1:34" x14ac:dyDescent="0.35">
      <c r="A19" t="s">
        <v>89</v>
      </c>
      <c r="B19" t="s">
        <v>104</v>
      </c>
      <c r="C19">
        <v>4.2000000000000003E-2</v>
      </c>
      <c r="D19">
        <v>3.5999999999999997E-2</v>
      </c>
      <c r="E19">
        <v>4.2999999999999997E-2</v>
      </c>
      <c r="F19">
        <v>3.5999999999999997E-2</v>
      </c>
      <c r="G19">
        <v>4.2999999999999997E-2</v>
      </c>
      <c r="H19">
        <v>3.5999999999999997E-2</v>
      </c>
      <c r="I19">
        <v>4.2999999999999997E-2</v>
      </c>
      <c r="J19">
        <v>3.5999999999999997E-2</v>
      </c>
      <c r="K19">
        <v>4.2999999999999997E-2</v>
      </c>
      <c r="L19">
        <v>3.6999999999999998E-2</v>
      </c>
      <c r="M19">
        <v>4.2999999999999997E-2</v>
      </c>
      <c r="N19">
        <v>3.6999999999999998E-2</v>
      </c>
      <c r="O19">
        <v>4.3999999999999997E-2</v>
      </c>
      <c r="P19">
        <v>3.6999999999999998E-2</v>
      </c>
      <c r="Q19">
        <v>4.3999999999999997E-2</v>
      </c>
      <c r="R19">
        <v>3.6999999999999998E-2</v>
      </c>
      <c r="S19">
        <v>4.4999999999999998E-2</v>
      </c>
      <c r="T19">
        <v>3.6999999999999998E-2</v>
      </c>
      <c r="U19">
        <v>4.4999999999999998E-2</v>
      </c>
      <c r="V19">
        <v>3.7999999999999999E-2</v>
      </c>
      <c r="W19">
        <v>4.5999999999999999E-2</v>
      </c>
      <c r="X19">
        <v>3.7999999999999999E-2</v>
      </c>
      <c r="Y19">
        <v>4.7E-2</v>
      </c>
      <c r="Z19">
        <v>3.9E-2</v>
      </c>
      <c r="AA19">
        <v>4.8000000000000001E-2</v>
      </c>
      <c r="AB19">
        <v>3.9E-2</v>
      </c>
      <c r="AC19">
        <v>4.9000000000000002E-2</v>
      </c>
      <c r="AD19">
        <v>3.9E-2</v>
      </c>
      <c r="AE19">
        <v>0.05</v>
      </c>
      <c r="AF19">
        <v>0.04</v>
      </c>
      <c r="AG19">
        <v>5.0999999999999997E-2</v>
      </c>
      <c r="AH19">
        <v>0.04</v>
      </c>
    </row>
    <row r="20" spans="1:34" x14ac:dyDescent="0.35">
      <c r="A20" t="s">
        <v>89</v>
      </c>
      <c r="B20" t="s">
        <v>105</v>
      </c>
      <c r="C20">
        <v>7.0000000000000007E-2</v>
      </c>
      <c r="D20">
        <v>6.2E-2</v>
      </c>
      <c r="E20">
        <v>7.0000000000000007E-2</v>
      </c>
      <c r="F20">
        <v>6.2E-2</v>
      </c>
      <c r="G20">
        <v>7.0999999999999994E-2</v>
      </c>
      <c r="H20">
        <v>6.2E-2</v>
      </c>
      <c r="I20">
        <v>7.0999999999999994E-2</v>
      </c>
      <c r="J20">
        <v>6.3E-2</v>
      </c>
      <c r="K20">
        <v>7.0999999999999994E-2</v>
      </c>
      <c r="L20">
        <v>6.3E-2</v>
      </c>
      <c r="M20">
        <v>7.0999999999999994E-2</v>
      </c>
      <c r="N20">
        <v>6.3E-2</v>
      </c>
      <c r="O20">
        <v>7.1999999999999995E-2</v>
      </c>
      <c r="P20">
        <v>6.4000000000000001E-2</v>
      </c>
      <c r="Q20">
        <v>7.1999999999999995E-2</v>
      </c>
      <c r="R20">
        <v>6.4000000000000001E-2</v>
      </c>
      <c r="S20">
        <v>7.2999999999999995E-2</v>
      </c>
      <c r="T20">
        <v>6.4000000000000001E-2</v>
      </c>
      <c r="U20">
        <v>7.3999999999999996E-2</v>
      </c>
      <c r="V20">
        <v>6.5000000000000002E-2</v>
      </c>
      <c r="W20">
        <v>7.4999999999999997E-2</v>
      </c>
      <c r="X20">
        <v>6.6000000000000003E-2</v>
      </c>
      <c r="Y20">
        <v>7.6999999999999999E-2</v>
      </c>
      <c r="Z20">
        <v>6.7000000000000004E-2</v>
      </c>
      <c r="AA20">
        <v>7.8E-2</v>
      </c>
      <c r="AB20">
        <v>6.7000000000000004E-2</v>
      </c>
      <c r="AC20">
        <v>7.9000000000000001E-2</v>
      </c>
      <c r="AD20">
        <v>6.7000000000000004E-2</v>
      </c>
      <c r="AE20">
        <v>8.1000000000000003E-2</v>
      </c>
      <c r="AF20">
        <v>6.8000000000000005E-2</v>
      </c>
      <c r="AG20">
        <v>8.2000000000000003E-2</v>
      </c>
      <c r="AH20">
        <v>6.8000000000000005E-2</v>
      </c>
    </row>
    <row r="21" spans="1:34" x14ac:dyDescent="0.35">
      <c r="A21" t="s">
        <v>89</v>
      </c>
      <c r="B21" t="s">
        <v>106</v>
      </c>
      <c r="C21">
        <v>0.11700000000000001</v>
      </c>
      <c r="D21">
        <v>0.106</v>
      </c>
      <c r="E21">
        <v>0.11700000000000001</v>
      </c>
      <c r="F21">
        <v>0.107</v>
      </c>
      <c r="G21">
        <v>0.11799999999999999</v>
      </c>
      <c r="H21">
        <v>0.107</v>
      </c>
      <c r="I21">
        <v>0.11799999999999999</v>
      </c>
      <c r="J21">
        <v>0.108</v>
      </c>
      <c r="K21">
        <v>0.11799999999999999</v>
      </c>
      <c r="L21">
        <v>0.108</v>
      </c>
      <c r="M21">
        <v>0.11899999999999999</v>
      </c>
      <c r="N21">
        <v>0.109</v>
      </c>
      <c r="O21">
        <v>0.11899999999999999</v>
      </c>
      <c r="P21">
        <v>0.109</v>
      </c>
      <c r="Q21">
        <v>0.11899999999999999</v>
      </c>
      <c r="R21">
        <v>0.11</v>
      </c>
      <c r="S21">
        <v>0.12</v>
      </c>
      <c r="T21">
        <v>0.11</v>
      </c>
      <c r="U21">
        <v>0.121</v>
      </c>
      <c r="V21">
        <v>0.111</v>
      </c>
      <c r="W21">
        <v>0.123</v>
      </c>
      <c r="X21">
        <v>0.112</v>
      </c>
      <c r="Y21">
        <v>0.126</v>
      </c>
      <c r="Z21">
        <v>0.113</v>
      </c>
      <c r="AA21">
        <v>0.128</v>
      </c>
      <c r="AB21">
        <v>0.114</v>
      </c>
      <c r="AC21">
        <v>0.129</v>
      </c>
      <c r="AD21">
        <v>0.115</v>
      </c>
      <c r="AE21">
        <v>0.13100000000000001</v>
      </c>
      <c r="AF21">
        <v>0.115</v>
      </c>
      <c r="AG21">
        <v>0.13200000000000001</v>
      </c>
      <c r="AH21">
        <v>0.115</v>
      </c>
    </row>
    <row r="22" spans="1:34" x14ac:dyDescent="0.35">
      <c r="A22" t="s">
        <v>89</v>
      </c>
      <c r="B22" t="s">
        <v>107</v>
      </c>
      <c r="C22">
        <v>0.191</v>
      </c>
      <c r="D22">
        <v>0.18099999999999999</v>
      </c>
      <c r="E22">
        <v>0.191</v>
      </c>
      <c r="F22">
        <v>0.182</v>
      </c>
      <c r="G22">
        <v>0.192</v>
      </c>
      <c r="H22">
        <v>0.183</v>
      </c>
      <c r="I22">
        <v>0.192</v>
      </c>
      <c r="J22">
        <v>0.184</v>
      </c>
      <c r="K22">
        <v>0.192</v>
      </c>
      <c r="L22">
        <v>0.184</v>
      </c>
      <c r="M22">
        <v>0.192</v>
      </c>
      <c r="N22">
        <v>0.185</v>
      </c>
      <c r="O22">
        <v>0.193</v>
      </c>
      <c r="P22">
        <v>0.186</v>
      </c>
      <c r="Q22">
        <v>0.193</v>
      </c>
      <c r="R22">
        <v>0.187</v>
      </c>
      <c r="S22">
        <v>0.19400000000000001</v>
      </c>
      <c r="T22">
        <v>0.188</v>
      </c>
      <c r="U22">
        <v>0.19600000000000001</v>
      </c>
      <c r="V22">
        <v>0.189</v>
      </c>
      <c r="W22">
        <v>0.19900000000000001</v>
      </c>
      <c r="X22">
        <v>0.19</v>
      </c>
      <c r="Y22">
        <v>0.20200000000000001</v>
      </c>
      <c r="Z22">
        <v>0.192</v>
      </c>
      <c r="AA22">
        <v>0.20399999999999999</v>
      </c>
      <c r="AB22">
        <v>0.193</v>
      </c>
      <c r="AC22">
        <v>0.20599999999999999</v>
      </c>
      <c r="AD22">
        <v>0.19400000000000001</v>
      </c>
      <c r="AE22">
        <v>0.20899999999999999</v>
      </c>
      <c r="AF22">
        <v>0.19400000000000001</v>
      </c>
      <c r="AG22">
        <v>0.21099999999999999</v>
      </c>
      <c r="AH22">
        <v>0.19400000000000001</v>
      </c>
    </row>
    <row r="23" spans="1:34" x14ac:dyDescent="0.35">
      <c r="A23" t="s">
        <v>89</v>
      </c>
      <c r="B23" t="s">
        <v>108</v>
      </c>
      <c r="C23">
        <v>0.32</v>
      </c>
      <c r="D23">
        <v>0.3</v>
      </c>
      <c r="E23">
        <v>0.32100000000000001</v>
      </c>
      <c r="F23">
        <v>0.3</v>
      </c>
      <c r="G23">
        <v>0.32100000000000001</v>
      </c>
      <c r="H23">
        <v>0.30099999999999999</v>
      </c>
      <c r="I23">
        <v>0.32100000000000001</v>
      </c>
      <c r="J23">
        <v>0.30199999999999999</v>
      </c>
      <c r="K23">
        <v>0.32200000000000001</v>
      </c>
      <c r="L23">
        <v>0.30199999999999999</v>
      </c>
      <c r="M23">
        <v>0.32200000000000001</v>
      </c>
      <c r="N23">
        <v>0.30299999999999999</v>
      </c>
      <c r="O23">
        <v>0.32200000000000001</v>
      </c>
      <c r="P23">
        <v>0.30399999999999999</v>
      </c>
      <c r="Q23">
        <v>0.32300000000000001</v>
      </c>
      <c r="R23">
        <v>0.30499999999999999</v>
      </c>
      <c r="S23">
        <v>0.32400000000000001</v>
      </c>
      <c r="T23">
        <v>0.30599999999999999</v>
      </c>
      <c r="U23">
        <v>0.32500000000000001</v>
      </c>
      <c r="V23">
        <v>0.307</v>
      </c>
      <c r="W23">
        <v>0.32800000000000001</v>
      </c>
      <c r="X23">
        <v>0.308</v>
      </c>
      <c r="Y23">
        <v>0.33100000000000002</v>
      </c>
      <c r="Z23">
        <v>0.31</v>
      </c>
      <c r="AA23">
        <v>0.33400000000000002</v>
      </c>
      <c r="AB23">
        <v>0.311</v>
      </c>
      <c r="AC23">
        <v>0.33600000000000002</v>
      </c>
      <c r="AD23">
        <v>0.312</v>
      </c>
      <c r="AE23">
        <v>0.33900000000000002</v>
      </c>
      <c r="AF23">
        <v>0.312</v>
      </c>
      <c r="AG23">
        <v>0.34100000000000003</v>
      </c>
      <c r="AH23">
        <v>0.312</v>
      </c>
    </row>
    <row r="24" spans="1:34" x14ac:dyDescent="0.35">
      <c r="A24" t="s">
        <v>109</v>
      </c>
      <c r="B24" t="s">
        <v>90</v>
      </c>
      <c r="C24">
        <v>6.6000000000000003E-2</v>
      </c>
      <c r="D24">
        <v>5.6000000000000001E-2</v>
      </c>
      <c r="E24">
        <v>6.7000000000000004E-2</v>
      </c>
      <c r="F24">
        <v>5.7000000000000002E-2</v>
      </c>
      <c r="G24">
        <v>6.9000000000000006E-2</v>
      </c>
      <c r="H24">
        <v>5.8000000000000003E-2</v>
      </c>
      <c r="I24">
        <v>7.0999999999999994E-2</v>
      </c>
      <c r="J24">
        <v>0.06</v>
      </c>
      <c r="K24">
        <v>7.2999999999999995E-2</v>
      </c>
      <c r="L24">
        <v>6.2E-2</v>
      </c>
      <c r="M24">
        <v>7.4999999999999997E-2</v>
      </c>
      <c r="N24">
        <v>6.4000000000000001E-2</v>
      </c>
      <c r="O24">
        <v>7.8E-2</v>
      </c>
      <c r="P24">
        <v>6.7000000000000004E-2</v>
      </c>
      <c r="Q24">
        <v>8.2000000000000003E-2</v>
      </c>
      <c r="R24">
        <v>7.0000000000000007E-2</v>
      </c>
      <c r="S24">
        <v>8.5000000000000006E-2</v>
      </c>
      <c r="T24">
        <v>7.2999999999999995E-2</v>
      </c>
      <c r="U24">
        <v>8.8999999999999996E-2</v>
      </c>
      <c r="V24">
        <v>7.5999999999999998E-2</v>
      </c>
      <c r="W24">
        <v>9.2999999999999999E-2</v>
      </c>
      <c r="X24">
        <v>7.9000000000000001E-2</v>
      </c>
      <c r="Y24">
        <v>9.6000000000000002E-2</v>
      </c>
      <c r="Z24">
        <v>8.2000000000000003E-2</v>
      </c>
      <c r="AA24">
        <v>9.8000000000000004E-2</v>
      </c>
      <c r="AB24">
        <v>8.4000000000000005E-2</v>
      </c>
      <c r="AC24">
        <v>0.1</v>
      </c>
      <c r="AD24">
        <v>8.5999999999999993E-2</v>
      </c>
      <c r="AE24">
        <v>0.10199999999999999</v>
      </c>
      <c r="AF24">
        <v>8.7999999999999995E-2</v>
      </c>
      <c r="AG24">
        <v>0.10299999999999999</v>
      </c>
      <c r="AH24">
        <v>8.8999999999999996E-2</v>
      </c>
    </row>
    <row r="25" spans="1:34" x14ac:dyDescent="0.35">
      <c r="A25" t="s">
        <v>109</v>
      </c>
      <c r="B25" t="s">
        <v>91</v>
      </c>
      <c r="C25">
        <v>0.03</v>
      </c>
      <c r="D25">
        <v>2.9000000000000001E-2</v>
      </c>
      <c r="E25">
        <v>3.2000000000000001E-2</v>
      </c>
      <c r="F25">
        <v>3.2000000000000001E-2</v>
      </c>
      <c r="G25">
        <v>3.5000000000000003E-2</v>
      </c>
      <c r="H25">
        <v>3.5000000000000003E-2</v>
      </c>
      <c r="I25">
        <v>3.9E-2</v>
      </c>
      <c r="J25">
        <v>3.9E-2</v>
      </c>
      <c r="K25">
        <v>4.2000000000000003E-2</v>
      </c>
      <c r="L25">
        <v>4.2999999999999997E-2</v>
      </c>
      <c r="M25">
        <v>4.7E-2</v>
      </c>
      <c r="N25">
        <v>4.7E-2</v>
      </c>
      <c r="O25">
        <v>5.2999999999999999E-2</v>
      </c>
      <c r="P25">
        <v>5.2999999999999999E-2</v>
      </c>
      <c r="Q25">
        <v>5.8999999999999997E-2</v>
      </c>
      <c r="R25">
        <v>5.8999999999999997E-2</v>
      </c>
      <c r="S25">
        <v>6.6000000000000003E-2</v>
      </c>
      <c r="T25">
        <v>6.6000000000000003E-2</v>
      </c>
      <c r="U25">
        <v>7.2999999999999995E-2</v>
      </c>
      <c r="V25">
        <v>7.2999999999999995E-2</v>
      </c>
      <c r="W25">
        <v>7.9000000000000001E-2</v>
      </c>
      <c r="X25">
        <v>7.9000000000000001E-2</v>
      </c>
      <c r="Y25">
        <v>8.5000000000000006E-2</v>
      </c>
      <c r="Z25">
        <v>8.5000000000000006E-2</v>
      </c>
      <c r="AA25">
        <v>0.09</v>
      </c>
      <c r="AB25">
        <v>8.8999999999999996E-2</v>
      </c>
      <c r="AC25">
        <v>9.4E-2</v>
      </c>
      <c r="AD25">
        <v>9.2999999999999999E-2</v>
      </c>
      <c r="AE25">
        <v>9.7000000000000003E-2</v>
      </c>
      <c r="AF25">
        <v>9.6000000000000002E-2</v>
      </c>
      <c r="AG25">
        <v>9.9000000000000005E-2</v>
      </c>
      <c r="AH25">
        <v>9.9000000000000005E-2</v>
      </c>
    </row>
    <row r="26" spans="1:34" x14ac:dyDescent="0.35">
      <c r="A26" t="s">
        <v>109</v>
      </c>
      <c r="B26" t="s">
        <v>92</v>
      </c>
      <c r="C26">
        <v>1.4E-2</v>
      </c>
      <c r="D26">
        <v>1.7999999999999999E-2</v>
      </c>
      <c r="E26">
        <v>1.4E-2</v>
      </c>
      <c r="F26">
        <v>1.9E-2</v>
      </c>
      <c r="G26">
        <v>1.4E-2</v>
      </c>
      <c r="H26">
        <v>1.9E-2</v>
      </c>
      <c r="I26">
        <v>1.4999999999999999E-2</v>
      </c>
      <c r="J26">
        <v>1.9E-2</v>
      </c>
      <c r="K26">
        <v>1.4999999999999999E-2</v>
      </c>
      <c r="L26">
        <v>1.9E-2</v>
      </c>
      <c r="M26">
        <v>1.4999999999999999E-2</v>
      </c>
      <c r="N26">
        <v>1.9E-2</v>
      </c>
      <c r="O26">
        <v>1.6E-2</v>
      </c>
      <c r="P26">
        <v>1.7999999999999999E-2</v>
      </c>
      <c r="Q26">
        <v>1.6E-2</v>
      </c>
      <c r="R26">
        <v>1.7999999999999999E-2</v>
      </c>
      <c r="S26">
        <v>1.7000000000000001E-2</v>
      </c>
      <c r="T26">
        <v>1.7999999999999999E-2</v>
      </c>
      <c r="U26">
        <v>1.7999999999999999E-2</v>
      </c>
      <c r="V26">
        <v>1.9E-2</v>
      </c>
      <c r="W26">
        <v>1.9E-2</v>
      </c>
      <c r="X26">
        <v>1.9E-2</v>
      </c>
      <c r="Y26">
        <v>0.02</v>
      </c>
      <c r="Z26">
        <v>1.9E-2</v>
      </c>
      <c r="AA26">
        <v>2.1999999999999999E-2</v>
      </c>
      <c r="AB26">
        <v>0.02</v>
      </c>
      <c r="AC26">
        <v>2.1999999999999999E-2</v>
      </c>
      <c r="AD26">
        <v>0.02</v>
      </c>
      <c r="AE26">
        <v>2.3E-2</v>
      </c>
      <c r="AF26">
        <v>2.1000000000000001E-2</v>
      </c>
      <c r="AG26">
        <v>2.4E-2</v>
      </c>
      <c r="AH26">
        <v>2.1000000000000001E-2</v>
      </c>
    </row>
    <row r="27" spans="1:34" x14ac:dyDescent="0.35">
      <c r="A27" t="s">
        <v>109</v>
      </c>
      <c r="B27" t="s">
        <v>93</v>
      </c>
      <c r="C27">
        <v>8.0000000000000002E-3</v>
      </c>
      <c r="D27">
        <v>1.0999999999999999E-2</v>
      </c>
      <c r="E27">
        <v>8.0000000000000002E-3</v>
      </c>
      <c r="F27">
        <v>1.0999999999999999E-2</v>
      </c>
      <c r="G27">
        <v>8.9999999999999993E-3</v>
      </c>
      <c r="H27">
        <v>1.2E-2</v>
      </c>
      <c r="I27">
        <v>8.9999999999999993E-3</v>
      </c>
      <c r="J27">
        <v>1.2E-2</v>
      </c>
      <c r="K27">
        <v>8.9999999999999993E-3</v>
      </c>
      <c r="L27">
        <v>1.2E-2</v>
      </c>
      <c r="M27">
        <v>8.9999999999999993E-3</v>
      </c>
      <c r="N27">
        <v>1.2E-2</v>
      </c>
      <c r="O27">
        <v>0.01</v>
      </c>
      <c r="P27">
        <v>1.0999999999999999E-2</v>
      </c>
      <c r="Q27">
        <v>0.01</v>
      </c>
      <c r="R27">
        <v>1.0999999999999999E-2</v>
      </c>
      <c r="S27">
        <v>0.01</v>
      </c>
      <c r="T27">
        <v>1.2E-2</v>
      </c>
      <c r="U27">
        <v>1.0999999999999999E-2</v>
      </c>
      <c r="V27">
        <v>1.2E-2</v>
      </c>
      <c r="W27">
        <v>1.0999999999999999E-2</v>
      </c>
      <c r="X27">
        <v>1.2E-2</v>
      </c>
      <c r="Y27">
        <v>1.2E-2</v>
      </c>
      <c r="Z27">
        <v>1.2E-2</v>
      </c>
      <c r="AA27">
        <v>1.2E-2</v>
      </c>
      <c r="AB27">
        <v>1.2E-2</v>
      </c>
      <c r="AC27">
        <v>1.2999999999999999E-2</v>
      </c>
      <c r="AD27">
        <v>1.2E-2</v>
      </c>
      <c r="AE27">
        <v>1.2999999999999999E-2</v>
      </c>
      <c r="AF27">
        <v>1.2E-2</v>
      </c>
      <c r="AG27">
        <v>1.4E-2</v>
      </c>
      <c r="AH27">
        <v>1.2E-2</v>
      </c>
    </row>
    <row r="28" spans="1:34" x14ac:dyDescent="0.35">
      <c r="A28" t="s">
        <v>109</v>
      </c>
      <c r="B28" t="s">
        <v>94</v>
      </c>
      <c r="C28">
        <v>1.2E-2</v>
      </c>
      <c r="D28">
        <v>1.2999999999999999E-2</v>
      </c>
      <c r="E28">
        <v>1.2999999999999999E-2</v>
      </c>
      <c r="F28">
        <v>1.4E-2</v>
      </c>
      <c r="G28">
        <v>1.2999999999999999E-2</v>
      </c>
      <c r="H28">
        <v>1.4E-2</v>
      </c>
      <c r="I28">
        <v>1.2999999999999999E-2</v>
      </c>
      <c r="J28">
        <v>1.4E-2</v>
      </c>
      <c r="K28">
        <v>1.4E-2</v>
      </c>
      <c r="L28">
        <v>1.4E-2</v>
      </c>
      <c r="M28">
        <v>1.4E-2</v>
      </c>
      <c r="N28">
        <v>1.4E-2</v>
      </c>
      <c r="O28">
        <v>1.4E-2</v>
      </c>
      <c r="P28">
        <v>1.4E-2</v>
      </c>
      <c r="Q28">
        <v>1.4999999999999999E-2</v>
      </c>
      <c r="R28">
        <v>1.4E-2</v>
      </c>
      <c r="S28">
        <v>1.4999999999999999E-2</v>
      </c>
      <c r="T28">
        <v>1.4E-2</v>
      </c>
      <c r="U28">
        <v>1.6E-2</v>
      </c>
      <c r="V28">
        <v>1.4E-2</v>
      </c>
      <c r="W28">
        <v>1.7000000000000001E-2</v>
      </c>
      <c r="X28">
        <v>1.4E-2</v>
      </c>
      <c r="Y28">
        <v>1.7999999999999999E-2</v>
      </c>
      <c r="Z28">
        <v>1.4E-2</v>
      </c>
      <c r="AA28">
        <v>1.9E-2</v>
      </c>
      <c r="AB28">
        <v>1.4E-2</v>
      </c>
      <c r="AC28">
        <v>1.9E-2</v>
      </c>
      <c r="AD28">
        <v>1.4E-2</v>
      </c>
      <c r="AE28">
        <v>0.02</v>
      </c>
      <c r="AF28">
        <v>1.4E-2</v>
      </c>
      <c r="AG28">
        <v>2.1000000000000001E-2</v>
      </c>
      <c r="AH28">
        <v>1.4E-2</v>
      </c>
    </row>
    <row r="29" spans="1:34" x14ac:dyDescent="0.35">
      <c r="A29" t="s">
        <v>109</v>
      </c>
      <c r="B29" t="s">
        <v>95</v>
      </c>
      <c r="C29">
        <v>1.9E-2</v>
      </c>
      <c r="D29">
        <v>1.7000000000000001E-2</v>
      </c>
      <c r="E29">
        <v>1.9E-2</v>
      </c>
      <c r="F29">
        <v>1.7000000000000001E-2</v>
      </c>
      <c r="G29">
        <v>0.02</v>
      </c>
      <c r="H29">
        <v>1.7000000000000001E-2</v>
      </c>
      <c r="I29">
        <v>0.02</v>
      </c>
      <c r="J29">
        <v>1.7000000000000001E-2</v>
      </c>
      <c r="K29">
        <v>2.1000000000000001E-2</v>
      </c>
      <c r="L29">
        <v>1.7000000000000001E-2</v>
      </c>
      <c r="M29">
        <v>2.1000000000000001E-2</v>
      </c>
      <c r="N29">
        <v>1.7000000000000001E-2</v>
      </c>
      <c r="O29">
        <v>2.1999999999999999E-2</v>
      </c>
      <c r="P29">
        <v>1.7000000000000001E-2</v>
      </c>
      <c r="Q29">
        <v>2.3E-2</v>
      </c>
      <c r="R29">
        <v>1.6E-2</v>
      </c>
      <c r="S29">
        <v>2.3E-2</v>
      </c>
      <c r="T29">
        <v>1.6E-2</v>
      </c>
      <c r="U29">
        <v>2.4E-2</v>
      </c>
      <c r="V29">
        <v>1.7000000000000001E-2</v>
      </c>
      <c r="W29">
        <v>2.5999999999999999E-2</v>
      </c>
      <c r="X29">
        <v>1.7000000000000001E-2</v>
      </c>
      <c r="Y29">
        <v>2.7E-2</v>
      </c>
      <c r="Z29">
        <v>1.7000000000000001E-2</v>
      </c>
      <c r="AA29">
        <v>2.8000000000000001E-2</v>
      </c>
      <c r="AB29">
        <v>1.7000000000000001E-2</v>
      </c>
      <c r="AC29">
        <v>2.9000000000000001E-2</v>
      </c>
      <c r="AD29">
        <v>1.7999999999999999E-2</v>
      </c>
      <c r="AE29">
        <v>0.03</v>
      </c>
      <c r="AF29">
        <v>1.7999999999999999E-2</v>
      </c>
      <c r="AG29">
        <v>3.1E-2</v>
      </c>
      <c r="AH29">
        <v>1.7999999999999999E-2</v>
      </c>
    </row>
    <row r="30" spans="1:34" x14ac:dyDescent="0.35">
      <c r="A30" t="s">
        <v>109</v>
      </c>
      <c r="B30" t="s">
        <v>96</v>
      </c>
      <c r="C30">
        <v>1.9E-2</v>
      </c>
      <c r="D30">
        <v>1.9E-2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2.1000000000000001E-2</v>
      </c>
      <c r="L30">
        <v>0.02</v>
      </c>
      <c r="M30">
        <v>2.1000000000000001E-2</v>
      </c>
      <c r="N30">
        <v>0.02</v>
      </c>
      <c r="O30">
        <v>2.1999999999999999E-2</v>
      </c>
      <c r="P30">
        <v>0.02</v>
      </c>
      <c r="Q30">
        <v>2.3E-2</v>
      </c>
      <c r="R30">
        <v>0.02</v>
      </c>
      <c r="S30">
        <v>2.3E-2</v>
      </c>
      <c r="T30">
        <v>0.02</v>
      </c>
      <c r="U30">
        <v>2.4E-2</v>
      </c>
      <c r="V30">
        <v>2.1000000000000001E-2</v>
      </c>
      <c r="W30">
        <v>2.5999999999999999E-2</v>
      </c>
      <c r="X30">
        <v>2.1999999999999999E-2</v>
      </c>
      <c r="Y30">
        <v>2.7E-2</v>
      </c>
      <c r="Z30">
        <v>2.3E-2</v>
      </c>
      <c r="AA30">
        <v>2.8000000000000001E-2</v>
      </c>
      <c r="AB30">
        <v>2.5000000000000001E-2</v>
      </c>
      <c r="AC30">
        <v>2.9000000000000001E-2</v>
      </c>
      <c r="AD30">
        <v>2.5999999999999999E-2</v>
      </c>
      <c r="AE30">
        <v>0.03</v>
      </c>
      <c r="AF30">
        <v>2.7E-2</v>
      </c>
      <c r="AG30">
        <v>3.1E-2</v>
      </c>
      <c r="AH30">
        <v>2.8000000000000001E-2</v>
      </c>
    </row>
    <row r="31" spans="1:34" x14ac:dyDescent="0.35">
      <c r="A31" t="s">
        <v>109</v>
      </c>
      <c r="B31" t="s">
        <v>97</v>
      </c>
      <c r="C31">
        <v>2.1000000000000001E-2</v>
      </c>
      <c r="D31">
        <v>2.1999999999999999E-2</v>
      </c>
      <c r="E31">
        <v>2.1999999999999999E-2</v>
      </c>
      <c r="F31">
        <v>2.3E-2</v>
      </c>
      <c r="G31">
        <v>2.1999999999999999E-2</v>
      </c>
      <c r="H31">
        <v>2.3E-2</v>
      </c>
      <c r="I31">
        <v>2.3E-2</v>
      </c>
      <c r="J31">
        <v>2.3E-2</v>
      </c>
      <c r="K31">
        <v>2.3E-2</v>
      </c>
      <c r="L31">
        <v>2.4E-2</v>
      </c>
      <c r="M31">
        <v>2.4E-2</v>
      </c>
      <c r="N31">
        <v>2.4E-2</v>
      </c>
      <c r="O31">
        <v>2.5000000000000001E-2</v>
      </c>
      <c r="P31">
        <v>2.4E-2</v>
      </c>
      <c r="Q31">
        <v>2.5000000000000001E-2</v>
      </c>
      <c r="R31">
        <v>2.5000000000000001E-2</v>
      </c>
      <c r="S31">
        <v>2.5999999999999999E-2</v>
      </c>
      <c r="T31">
        <v>2.5999999999999999E-2</v>
      </c>
      <c r="U31">
        <v>2.7E-2</v>
      </c>
      <c r="V31">
        <v>2.8000000000000001E-2</v>
      </c>
      <c r="W31">
        <v>2.8000000000000001E-2</v>
      </c>
      <c r="X31">
        <v>3.1E-2</v>
      </c>
      <c r="Y31">
        <v>2.9000000000000001E-2</v>
      </c>
      <c r="Z31">
        <v>3.3000000000000002E-2</v>
      </c>
      <c r="AA31">
        <v>3.1E-2</v>
      </c>
      <c r="AB31">
        <v>3.5999999999999997E-2</v>
      </c>
      <c r="AC31">
        <v>3.2000000000000001E-2</v>
      </c>
      <c r="AD31">
        <v>3.7999999999999999E-2</v>
      </c>
      <c r="AE31">
        <v>3.2000000000000001E-2</v>
      </c>
      <c r="AF31">
        <v>0.04</v>
      </c>
      <c r="AG31">
        <v>3.3000000000000002E-2</v>
      </c>
      <c r="AH31">
        <v>4.1000000000000002E-2</v>
      </c>
    </row>
    <row r="32" spans="1:34" x14ac:dyDescent="0.35">
      <c r="A32" t="s">
        <v>109</v>
      </c>
      <c r="B32" t="s">
        <v>98</v>
      </c>
      <c r="C32">
        <v>2.4E-2</v>
      </c>
      <c r="D32">
        <v>2.5999999999999999E-2</v>
      </c>
      <c r="E32">
        <v>2.5999999999999999E-2</v>
      </c>
      <c r="F32">
        <v>2.7E-2</v>
      </c>
      <c r="G32">
        <v>2.5999999999999999E-2</v>
      </c>
      <c r="H32">
        <v>2.8000000000000001E-2</v>
      </c>
      <c r="I32">
        <v>2.5999999999999999E-2</v>
      </c>
      <c r="J32">
        <v>2.8000000000000001E-2</v>
      </c>
      <c r="K32">
        <v>2.5999999999999999E-2</v>
      </c>
      <c r="L32">
        <v>0.03</v>
      </c>
      <c r="M32">
        <v>2.7E-2</v>
      </c>
      <c r="N32">
        <v>3.1E-2</v>
      </c>
      <c r="O32">
        <v>2.8000000000000001E-2</v>
      </c>
      <c r="P32">
        <v>3.2000000000000001E-2</v>
      </c>
      <c r="Q32">
        <v>2.9000000000000001E-2</v>
      </c>
      <c r="R32">
        <v>3.3000000000000002E-2</v>
      </c>
      <c r="S32">
        <v>0.03</v>
      </c>
      <c r="T32">
        <v>3.5000000000000003E-2</v>
      </c>
      <c r="U32">
        <v>3.1E-2</v>
      </c>
      <c r="V32">
        <v>3.7999999999999999E-2</v>
      </c>
      <c r="W32">
        <v>3.2000000000000001E-2</v>
      </c>
      <c r="X32">
        <v>4.2000000000000003E-2</v>
      </c>
      <c r="Y32">
        <v>3.3000000000000002E-2</v>
      </c>
      <c r="Z32">
        <v>4.5999999999999999E-2</v>
      </c>
      <c r="AA32">
        <v>3.4000000000000002E-2</v>
      </c>
      <c r="AB32">
        <v>4.9000000000000002E-2</v>
      </c>
      <c r="AC32">
        <v>3.5999999999999997E-2</v>
      </c>
      <c r="AD32">
        <v>0.05</v>
      </c>
      <c r="AE32">
        <v>3.6999999999999998E-2</v>
      </c>
      <c r="AF32">
        <v>5.0999999999999997E-2</v>
      </c>
      <c r="AG32">
        <v>3.7999999999999999E-2</v>
      </c>
      <c r="AH32">
        <v>5.0999999999999997E-2</v>
      </c>
    </row>
    <row r="33" spans="1:34" x14ac:dyDescent="0.35">
      <c r="A33" t="s">
        <v>109</v>
      </c>
      <c r="B33" t="s">
        <v>99</v>
      </c>
      <c r="C33">
        <v>3.2000000000000001E-2</v>
      </c>
      <c r="D33">
        <v>3.1E-2</v>
      </c>
      <c r="E33">
        <v>3.4000000000000002E-2</v>
      </c>
      <c r="F33">
        <v>3.3000000000000002E-2</v>
      </c>
      <c r="G33">
        <v>3.4000000000000002E-2</v>
      </c>
      <c r="H33">
        <v>3.3000000000000002E-2</v>
      </c>
      <c r="I33">
        <v>3.4000000000000002E-2</v>
      </c>
      <c r="J33">
        <v>3.4000000000000002E-2</v>
      </c>
      <c r="K33">
        <v>3.4000000000000002E-2</v>
      </c>
      <c r="L33">
        <v>3.5999999999999997E-2</v>
      </c>
      <c r="M33">
        <v>3.5000000000000003E-2</v>
      </c>
      <c r="N33">
        <v>3.6999999999999998E-2</v>
      </c>
      <c r="O33">
        <v>3.5999999999999997E-2</v>
      </c>
      <c r="P33">
        <v>3.7999999999999999E-2</v>
      </c>
      <c r="Q33">
        <v>3.6999999999999998E-2</v>
      </c>
      <c r="R33">
        <v>3.9E-2</v>
      </c>
      <c r="S33">
        <v>3.7999999999999999E-2</v>
      </c>
      <c r="T33">
        <v>4.1000000000000002E-2</v>
      </c>
      <c r="U33">
        <v>3.9E-2</v>
      </c>
      <c r="V33">
        <v>4.2999999999999997E-2</v>
      </c>
      <c r="W33">
        <v>4.1000000000000002E-2</v>
      </c>
      <c r="X33">
        <v>4.5999999999999999E-2</v>
      </c>
      <c r="Y33">
        <v>4.2000000000000003E-2</v>
      </c>
      <c r="Z33">
        <v>4.8000000000000001E-2</v>
      </c>
      <c r="AA33">
        <v>4.2999999999999997E-2</v>
      </c>
      <c r="AB33">
        <v>0.05</v>
      </c>
      <c r="AC33">
        <v>4.4999999999999998E-2</v>
      </c>
      <c r="AD33">
        <v>5.0999999999999997E-2</v>
      </c>
      <c r="AE33">
        <v>4.5999999999999999E-2</v>
      </c>
      <c r="AF33">
        <v>5.1999999999999998E-2</v>
      </c>
      <c r="AG33">
        <v>4.7E-2</v>
      </c>
      <c r="AH33">
        <v>5.1999999999999998E-2</v>
      </c>
    </row>
    <row r="34" spans="1:34" x14ac:dyDescent="0.35">
      <c r="A34" t="s">
        <v>109</v>
      </c>
      <c r="B34" t="s">
        <v>100</v>
      </c>
      <c r="C34">
        <v>4.1000000000000002E-2</v>
      </c>
      <c r="D34">
        <v>3.6999999999999998E-2</v>
      </c>
      <c r="E34">
        <v>4.3999999999999997E-2</v>
      </c>
      <c r="F34">
        <v>3.7999999999999999E-2</v>
      </c>
      <c r="G34">
        <v>4.3999999999999997E-2</v>
      </c>
      <c r="H34">
        <v>3.7999999999999999E-2</v>
      </c>
      <c r="I34">
        <v>4.3999999999999997E-2</v>
      </c>
      <c r="J34">
        <v>3.9E-2</v>
      </c>
      <c r="K34">
        <v>4.3999999999999997E-2</v>
      </c>
      <c r="L34">
        <v>0.04</v>
      </c>
      <c r="M34">
        <v>4.4999999999999998E-2</v>
      </c>
      <c r="N34">
        <v>4.1000000000000002E-2</v>
      </c>
      <c r="O34">
        <v>4.5999999999999999E-2</v>
      </c>
      <c r="P34">
        <v>4.1000000000000002E-2</v>
      </c>
      <c r="Q34">
        <v>4.7E-2</v>
      </c>
      <c r="R34">
        <v>4.2000000000000003E-2</v>
      </c>
      <c r="S34">
        <v>4.8000000000000001E-2</v>
      </c>
      <c r="T34">
        <v>4.2999999999999997E-2</v>
      </c>
      <c r="U34">
        <v>0.05</v>
      </c>
      <c r="V34">
        <v>4.4999999999999998E-2</v>
      </c>
      <c r="W34">
        <v>5.1999999999999998E-2</v>
      </c>
      <c r="X34">
        <v>4.7E-2</v>
      </c>
      <c r="Y34">
        <v>5.2999999999999999E-2</v>
      </c>
      <c r="Z34">
        <v>4.9000000000000002E-2</v>
      </c>
      <c r="AA34">
        <v>5.3999999999999999E-2</v>
      </c>
      <c r="AB34">
        <v>0.05</v>
      </c>
      <c r="AC34">
        <v>5.5E-2</v>
      </c>
      <c r="AD34">
        <v>5.0999999999999997E-2</v>
      </c>
      <c r="AE34">
        <v>5.7000000000000002E-2</v>
      </c>
      <c r="AF34">
        <v>5.0999999999999997E-2</v>
      </c>
      <c r="AG34">
        <v>5.8000000000000003E-2</v>
      </c>
      <c r="AH34">
        <v>5.1999999999999998E-2</v>
      </c>
    </row>
    <row r="35" spans="1:34" x14ac:dyDescent="0.35">
      <c r="A35" t="s">
        <v>109</v>
      </c>
      <c r="B35" t="s">
        <v>101</v>
      </c>
      <c r="C35">
        <v>5.8999999999999997E-2</v>
      </c>
      <c r="D35">
        <v>4.8000000000000001E-2</v>
      </c>
      <c r="E35">
        <v>6.0999999999999999E-2</v>
      </c>
      <c r="F35">
        <v>4.9000000000000002E-2</v>
      </c>
      <c r="G35">
        <v>6.2E-2</v>
      </c>
      <c r="H35">
        <v>0.05</v>
      </c>
      <c r="I35">
        <v>6.2E-2</v>
      </c>
      <c r="J35">
        <v>0.05</v>
      </c>
      <c r="K35">
        <v>6.2E-2</v>
      </c>
      <c r="L35">
        <v>5.0999999999999997E-2</v>
      </c>
      <c r="M35">
        <v>6.4000000000000001E-2</v>
      </c>
      <c r="N35">
        <v>5.1999999999999998E-2</v>
      </c>
      <c r="O35">
        <v>6.5000000000000002E-2</v>
      </c>
      <c r="P35">
        <v>5.1999999999999998E-2</v>
      </c>
      <c r="Q35">
        <v>6.6000000000000003E-2</v>
      </c>
      <c r="R35">
        <v>5.2999999999999999E-2</v>
      </c>
      <c r="S35">
        <v>6.7000000000000004E-2</v>
      </c>
      <c r="T35">
        <v>5.2999999999999999E-2</v>
      </c>
      <c r="U35">
        <v>6.8000000000000005E-2</v>
      </c>
      <c r="V35">
        <v>5.5E-2</v>
      </c>
      <c r="W35">
        <v>7.0000000000000007E-2</v>
      </c>
      <c r="X35">
        <v>5.7000000000000002E-2</v>
      </c>
      <c r="Y35">
        <v>7.1999999999999995E-2</v>
      </c>
      <c r="Z35">
        <v>5.8000000000000003E-2</v>
      </c>
      <c r="AA35">
        <v>7.3999999999999996E-2</v>
      </c>
      <c r="AB35">
        <v>0.06</v>
      </c>
      <c r="AC35">
        <v>7.4999999999999997E-2</v>
      </c>
      <c r="AD35">
        <v>0.06</v>
      </c>
      <c r="AE35">
        <v>7.5999999999999998E-2</v>
      </c>
      <c r="AF35">
        <v>6.0999999999999999E-2</v>
      </c>
      <c r="AG35">
        <v>7.6999999999999999E-2</v>
      </c>
      <c r="AH35">
        <v>6.0999999999999999E-2</v>
      </c>
    </row>
    <row r="36" spans="1:34" x14ac:dyDescent="0.35">
      <c r="A36" t="s">
        <v>109</v>
      </c>
      <c r="B36" t="s">
        <v>102</v>
      </c>
      <c r="C36">
        <v>8.5000000000000006E-2</v>
      </c>
      <c r="D36">
        <v>6.6000000000000003E-2</v>
      </c>
      <c r="E36">
        <v>8.6999999999999994E-2</v>
      </c>
      <c r="F36">
        <v>6.6000000000000003E-2</v>
      </c>
      <c r="G36">
        <v>8.6999999999999994E-2</v>
      </c>
      <c r="H36">
        <v>6.7000000000000004E-2</v>
      </c>
      <c r="I36">
        <v>8.7999999999999995E-2</v>
      </c>
      <c r="J36">
        <v>6.7000000000000004E-2</v>
      </c>
      <c r="K36">
        <v>8.8999999999999996E-2</v>
      </c>
      <c r="L36">
        <v>6.8000000000000005E-2</v>
      </c>
      <c r="M36">
        <v>0.09</v>
      </c>
      <c r="N36">
        <v>6.8000000000000005E-2</v>
      </c>
      <c r="O36">
        <v>9.0999999999999998E-2</v>
      </c>
      <c r="P36">
        <v>6.9000000000000006E-2</v>
      </c>
      <c r="Q36">
        <v>9.1999999999999998E-2</v>
      </c>
      <c r="R36">
        <v>6.9000000000000006E-2</v>
      </c>
      <c r="S36">
        <v>9.2999999999999999E-2</v>
      </c>
      <c r="T36">
        <v>7.0000000000000007E-2</v>
      </c>
      <c r="U36">
        <v>9.5000000000000001E-2</v>
      </c>
      <c r="V36">
        <v>7.0999999999999994E-2</v>
      </c>
      <c r="W36">
        <v>9.7000000000000003E-2</v>
      </c>
      <c r="X36">
        <v>7.2999999999999995E-2</v>
      </c>
      <c r="Y36">
        <v>0.1</v>
      </c>
      <c r="Z36">
        <v>7.3999999999999996E-2</v>
      </c>
      <c r="AA36">
        <v>0.10199999999999999</v>
      </c>
      <c r="AB36">
        <v>7.4999999999999997E-2</v>
      </c>
      <c r="AC36">
        <v>0.10299999999999999</v>
      </c>
      <c r="AD36">
        <v>7.5999999999999998E-2</v>
      </c>
      <c r="AE36">
        <v>0.105</v>
      </c>
      <c r="AF36">
        <v>7.6999999999999999E-2</v>
      </c>
      <c r="AG36">
        <v>0.107</v>
      </c>
      <c r="AH36">
        <v>7.6999999999999999E-2</v>
      </c>
    </row>
    <row r="37" spans="1:34" x14ac:dyDescent="0.35">
      <c r="A37" t="s">
        <v>109</v>
      </c>
      <c r="B37" t="s">
        <v>103</v>
      </c>
      <c r="C37">
        <v>0.128</v>
      </c>
      <c r="D37">
        <v>0.10299999999999999</v>
      </c>
      <c r="E37">
        <v>0.13</v>
      </c>
      <c r="F37">
        <v>0.104</v>
      </c>
      <c r="G37">
        <v>0.13100000000000001</v>
      </c>
      <c r="H37">
        <v>0.105</v>
      </c>
      <c r="I37">
        <v>0.13100000000000001</v>
      </c>
      <c r="J37">
        <v>0.105</v>
      </c>
      <c r="K37">
        <v>0.13200000000000001</v>
      </c>
      <c r="L37">
        <v>0.106</v>
      </c>
      <c r="M37">
        <v>0.13300000000000001</v>
      </c>
      <c r="N37">
        <v>0.107</v>
      </c>
      <c r="O37">
        <v>0.13400000000000001</v>
      </c>
      <c r="P37">
        <v>0.107</v>
      </c>
      <c r="Q37">
        <v>0.13600000000000001</v>
      </c>
      <c r="R37">
        <v>0.108</v>
      </c>
      <c r="S37">
        <v>0.13700000000000001</v>
      </c>
      <c r="T37">
        <v>0.109</v>
      </c>
      <c r="U37">
        <v>0.14000000000000001</v>
      </c>
      <c r="V37">
        <v>0.11</v>
      </c>
      <c r="W37">
        <v>0.14299999999999999</v>
      </c>
      <c r="X37">
        <v>0.112</v>
      </c>
      <c r="Y37">
        <v>0.14599999999999999</v>
      </c>
      <c r="Z37">
        <v>0.113</v>
      </c>
      <c r="AA37">
        <v>0.14899999999999999</v>
      </c>
      <c r="AB37">
        <v>0.115</v>
      </c>
      <c r="AC37">
        <v>0.151</v>
      </c>
      <c r="AD37">
        <v>0.11600000000000001</v>
      </c>
      <c r="AE37">
        <v>0.154</v>
      </c>
      <c r="AF37">
        <v>0.11600000000000001</v>
      </c>
      <c r="AG37">
        <v>0.156</v>
      </c>
      <c r="AH37">
        <v>0.11700000000000001</v>
      </c>
    </row>
    <row r="38" spans="1:34" x14ac:dyDescent="0.35">
      <c r="A38" t="s">
        <v>109</v>
      </c>
      <c r="B38" t="s">
        <v>104</v>
      </c>
      <c r="C38">
        <v>0.192</v>
      </c>
      <c r="D38">
        <v>0.16400000000000001</v>
      </c>
      <c r="E38">
        <v>0.193</v>
      </c>
      <c r="F38">
        <v>0.16500000000000001</v>
      </c>
      <c r="G38">
        <v>0.19400000000000001</v>
      </c>
      <c r="H38">
        <v>0.16600000000000001</v>
      </c>
      <c r="I38">
        <v>0.19500000000000001</v>
      </c>
      <c r="J38">
        <v>0.16700000000000001</v>
      </c>
      <c r="K38">
        <v>0.19600000000000001</v>
      </c>
      <c r="L38">
        <v>0.16800000000000001</v>
      </c>
      <c r="M38">
        <v>0.19700000000000001</v>
      </c>
      <c r="N38">
        <v>0.16900000000000001</v>
      </c>
      <c r="O38">
        <v>0.19800000000000001</v>
      </c>
      <c r="P38">
        <v>0.17</v>
      </c>
      <c r="Q38">
        <v>0.19900000000000001</v>
      </c>
      <c r="R38">
        <v>0.17</v>
      </c>
      <c r="S38">
        <v>0.20100000000000001</v>
      </c>
      <c r="T38">
        <v>0.17199999999999999</v>
      </c>
      <c r="U38">
        <v>0.20399999999999999</v>
      </c>
      <c r="V38">
        <v>0.17299999999999999</v>
      </c>
      <c r="W38">
        <v>0.20899999999999999</v>
      </c>
      <c r="X38">
        <v>0.17499999999999999</v>
      </c>
      <c r="Y38">
        <v>0.21299999999999999</v>
      </c>
      <c r="Z38">
        <v>0.17799999999999999</v>
      </c>
      <c r="AA38">
        <v>0.217</v>
      </c>
      <c r="AB38">
        <v>0.17899999999999999</v>
      </c>
      <c r="AC38">
        <v>0.22</v>
      </c>
      <c r="AD38">
        <v>0.18</v>
      </c>
      <c r="AE38">
        <v>0.223</v>
      </c>
      <c r="AF38">
        <v>0.18099999999999999</v>
      </c>
      <c r="AG38">
        <v>0.22600000000000001</v>
      </c>
      <c r="AH38">
        <v>0.18099999999999999</v>
      </c>
    </row>
    <row r="39" spans="1:34" x14ac:dyDescent="0.35">
      <c r="A39" t="s">
        <v>109</v>
      </c>
      <c r="B39" t="s">
        <v>105</v>
      </c>
      <c r="C39">
        <v>0.29899999999999999</v>
      </c>
      <c r="D39">
        <v>0.26800000000000002</v>
      </c>
      <c r="E39">
        <v>0.3</v>
      </c>
      <c r="F39">
        <v>0.27</v>
      </c>
      <c r="G39">
        <v>0.30099999999999999</v>
      </c>
      <c r="H39">
        <v>0.27100000000000002</v>
      </c>
      <c r="I39">
        <v>0.30199999999999999</v>
      </c>
      <c r="J39">
        <v>0.27300000000000002</v>
      </c>
      <c r="K39">
        <v>0.30299999999999999</v>
      </c>
      <c r="L39">
        <v>0.27400000000000002</v>
      </c>
      <c r="M39">
        <v>0.30399999999999999</v>
      </c>
      <c r="N39">
        <v>0.27500000000000002</v>
      </c>
      <c r="O39">
        <v>0.30499999999999999</v>
      </c>
      <c r="P39">
        <v>0.27600000000000002</v>
      </c>
      <c r="Q39">
        <v>0.30599999999999999</v>
      </c>
      <c r="R39">
        <v>0.27700000000000002</v>
      </c>
      <c r="S39">
        <v>0.308</v>
      </c>
      <c r="T39">
        <v>0.27900000000000003</v>
      </c>
      <c r="U39">
        <v>0.312</v>
      </c>
      <c r="V39">
        <v>0.28100000000000003</v>
      </c>
      <c r="W39">
        <v>0.317</v>
      </c>
      <c r="X39">
        <v>0.28399999999999997</v>
      </c>
      <c r="Y39">
        <v>0.32300000000000001</v>
      </c>
      <c r="Z39">
        <v>0.28699999999999998</v>
      </c>
      <c r="AA39">
        <v>0.32800000000000001</v>
      </c>
      <c r="AB39">
        <v>0.28899999999999998</v>
      </c>
      <c r="AC39">
        <v>0.33200000000000002</v>
      </c>
      <c r="AD39">
        <v>0.28999999999999998</v>
      </c>
      <c r="AE39">
        <v>0.33600000000000002</v>
      </c>
      <c r="AF39">
        <v>0.29099999999999998</v>
      </c>
      <c r="AG39">
        <v>0.34</v>
      </c>
      <c r="AH39">
        <v>0.29099999999999998</v>
      </c>
    </row>
    <row r="40" spans="1:34" x14ac:dyDescent="0.35">
      <c r="A40" t="s">
        <v>109</v>
      </c>
      <c r="B40" t="s">
        <v>106</v>
      </c>
      <c r="C40">
        <v>0.45100000000000001</v>
      </c>
      <c r="D40">
        <v>0.42</v>
      </c>
      <c r="E40">
        <v>0.45300000000000001</v>
      </c>
      <c r="F40">
        <v>0.42199999999999999</v>
      </c>
      <c r="G40">
        <v>0.45300000000000001</v>
      </c>
      <c r="H40">
        <v>0.42299999999999999</v>
      </c>
      <c r="I40">
        <v>0.45400000000000001</v>
      </c>
      <c r="J40">
        <v>0.42499999999999999</v>
      </c>
      <c r="K40">
        <v>0.45500000000000002</v>
      </c>
      <c r="L40">
        <v>0.42699999999999999</v>
      </c>
      <c r="M40">
        <v>0.45500000000000002</v>
      </c>
      <c r="N40">
        <v>0.42799999999999999</v>
      </c>
      <c r="O40">
        <v>0.45600000000000002</v>
      </c>
      <c r="P40">
        <v>0.43</v>
      </c>
      <c r="Q40">
        <v>0.45700000000000002</v>
      </c>
      <c r="R40">
        <v>0.43099999999999999</v>
      </c>
      <c r="S40">
        <v>0.45900000000000002</v>
      </c>
      <c r="T40">
        <v>0.433</v>
      </c>
      <c r="U40">
        <v>0.46300000000000002</v>
      </c>
      <c r="V40">
        <v>0.436</v>
      </c>
      <c r="W40">
        <v>0.46899999999999997</v>
      </c>
      <c r="X40">
        <v>0.44</v>
      </c>
      <c r="Y40">
        <v>0.47499999999999998</v>
      </c>
      <c r="Z40">
        <v>0.443</v>
      </c>
      <c r="AA40">
        <v>0.48099999999999998</v>
      </c>
      <c r="AB40">
        <v>0.44500000000000001</v>
      </c>
      <c r="AC40">
        <v>0.48499999999999999</v>
      </c>
      <c r="AD40">
        <v>0.44600000000000001</v>
      </c>
      <c r="AE40">
        <v>0.49</v>
      </c>
      <c r="AF40">
        <v>0.44700000000000001</v>
      </c>
      <c r="AG40">
        <v>0.49399999999999999</v>
      </c>
      <c r="AH40">
        <v>0.44800000000000001</v>
      </c>
    </row>
    <row r="41" spans="1:34" x14ac:dyDescent="0.35">
      <c r="A41" t="s">
        <v>109</v>
      </c>
      <c r="B41" t="s">
        <v>107</v>
      </c>
      <c r="C41">
        <v>0.63</v>
      </c>
      <c r="D41">
        <v>0.61699999999999999</v>
      </c>
      <c r="E41">
        <v>0.63100000000000001</v>
      </c>
      <c r="F41">
        <v>0.61899999999999999</v>
      </c>
      <c r="G41">
        <v>0.63100000000000001</v>
      </c>
      <c r="H41">
        <v>0.62</v>
      </c>
      <c r="I41">
        <v>0.63200000000000001</v>
      </c>
      <c r="J41">
        <v>0.622</v>
      </c>
      <c r="K41">
        <v>0.63200000000000001</v>
      </c>
      <c r="L41">
        <v>0.624</v>
      </c>
      <c r="M41">
        <v>0.63300000000000001</v>
      </c>
      <c r="N41">
        <v>0.625</v>
      </c>
      <c r="O41">
        <v>0.63300000000000001</v>
      </c>
      <c r="P41">
        <v>0.627</v>
      </c>
      <c r="Q41">
        <v>0.63400000000000001</v>
      </c>
      <c r="R41">
        <v>0.629</v>
      </c>
      <c r="S41">
        <v>0.63500000000000001</v>
      </c>
      <c r="T41">
        <v>0.63100000000000001</v>
      </c>
      <c r="U41">
        <v>0.63900000000000001</v>
      </c>
      <c r="V41">
        <v>0.63400000000000001</v>
      </c>
      <c r="W41">
        <v>0.64400000000000002</v>
      </c>
      <c r="X41">
        <v>0.63800000000000001</v>
      </c>
      <c r="Y41">
        <v>0.65</v>
      </c>
      <c r="Z41">
        <v>0.64100000000000001</v>
      </c>
      <c r="AA41">
        <v>0.65500000000000003</v>
      </c>
      <c r="AB41">
        <v>0.64300000000000002</v>
      </c>
      <c r="AC41">
        <v>0.65900000000000003</v>
      </c>
      <c r="AD41">
        <v>0.64400000000000002</v>
      </c>
      <c r="AE41">
        <v>0.66300000000000003</v>
      </c>
      <c r="AF41">
        <v>0.64500000000000002</v>
      </c>
      <c r="AG41">
        <v>0.66700000000000004</v>
      </c>
      <c r="AH41">
        <v>0.64600000000000002</v>
      </c>
    </row>
    <row r="42" spans="1:34" x14ac:dyDescent="0.35">
      <c r="A42" t="s">
        <v>109</v>
      </c>
      <c r="B42" t="s">
        <v>108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</row>
    <row r="43" spans="1:34" x14ac:dyDescent="0.35">
      <c r="A43" t="s">
        <v>110</v>
      </c>
      <c r="B43" t="s">
        <v>90</v>
      </c>
      <c r="C43">
        <v>100000</v>
      </c>
      <c r="D43">
        <v>100000</v>
      </c>
      <c r="E43">
        <v>100000</v>
      </c>
      <c r="F43">
        <v>100000</v>
      </c>
      <c r="G43">
        <v>100000</v>
      </c>
      <c r="H43">
        <v>100000</v>
      </c>
      <c r="I43">
        <v>100000</v>
      </c>
      <c r="J43">
        <v>100000</v>
      </c>
      <c r="K43">
        <v>100000</v>
      </c>
      <c r="L43">
        <v>100000</v>
      </c>
      <c r="M43">
        <v>100000</v>
      </c>
      <c r="N43">
        <v>100000</v>
      </c>
      <c r="O43">
        <v>100000</v>
      </c>
      <c r="P43">
        <v>100000</v>
      </c>
      <c r="Q43">
        <v>100000</v>
      </c>
      <c r="R43">
        <v>100000</v>
      </c>
      <c r="S43">
        <v>100000</v>
      </c>
      <c r="T43">
        <v>100000</v>
      </c>
      <c r="U43">
        <v>100000</v>
      </c>
      <c r="V43">
        <v>100000</v>
      </c>
      <c r="W43">
        <v>100000</v>
      </c>
      <c r="X43">
        <v>100000</v>
      </c>
      <c r="Y43">
        <v>100000</v>
      </c>
      <c r="Z43">
        <v>100000</v>
      </c>
      <c r="AA43">
        <v>100000</v>
      </c>
      <c r="AB43">
        <v>100000</v>
      </c>
      <c r="AC43">
        <v>100000</v>
      </c>
      <c r="AD43">
        <v>100000</v>
      </c>
      <c r="AE43">
        <v>100000</v>
      </c>
      <c r="AF43">
        <v>100000</v>
      </c>
      <c r="AG43">
        <v>100000</v>
      </c>
      <c r="AH43">
        <v>100000</v>
      </c>
    </row>
    <row r="44" spans="1:34" x14ac:dyDescent="0.35">
      <c r="A44" t="s">
        <v>110</v>
      </c>
      <c r="B44" t="s">
        <v>91</v>
      </c>
      <c r="C44">
        <v>93400</v>
      </c>
      <c r="D44">
        <v>94440</v>
      </c>
      <c r="E44">
        <v>93260</v>
      </c>
      <c r="F44">
        <v>94320</v>
      </c>
      <c r="G44">
        <v>93110</v>
      </c>
      <c r="H44">
        <v>94180</v>
      </c>
      <c r="I44">
        <v>92930</v>
      </c>
      <c r="J44">
        <v>94020</v>
      </c>
      <c r="K44">
        <v>92730</v>
      </c>
      <c r="L44">
        <v>93840</v>
      </c>
      <c r="M44">
        <v>92480</v>
      </c>
      <c r="N44">
        <v>93620</v>
      </c>
      <c r="O44">
        <v>92180</v>
      </c>
      <c r="P44">
        <v>93350</v>
      </c>
      <c r="Q44">
        <v>91830</v>
      </c>
      <c r="R44">
        <v>93050</v>
      </c>
      <c r="S44">
        <v>91470</v>
      </c>
      <c r="T44">
        <v>92730</v>
      </c>
      <c r="U44">
        <v>91100</v>
      </c>
      <c r="V44">
        <v>92400</v>
      </c>
      <c r="W44">
        <v>90750</v>
      </c>
      <c r="X44">
        <v>92090</v>
      </c>
      <c r="Y44">
        <v>90440</v>
      </c>
      <c r="Z44">
        <v>91810</v>
      </c>
      <c r="AA44">
        <v>90180</v>
      </c>
      <c r="AB44">
        <v>91580</v>
      </c>
      <c r="AC44">
        <v>89970</v>
      </c>
      <c r="AD44">
        <v>91380</v>
      </c>
      <c r="AE44">
        <v>89810</v>
      </c>
      <c r="AF44">
        <v>91230</v>
      </c>
      <c r="AG44">
        <v>89680</v>
      </c>
      <c r="AH44">
        <v>91110</v>
      </c>
    </row>
    <row r="45" spans="1:34" x14ac:dyDescent="0.35">
      <c r="A45" t="s">
        <v>110</v>
      </c>
      <c r="B45" t="s">
        <v>92</v>
      </c>
      <c r="C45">
        <v>90630</v>
      </c>
      <c r="D45">
        <v>91660</v>
      </c>
      <c r="E45">
        <v>90250</v>
      </c>
      <c r="F45">
        <v>91290</v>
      </c>
      <c r="G45">
        <v>89830</v>
      </c>
      <c r="H45">
        <v>90870</v>
      </c>
      <c r="I45">
        <v>89350</v>
      </c>
      <c r="J45">
        <v>90400</v>
      </c>
      <c r="K45">
        <v>88790</v>
      </c>
      <c r="L45">
        <v>89850</v>
      </c>
      <c r="M45">
        <v>88130</v>
      </c>
      <c r="N45">
        <v>89200</v>
      </c>
      <c r="O45">
        <v>87320</v>
      </c>
      <c r="P45">
        <v>88430</v>
      </c>
      <c r="Q45">
        <v>86400</v>
      </c>
      <c r="R45">
        <v>87550</v>
      </c>
      <c r="S45">
        <v>85440</v>
      </c>
      <c r="T45">
        <v>86610</v>
      </c>
      <c r="U45">
        <v>84460</v>
      </c>
      <c r="V45">
        <v>85690</v>
      </c>
      <c r="W45">
        <v>83550</v>
      </c>
      <c r="X45">
        <v>84820</v>
      </c>
      <c r="Y45">
        <v>82730</v>
      </c>
      <c r="Z45">
        <v>84040</v>
      </c>
      <c r="AA45">
        <v>82040</v>
      </c>
      <c r="AB45">
        <v>83390</v>
      </c>
      <c r="AC45">
        <v>81500</v>
      </c>
      <c r="AD45">
        <v>82870</v>
      </c>
      <c r="AE45">
        <v>81090</v>
      </c>
      <c r="AF45">
        <v>82460</v>
      </c>
      <c r="AG45">
        <v>80760</v>
      </c>
      <c r="AH45">
        <v>82130</v>
      </c>
    </row>
    <row r="46" spans="1:34" x14ac:dyDescent="0.35">
      <c r="A46" t="s">
        <v>110</v>
      </c>
      <c r="B46" t="s">
        <v>93</v>
      </c>
      <c r="C46">
        <v>89390.86</v>
      </c>
      <c r="D46">
        <v>89981.15</v>
      </c>
      <c r="E46">
        <v>88984.37</v>
      </c>
      <c r="F46">
        <v>89576.34</v>
      </c>
      <c r="G46">
        <v>88537.66</v>
      </c>
      <c r="H46">
        <v>89138.3</v>
      </c>
      <c r="I46">
        <v>88029.85</v>
      </c>
      <c r="J46">
        <v>88673.05</v>
      </c>
      <c r="K46">
        <v>87446.98</v>
      </c>
      <c r="L46">
        <v>88149.33</v>
      </c>
      <c r="M46">
        <v>86764.64</v>
      </c>
      <c r="N46">
        <v>87535.92</v>
      </c>
      <c r="O46">
        <v>85932.34</v>
      </c>
      <c r="P46">
        <v>86803.63</v>
      </c>
      <c r="Q46">
        <v>84979.17</v>
      </c>
      <c r="R46">
        <v>85947</v>
      </c>
      <c r="S46">
        <v>83980.47</v>
      </c>
      <c r="T46">
        <v>85018.3</v>
      </c>
      <c r="U46">
        <v>82939.58</v>
      </c>
      <c r="V46">
        <v>84092.14</v>
      </c>
      <c r="W46">
        <v>81950.94</v>
      </c>
      <c r="X46">
        <v>83204.789999999994</v>
      </c>
      <c r="Y46">
        <v>81045.97</v>
      </c>
      <c r="Z46">
        <v>82402.570000000007</v>
      </c>
      <c r="AA46">
        <v>80275.350000000006</v>
      </c>
      <c r="AB46">
        <v>81729.97</v>
      </c>
      <c r="AC46">
        <v>79669.41</v>
      </c>
      <c r="AD46">
        <v>81192.86</v>
      </c>
      <c r="AE46">
        <v>79188.320000000007</v>
      </c>
      <c r="AF46">
        <v>80768.3</v>
      </c>
      <c r="AG46">
        <v>78788.75</v>
      </c>
      <c r="AH46">
        <v>80424.149999999994</v>
      </c>
    </row>
    <row r="47" spans="1:34" x14ac:dyDescent="0.35">
      <c r="A47" t="s">
        <v>110</v>
      </c>
      <c r="B47" t="s">
        <v>94</v>
      </c>
      <c r="C47">
        <v>88658.81</v>
      </c>
      <c r="D47">
        <v>88972.47</v>
      </c>
      <c r="E47">
        <v>88237.2</v>
      </c>
      <c r="F47">
        <v>88549.14</v>
      </c>
      <c r="G47">
        <v>87774.51</v>
      </c>
      <c r="H47">
        <v>88100.57</v>
      </c>
      <c r="I47">
        <v>87248.73</v>
      </c>
      <c r="J47">
        <v>87634.16</v>
      </c>
      <c r="K47">
        <v>86652.27</v>
      </c>
      <c r="L47">
        <v>87122.7</v>
      </c>
      <c r="M47">
        <v>85956.479999999996</v>
      </c>
      <c r="N47">
        <v>86525.95</v>
      </c>
      <c r="O47">
        <v>85111.96</v>
      </c>
      <c r="P47">
        <v>85812.2</v>
      </c>
      <c r="Q47">
        <v>84136.13</v>
      </c>
      <c r="R47">
        <v>84961.51</v>
      </c>
      <c r="S47">
        <v>83118.44</v>
      </c>
      <c r="T47">
        <v>84039.25</v>
      </c>
      <c r="U47">
        <v>82051.94</v>
      </c>
      <c r="V47">
        <v>83111.05</v>
      </c>
      <c r="W47">
        <v>81031.58</v>
      </c>
      <c r="X47">
        <v>82217.98</v>
      </c>
      <c r="Y47">
        <v>80093.86</v>
      </c>
      <c r="Z47">
        <v>81408.710000000006</v>
      </c>
      <c r="AA47">
        <v>79291.710000000006</v>
      </c>
      <c r="AB47">
        <v>80730.39</v>
      </c>
      <c r="AC47">
        <v>78657.8</v>
      </c>
      <c r="AD47">
        <v>80191.289999999994</v>
      </c>
      <c r="AE47">
        <v>78144.259999999995</v>
      </c>
      <c r="AF47">
        <v>79766.41</v>
      </c>
      <c r="AG47">
        <v>77711.789999999994</v>
      </c>
      <c r="AH47">
        <v>79423.520000000004</v>
      </c>
    </row>
    <row r="48" spans="1:34" x14ac:dyDescent="0.35">
      <c r="A48" t="s">
        <v>110</v>
      </c>
      <c r="B48" t="s">
        <v>95</v>
      </c>
      <c r="C48">
        <v>87578.880000000005</v>
      </c>
      <c r="D48">
        <v>87778.55</v>
      </c>
      <c r="E48">
        <v>87107.73</v>
      </c>
      <c r="F48">
        <v>87332.34</v>
      </c>
      <c r="G48">
        <v>86624.59</v>
      </c>
      <c r="H48">
        <v>86873.919999999998</v>
      </c>
      <c r="I48">
        <v>86083.19</v>
      </c>
      <c r="J48">
        <v>86412.91</v>
      </c>
      <c r="K48">
        <v>85471.38</v>
      </c>
      <c r="L48">
        <v>85907.520000000004</v>
      </c>
      <c r="M48">
        <v>84751.76</v>
      </c>
      <c r="N48">
        <v>85329.14</v>
      </c>
      <c r="O48">
        <v>83885.98</v>
      </c>
      <c r="P48">
        <v>84636.54</v>
      </c>
      <c r="Q48">
        <v>82886.28</v>
      </c>
      <c r="R48">
        <v>83804.149999999994</v>
      </c>
      <c r="S48">
        <v>81839.38</v>
      </c>
      <c r="T48">
        <v>82894.44</v>
      </c>
      <c r="U48">
        <v>80731.210000000006</v>
      </c>
      <c r="V48">
        <v>81967.360000000001</v>
      </c>
      <c r="W48">
        <v>79660.09</v>
      </c>
      <c r="X48">
        <v>81071.520000000004</v>
      </c>
      <c r="Y48">
        <v>78672.210000000006</v>
      </c>
      <c r="Z48">
        <v>80259.45</v>
      </c>
      <c r="AA48">
        <v>77824.509999999995</v>
      </c>
      <c r="AB48">
        <v>79581.52</v>
      </c>
      <c r="AC48">
        <v>77153.52</v>
      </c>
      <c r="AD48">
        <v>79047.02</v>
      </c>
      <c r="AE48">
        <v>76595.89</v>
      </c>
      <c r="AF48">
        <v>78625.929999999993</v>
      </c>
      <c r="AG48">
        <v>76116.240000000005</v>
      </c>
      <c r="AH48">
        <v>78284.77</v>
      </c>
    </row>
    <row r="49" spans="1:34" x14ac:dyDescent="0.35">
      <c r="A49" t="s">
        <v>110</v>
      </c>
      <c r="B49" t="s">
        <v>96</v>
      </c>
      <c r="C49">
        <v>85922.87</v>
      </c>
      <c r="D49">
        <v>86322.03</v>
      </c>
      <c r="E49">
        <v>85414.7</v>
      </c>
      <c r="F49">
        <v>85856.73</v>
      </c>
      <c r="G49">
        <v>84903.47</v>
      </c>
      <c r="H49">
        <v>85391.74</v>
      </c>
      <c r="I49">
        <v>84333.02</v>
      </c>
      <c r="J49">
        <v>84937.05</v>
      </c>
      <c r="K49">
        <v>83692.86</v>
      </c>
      <c r="L49">
        <v>84448.59</v>
      </c>
      <c r="M49">
        <v>82943.81</v>
      </c>
      <c r="N49">
        <v>83896.15</v>
      </c>
      <c r="O49">
        <v>82050.039999999994</v>
      </c>
      <c r="P49">
        <v>83233.100000000006</v>
      </c>
      <c r="Q49">
        <v>81018.52</v>
      </c>
      <c r="R49">
        <v>82425.759999999995</v>
      </c>
      <c r="S49">
        <v>79930.259999999995</v>
      </c>
      <c r="T49">
        <v>81532.11</v>
      </c>
      <c r="U49">
        <v>78763.45</v>
      </c>
      <c r="V49">
        <v>80610.75</v>
      </c>
      <c r="W49">
        <v>77618.16</v>
      </c>
      <c r="X49">
        <v>79711.94</v>
      </c>
      <c r="Y49">
        <v>76552.479999999996</v>
      </c>
      <c r="Z49">
        <v>78891.66</v>
      </c>
      <c r="AA49">
        <v>75633.39</v>
      </c>
      <c r="AB49">
        <v>78201.88</v>
      </c>
      <c r="AC49">
        <v>74904.320000000007</v>
      </c>
      <c r="AD49">
        <v>77655.240000000005</v>
      </c>
      <c r="AE49">
        <v>74283.22</v>
      </c>
      <c r="AF49">
        <v>77217.87</v>
      </c>
      <c r="AG49">
        <v>73740.72</v>
      </c>
      <c r="AH49">
        <v>76856.149999999994</v>
      </c>
    </row>
    <row r="50" spans="1:34" x14ac:dyDescent="0.35">
      <c r="A50" t="s">
        <v>110</v>
      </c>
      <c r="B50" t="s">
        <v>97</v>
      </c>
      <c r="C50">
        <v>84289.12</v>
      </c>
      <c r="D50">
        <v>84644.51</v>
      </c>
      <c r="E50">
        <v>83733.320000000007</v>
      </c>
      <c r="F50">
        <v>84152.38</v>
      </c>
      <c r="G50">
        <v>83205.77</v>
      </c>
      <c r="H50">
        <v>83680.25</v>
      </c>
      <c r="I50">
        <v>82617.679999999993</v>
      </c>
      <c r="J50">
        <v>83232.14</v>
      </c>
      <c r="K50">
        <v>81954.06</v>
      </c>
      <c r="L50">
        <v>82751.13</v>
      </c>
      <c r="M50">
        <v>81174.8</v>
      </c>
      <c r="N50">
        <v>82217.759999999995</v>
      </c>
      <c r="O50">
        <v>80253.42</v>
      </c>
      <c r="P50">
        <v>81575.3</v>
      </c>
      <c r="Q50">
        <v>79191.61</v>
      </c>
      <c r="R50">
        <v>80778.63</v>
      </c>
      <c r="S50">
        <v>78066.34</v>
      </c>
      <c r="T50">
        <v>79880.429999999993</v>
      </c>
      <c r="U50">
        <v>76845.039999999994</v>
      </c>
      <c r="V50">
        <v>78923</v>
      </c>
      <c r="W50">
        <v>75629.740000000005</v>
      </c>
      <c r="X50">
        <v>77960.98</v>
      </c>
      <c r="Y50">
        <v>74491.81</v>
      </c>
      <c r="Z50">
        <v>77060.19</v>
      </c>
      <c r="AA50">
        <v>73505.899999999994</v>
      </c>
      <c r="AB50">
        <v>76277.899999999994</v>
      </c>
      <c r="AC50">
        <v>72728.429999999993</v>
      </c>
      <c r="AD50">
        <v>75645.63</v>
      </c>
      <c r="AE50">
        <v>72057.95</v>
      </c>
      <c r="AF50">
        <v>75121.5</v>
      </c>
      <c r="AG50">
        <v>71466.06</v>
      </c>
      <c r="AH50">
        <v>74674.27</v>
      </c>
    </row>
    <row r="51" spans="1:34" x14ac:dyDescent="0.35">
      <c r="A51" t="s">
        <v>110</v>
      </c>
      <c r="B51" t="s">
        <v>98</v>
      </c>
      <c r="C51">
        <v>82486.23</v>
      </c>
      <c r="D51">
        <v>82775.09</v>
      </c>
      <c r="E51">
        <v>81873.440000000002</v>
      </c>
      <c r="F51">
        <v>82244.740000000005</v>
      </c>
      <c r="G51">
        <v>81335.199999999997</v>
      </c>
      <c r="H51">
        <v>81757.55</v>
      </c>
      <c r="I51">
        <v>80738.59</v>
      </c>
      <c r="J51">
        <v>81306.2</v>
      </c>
      <c r="K51">
        <v>80049.02</v>
      </c>
      <c r="L51">
        <v>80801.8</v>
      </c>
      <c r="M51">
        <v>79228.92</v>
      </c>
      <c r="N51">
        <v>80255.45</v>
      </c>
      <c r="O51">
        <v>78276.490000000005</v>
      </c>
      <c r="P51">
        <v>79600.5</v>
      </c>
      <c r="Q51">
        <v>77184.45</v>
      </c>
      <c r="R51">
        <v>78762.820000000007</v>
      </c>
      <c r="S51">
        <v>76039.55</v>
      </c>
      <c r="T51">
        <v>77805.070000000007</v>
      </c>
      <c r="U51">
        <v>74780.350000000006</v>
      </c>
      <c r="V51">
        <v>76711.7</v>
      </c>
      <c r="W51">
        <v>73506.81</v>
      </c>
      <c r="X51">
        <v>75567.09</v>
      </c>
      <c r="Y51">
        <v>72312.009999999995</v>
      </c>
      <c r="Z51">
        <v>74486.880000000005</v>
      </c>
      <c r="AA51">
        <v>71261.56</v>
      </c>
      <c r="AB51">
        <v>73533.399999999994</v>
      </c>
      <c r="AC51">
        <v>70432.52</v>
      </c>
      <c r="AD51">
        <v>72778</v>
      </c>
      <c r="AE51">
        <v>69717.13</v>
      </c>
      <c r="AF51">
        <v>72147.86</v>
      </c>
      <c r="AG51">
        <v>69082.92</v>
      </c>
      <c r="AH51">
        <v>71609.39</v>
      </c>
    </row>
    <row r="52" spans="1:34" x14ac:dyDescent="0.35">
      <c r="A52" t="s">
        <v>110</v>
      </c>
      <c r="B52" t="s">
        <v>99</v>
      </c>
      <c r="C52">
        <v>80466.149999999994</v>
      </c>
      <c r="D52">
        <v>80625.48</v>
      </c>
      <c r="E52">
        <v>79740.25</v>
      </c>
      <c r="F52">
        <v>80022.77</v>
      </c>
      <c r="G52">
        <v>79200.81</v>
      </c>
      <c r="H52">
        <v>79498.179999999993</v>
      </c>
      <c r="I52">
        <v>78625.2</v>
      </c>
      <c r="J52">
        <v>79018.05</v>
      </c>
      <c r="K52">
        <v>77931.83</v>
      </c>
      <c r="L52">
        <v>78408.36</v>
      </c>
      <c r="M52">
        <v>77066.83</v>
      </c>
      <c r="N52">
        <v>77784.27</v>
      </c>
      <c r="O52">
        <v>76088.73</v>
      </c>
      <c r="P52">
        <v>77072.31</v>
      </c>
      <c r="Q52">
        <v>74943.070000000007</v>
      </c>
      <c r="R52">
        <v>76136.070000000007</v>
      </c>
      <c r="S52">
        <v>73760.240000000005</v>
      </c>
      <c r="T52">
        <v>75077.66</v>
      </c>
      <c r="U52">
        <v>72485.59</v>
      </c>
      <c r="V52">
        <v>73776.429999999993</v>
      </c>
      <c r="W52">
        <v>71188.98</v>
      </c>
      <c r="X52">
        <v>72383.98</v>
      </c>
      <c r="Y52">
        <v>69950.31</v>
      </c>
      <c r="Z52">
        <v>71080.53</v>
      </c>
      <c r="AA52">
        <v>68813.539999999994</v>
      </c>
      <c r="AB52">
        <v>69948.02</v>
      </c>
      <c r="AC52">
        <v>67891.929999999993</v>
      </c>
      <c r="AD52">
        <v>69114.41</v>
      </c>
      <c r="AE52">
        <v>67106.929999999993</v>
      </c>
      <c r="AF52">
        <v>68450.84</v>
      </c>
      <c r="AG52">
        <v>66442.240000000005</v>
      </c>
      <c r="AH52">
        <v>67924.240000000005</v>
      </c>
    </row>
    <row r="53" spans="1:34" x14ac:dyDescent="0.35">
      <c r="A53" t="s">
        <v>110</v>
      </c>
      <c r="B53" t="s">
        <v>100</v>
      </c>
      <c r="C53">
        <v>77928.539999999994</v>
      </c>
      <c r="D53">
        <v>78092.52</v>
      </c>
      <c r="E53">
        <v>77036.09</v>
      </c>
      <c r="F53">
        <v>77410.66</v>
      </c>
      <c r="G53">
        <v>76504.62</v>
      </c>
      <c r="H53">
        <v>76852.149999999994</v>
      </c>
      <c r="I53">
        <v>75968.91</v>
      </c>
      <c r="J53">
        <v>76344.429999999993</v>
      </c>
      <c r="K53">
        <v>75277.7</v>
      </c>
      <c r="L53">
        <v>75609.13</v>
      </c>
      <c r="M53">
        <v>74362.84</v>
      </c>
      <c r="N53">
        <v>74908.11</v>
      </c>
      <c r="O53">
        <v>73362.22</v>
      </c>
      <c r="P53">
        <v>74151.7</v>
      </c>
      <c r="Q53">
        <v>72166.77</v>
      </c>
      <c r="R53">
        <v>73137.539999999994</v>
      </c>
      <c r="S53">
        <v>70955.94</v>
      </c>
      <c r="T53">
        <v>72025.45</v>
      </c>
      <c r="U53">
        <v>69631.19</v>
      </c>
      <c r="V53">
        <v>70580.679999999993</v>
      </c>
      <c r="W53">
        <v>68292.800000000003</v>
      </c>
      <c r="X53">
        <v>69045.179999999993</v>
      </c>
      <c r="Y53">
        <v>67018.33</v>
      </c>
      <c r="Z53">
        <v>67633.429999999993</v>
      </c>
      <c r="AA53">
        <v>65830.23</v>
      </c>
      <c r="AB53">
        <v>66423.63</v>
      </c>
      <c r="AC53">
        <v>64864.93</v>
      </c>
      <c r="AD53">
        <v>65578.23</v>
      </c>
      <c r="AE53">
        <v>64032.7</v>
      </c>
      <c r="AF53">
        <v>64914.75</v>
      </c>
      <c r="AG53">
        <v>63327.05</v>
      </c>
      <c r="AH53">
        <v>64400.21</v>
      </c>
    </row>
    <row r="54" spans="1:34" x14ac:dyDescent="0.35">
      <c r="A54" t="s">
        <v>110</v>
      </c>
      <c r="B54" t="s">
        <v>101</v>
      </c>
      <c r="C54">
        <v>74705.899999999994</v>
      </c>
      <c r="D54">
        <v>75227.48</v>
      </c>
      <c r="E54">
        <v>73646.98</v>
      </c>
      <c r="F54">
        <v>74487.48</v>
      </c>
      <c r="G54">
        <v>73128.5</v>
      </c>
      <c r="H54">
        <v>73911.55</v>
      </c>
      <c r="I54">
        <v>72636.06</v>
      </c>
      <c r="J54">
        <v>73389.100000000006</v>
      </c>
      <c r="K54">
        <v>71940.509999999995</v>
      </c>
      <c r="L54">
        <v>72574.149999999994</v>
      </c>
      <c r="M54">
        <v>70984.899999999994</v>
      </c>
      <c r="N54">
        <v>71845.59</v>
      </c>
      <c r="O54">
        <v>69974.98</v>
      </c>
      <c r="P54">
        <v>71093.95</v>
      </c>
      <c r="Q54">
        <v>68746.320000000007</v>
      </c>
      <c r="R54">
        <v>70062.31</v>
      </c>
      <c r="S54">
        <v>67515.95</v>
      </c>
      <c r="T54">
        <v>68945.09</v>
      </c>
      <c r="U54">
        <v>66142.240000000005</v>
      </c>
      <c r="V54">
        <v>67427.509999999995</v>
      </c>
      <c r="W54">
        <v>64755.94</v>
      </c>
      <c r="X54">
        <v>65806.820000000007</v>
      </c>
      <c r="Y54">
        <v>63454.32</v>
      </c>
      <c r="Z54">
        <v>64335.71</v>
      </c>
      <c r="AA54">
        <v>62243.45</v>
      </c>
      <c r="AB54">
        <v>63084.62</v>
      </c>
      <c r="AC54">
        <v>61268.65</v>
      </c>
      <c r="AD54">
        <v>62238.47</v>
      </c>
      <c r="AE54">
        <v>60411.49</v>
      </c>
      <c r="AF54">
        <v>61579.92</v>
      </c>
      <c r="AG54">
        <v>59672.19</v>
      </c>
      <c r="AH54">
        <v>61075.12</v>
      </c>
    </row>
    <row r="55" spans="1:34" x14ac:dyDescent="0.35">
      <c r="A55" t="s">
        <v>110</v>
      </c>
      <c r="B55" t="s">
        <v>102</v>
      </c>
      <c r="C55">
        <v>70295.41</v>
      </c>
      <c r="D55">
        <v>71582.100000000006</v>
      </c>
      <c r="E55">
        <v>69120.820000000007</v>
      </c>
      <c r="F55">
        <v>70816.91</v>
      </c>
      <c r="G55">
        <v>68625.600000000006</v>
      </c>
      <c r="H55">
        <v>70241.919999999998</v>
      </c>
      <c r="I55">
        <v>68167.88</v>
      </c>
      <c r="J55">
        <v>69727</v>
      </c>
      <c r="K55">
        <v>67461.84</v>
      </c>
      <c r="L55">
        <v>68875.87</v>
      </c>
      <c r="M55">
        <v>66471.149999999994</v>
      </c>
      <c r="N55">
        <v>68140.929999999993</v>
      </c>
      <c r="O55">
        <v>65460.14</v>
      </c>
      <c r="P55">
        <v>67405.59</v>
      </c>
      <c r="Q55">
        <v>64229.72</v>
      </c>
      <c r="R55">
        <v>66380.039999999994</v>
      </c>
      <c r="S55">
        <v>63018.29</v>
      </c>
      <c r="T55">
        <v>65281.81</v>
      </c>
      <c r="U55">
        <v>61620.89</v>
      </c>
      <c r="V55">
        <v>63741.8</v>
      </c>
      <c r="W55">
        <v>60196.4</v>
      </c>
      <c r="X55">
        <v>62086.52</v>
      </c>
      <c r="Y55">
        <v>58868.35</v>
      </c>
      <c r="Z55">
        <v>60590.91</v>
      </c>
      <c r="AA55">
        <v>57649.79</v>
      </c>
      <c r="AB55">
        <v>59324.02</v>
      </c>
      <c r="AC55">
        <v>56694.04</v>
      </c>
      <c r="AD55">
        <v>58481.61</v>
      </c>
      <c r="AE55">
        <v>55829.23</v>
      </c>
      <c r="AF55">
        <v>57829.65</v>
      </c>
      <c r="AG55">
        <v>55063.21</v>
      </c>
      <c r="AH55">
        <v>57331.97</v>
      </c>
    </row>
    <row r="56" spans="1:34" x14ac:dyDescent="0.35">
      <c r="A56" t="s">
        <v>110</v>
      </c>
      <c r="B56" t="s">
        <v>103</v>
      </c>
      <c r="C56">
        <v>64315.95</v>
      </c>
      <c r="D56">
        <v>66890.16</v>
      </c>
      <c r="E56">
        <v>63107.86</v>
      </c>
      <c r="F56">
        <v>66114.75</v>
      </c>
      <c r="G56">
        <v>62626.03</v>
      </c>
      <c r="H56">
        <v>65548.41</v>
      </c>
      <c r="I56">
        <v>62187.3</v>
      </c>
      <c r="J56">
        <v>65052.11</v>
      </c>
      <c r="K56">
        <v>61490.68</v>
      </c>
      <c r="L56">
        <v>64208.95</v>
      </c>
      <c r="M56">
        <v>60511.16</v>
      </c>
      <c r="N56">
        <v>63490.25</v>
      </c>
      <c r="O56">
        <v>59526.11</v>
      </c>
      <c r="P56">
        <v>62783.040000000001</v>
      </c>
      <c r="Q56">
        <v>58324.46</v>
      </c>
      <c r="R56">
        <v>61788.13</v>
      </c>
      <c r="S56">
        <v>57138.49</v>
      </c>
      <c r="T56">
        <v>60727.65</v>
      </c>
      <c r="U56">
        <v>55753.62</v>
      </c>
      <c r="V56">
        <v>59214.2</v>
      </c>
      <c r="W56">
        <v>54331.5</v>
      </c>
      <c r="X56">
        <v>57580.18</v>
      </c>
      <c r="Y56">
        <v>53006.8</v>
      </c>
      <c r="Z56">
        <v>56106.06</v>
      </c>
      <c r="AA56">
        <v>51796.31</v>
      </c>
      <c r="AB56">
        <v>54856.6</v>
      </c>
      <c r="AC56">
        <v>50847.86</v>
      </c>
      <c r="AD56">
        <v>54037.1</v>
      </c>
      <c r="AE56">
        <v>49976.7</v>
      </c>
      <c r="AF56">
        <v>53402.32</v>
      </c>
      <c r="AG56">
        <v>49194.6</v>
      </c>
      <c r="AH56">
        <v>52915.71</v>
      </c>
    </row>
    <row r="57" spans="1:34" x14ac:dyDescent="0.35">
      <c r="A57" t="s">
        <v>110</v>
      </c>
      <c r="B57" t="s">
        <v>104</v>
      </c>
      <c r="C57">
        <v>56056.52</v>
      </c>
      <c r="D57">
        <v>60002.34</v>
      </c>
      <c r="E57">
        <v>54899.34</v>
      </c>
      <c r="F57">
        <v>59238.25</v>
      </c>
      <c r="G57">
        <v>54435.5</v>
      </c>
      <c r="H57">
        <v>58683.16</v>
      </c>
      <c r="I57">
        <v>54017.51</v>
      </c>
      <c r="J57">
        <v>58205.27</v>
      </c>
      <c r="K57">
        <v>53361.36</v>
      </c>
      <c r="L57">
        <v>57402.67</v>
      </c>
      <c r="M57">
        <v>52447.41</v>
      </c>
      <c r="N57">
        <v>56723.26</v>
      </c>
      <c r="O57">
        <v>51530.36</v>
      </c>
      <c r="P57">
        <v>56064.3</v>
      </c>
      <c r="Q57">
        <v>50410.9</v>
      </c>
      <c r="R57">
        <v>55131.41</v>
      </c>
      <c r="S57">
        <v>49286.5</v>
      </c>
      <c r="T57">
        <v>54137.34</v>
      </c>
      <c r="U57">
        <v>47951.93</v>
      </c>
      <c r="V57">
        <v>52705.49</v>
      </c>
      <c r="W57">
        <v>46562.03</v>
      </c>
      <c r="X57">
        <v>51154.59</v>
      </c>
      <c r="Y57">
        <v>45260.41</v>
      </c>
      <c r="Z57">
        <v>49752.73</v>
      </c>
      <c r="AA57">
        <v>44078.6</v>
      </c>
      <c r="AB57">
        <v>48567.25</v>
      </c>
      <c r="AC57">
        <v>43155.12</v>
      </c>
      <c r="AD57">
        <v>47795.38</v>
      </c>
      <c r="AE57">
        <v>42294.17</v>
      </c>
      <c r="AF57">
        <v>47202.04</v>
      </c>
      <c r="AG57">
        <v>41519.279999999999</v>
      </c>
      <c r="AH57">
        <v>46750.400000000001</v>
      </c>
    </row>
    <row r="58" spans="1:34" x14ac:dyDescent="0.35">
      <c r="A58" t="s">
        <v>110</v>
      </c>
      <c r="B58" t="s">
        <v>105</v>
      </c>
      <c r="C58">
        <v>45300.99</v>
      </c>
      <c r="D58">
        <v>50168.36</v>
      </c>
      <c r="E58">
        <v>44279.81</v>
      </c>
      <c r="F58">
        <v>49451.37</v>
      </c>
      <c r="G58">
        <v>43859.64</v>
      </c>
      <c r="H58">
        <v>48925.1</v>
      </c>
      <c r="I58">
        <v>43479.07</v>
      </c>
      <c r="J58">
        <v>48474.77</v>
      </c>
      <c r="K58">
        <v>42908.05</v>
      </c>
      <c r="L58">
        <v>47753.62</v>
      </c>
      <c r="M58">
        <v>42120.31</v>
      </c>
      <c r="N58">
        <v>47144.28</v>
      </c>
      <c r="O58">
        <v>41330.839999999997</v>
      </c>
      <c r="P58">
        <v>46557.57</v>
      </c>
      <c r="Q58">
        <v>40362.92</v>
      </c>
      <c r="R58">
        <v>45731.85</v>
      </c>
      <c r="S58">
        <v>39366.769999999997</v>
      </c>
      <c r="T58">
        <v>44845.11</v>
      </c>
      <c r="U58">
        <v>38149.21</v>
      </c>
      <c r="V58">
        <v>43566.1</v>
      </c>
      <c r="W58">
        <v>36851.980000000003</v>
      </c>
      <c r="X58">
        <v>42177.27</v>
      </c>
      <c r="Y58">
        <v>35626.54</v>
      </c>
      <c r="Z58">
        <v>40921.15</v>
      </c>
      <c r="AA58">
        <v>34524.42</v>
      </c>
      <c r="AB58">
        <v>39865.040000000001</v>
      </c>
      <c r="AC58">
        <v>33669.040000000001</v>
      </c>
      <c r="AD58">
        <v>39186.33</v>
      </c>
      <c r="AE58">
        <v>32863.410000000003</v>
      </c>
      <c r="AF58">
        <v>38669.949999999997</v>
      </c>
      <c r="AG58">
        <v>32137.11</v>
      </c>
      <c r="AH58">
        <v>38280.050000000003</v>
      </c>
    </row>
    <row r="59" spans="1:34" x14ac:dyDescent="0.35">
      <c r="A59" t="s">
        <v>110</v>
      </c>
      <c r="B59" t="s">
        <v>106</v>
      </c>
      <c r="C59">
        <v>31764.560000000001</v>
      </c>
      <c r="D59">
        <v>36714.269999999997</v>
      </c>
      <c r="E59">
        <v>30984.36</v>
      </c>
      <c r="F59">
        <v>36107.93</v>
      </c>
      <c r="G59">
        <v>30649.96</v>
      </c>
      <c r="H59">
        <v>35651.79</v>
      </c>
      <c r="I59">
        <v>30345.46</v>
      </c>
      <c r="J59">
        <v>35257.949999999997</v>
      </c>
      <c r="K59">
        <v>29915.39</v>
      </c>
      <c r="L59">
        <v>34675.410000000003</v>
      </c>
      <c r="M59">
        <v>29328.11</v>
      </c>
      <c r="N59">
        <v>34178.89</v>
      </c>
      <c r="O59">
        <v>28737.69</v>
      </c>
      <c r="P59">
        <v>33704.9</v>
      </c>
      <c r="Q59">
        <v>28010.36</v>
      </c>
      <c r="R59">
        <v>33047.71</v>
      </c>
      <c r="S59">
        <v>27237.26</v>
      </c>
      <c r="T59">
        <v>32334.35</v>
      </c>
      <c r="U59">
        <v>26249.99</v>
      </c>
      <c r="V59">
        <v>31307.88</v>
      </c>
      <c r="W59">
        <v>25163.26</v>
      </c>
      <c r="X59">
        <v>30194.21</v>
      </c>
      <c r="Y59">
        <v>24125.02</v>
      </c>
      <c r="Z59">
        <v>29186.07</v>
      </c>
      <c r="AA59">
        <v>23203.33</v>
      </c>
      <c r="AB59">
        <v>28349.82</v>
      </c>
      <c r="AC59">
        <v>22496.21</v>
      </c>
      <c r="AD59">
        <v>27824.68</v>
      </c>
      <c r="AE59">
        <v>21827.05</v>
      </c>
      <c r="AF59">
        <v>27430.32</v>
      </c>
      <c r="AG59">
        <v>21224.13</v>
      </c>
      <c r="AH59">
        <v>27131.279999999999</v>
      </c>
    </row>
    <row r="60" spans="1:34" x14ac:dyDescent="0.35">
      <c r="A60" t="s">
        <v>110</v>
      </c>
      <c r="B60" t="s">
        <v>107</v>
      </c>
      <c r="C60">
        <v>17430.14</v>
      </c>
      <c r="D60">
        <v>21295.66</v>
      </c>
      <c r="E60">
        <v>16963.349999999999</v>
      </c>
      <c r="F60">
        <v>20881.46</v>
      </c>
      <c r="G60">
        <v>16756.38</v>
      </c>
      <c r="H60">
        <v>20557.96</v>
      </c>
      <c r="I60">
        <v>16566.54</v>
      </c>
      <c r="J60">
        <v>20273.05</v>
      </c>
      <c r="K60">
        <v>16311.94</v>
      </c>
      <c r="L60">
        <v>19882.82</v>
      </c>
      <c r="M60">
        <v>15972.15</v>
      </c>
      <c r="N60">
        <v>19547.36</v>
      </c>
      <c r="O60">
        <v>15626.44</v>
      </c>
      <c r="P60">
        <v>19225.75</v>
      </c>
      <c r="Q60">
        <v>15200.16</v>
      </c>
      <c r="R60">
        <v>18795.87</v>
      </c>
      <c r="S60">
        <v>14729.3</v>
      </c>
      <c r="T60">
        <v>18322.599999999999</v>
      </c>
      <c r="U60">
        <v>14087.05</v>
      </c>
      <c r="V60">
        <v>17647.830000000002</v>
      </c>
      <c r="W60">
        <v>13359.73</v>
      </c>
      <c r="X60">
        <v>16917.990000000002</v>
      </c>
      <c r="Y60">
        <v>12656.85</v>
      </c>
      <c r="Z60">
        <v>16263.13</v>
      </c>
      <c r="AA60">
        <v>12040.94</v>
      </c>
      <c r="AB60">
        <v>15728.65</v>
      </c>
      <c r="AC60">
        <v>11579.89</v>
      </c>
      <c r="AD60">
        <v>15405.84</v>
      </c>
      <c r="AE60">
        <v>11140.43</v>
      </c>
      <c r="AF60">
        <v>15165.99</v>
      </c>
      <c r="AG60">
        <v>10745.88</v>
      </c>
      <c r="AH60">
        <v>14982.67</v>
      </c>
    </row>
    <row r="61" spans="1:34" x14ac:dyDescent="0.35">
      <c r="A61" t="s">
        <v>110</v>
      </c>
      <c r="B61" t="s">
        <v>108</v>
      </c>
      <c r="C61">
        <v>6453.1450000000004</v>
      </c>
      <c r="D61">
        <v>8153.7060000000001</v>
      </c>
      <c r="E61">
        <v>6267.5709999999999</v>
      </c>
      <c r="F61">
        <v>7963.9260000000004</v>
      </c>
      <c r="G61">
        <v>6181.1490000000003</v>
      </c>
      <c r="H61">
        <v>7808.585</v>
      </c>
      <c r="I61">
        <v>6100.7849999999999</v>
      </c>
      <c r="J61">
        <v>7663.9790000000003</v>
      </c>
      <c r="K61">
        <v>5999.8090000000002</v>
      </c>
      <c r="L61">
        <v>7484.0249999999996</v>
      </c>
      <c r="M61">
        <v>5867.3280000000004</v>
      </c>
      <c r="N61">
        <v>7322.893</v>
      </c>
      <c r="O61">
        <v>5733.5280000000002</v>
      </c>
      <c r="P61">
        <v>7170.05</v>
      </c>
      <c r="Q61">
        <v>5564.9269999999997</v>
      </c>
      <c r="R61">
        <v>6973.2250000000004</v>
      </c>
      <c r="S61">
        <v>5369.8410000000003</v>
      </c>
      <c r="T61">
        <v>6756.3450000000003</v>
      </c>
      <c r="U61">
        <v>5084.9889999999996</v>
      </c>
      <c r="V61">
        <v>6454.0619999999999</v>
      </c>
      <c r="W61">
        <v>4749.9110000000001</v>
      </c>
      <c r="X61">
        <v>6128.7430000000004</v>
      </c>
      <c r="Y61">
        <v>4429.6030000000001</v>
      </c>
      <c r="Z61">
        <v>5842.7060000000001</v>
      </c>
      <c r="AA61">
        <v>4151.5349999999999</v>
      </c>
      <c r="AB61">
        <v>5613.7150000000001</v>
      </c>
      <c r="AC61">
        <v>3948.15</v>
      </c>
      <c r="AD61">
        <v>5480.7380000000003</v>
      </c>
      <c r="AE61">
        <v>3756.3850000000002</v>
      </c>
      <c r="AF61">
        <v>5384.1440000000002</v>
      </c>
      <c r="AG61">
        <v>3582.152</v>
      </c>
      <c r="AH61">
        <v>5309.5439999999999</v>
      </c>
    </row>
    <row r="62" spans="1:34" x14ac:dyDescent="0.35">
      <c r="A62" t="s">
        <v>111</v>
      </c>
      <c r="B62" t="s">
        <v>90</v>
      </c>
      <c r="C62">
        <v>6600</v>
      </c>
      <c r="D62">
        <v>5560</v>
      </c>
      <c r="E62">
        <v>6740</v>
      </c>
      <c r="F62">
        <v>5680</v>
      </c>
      <c r="G62">
        <v>6890</v>
      </c>
      <c r="H62">
        <v>5820</v>
      </c>
      <c r="I62">
        <v>7070</v>
      </c>
      <c r="J62">
        <v>5980</v>
      </c>
      <c r="K62">
        <v>7270</v>
      </c>
      <c r="L62">
        <v>6160</v>
      </c>
      <c r="M62">
        <v>7520</v>
      </c>
      <c r="N62">
        <v>6380</v>
      </c>
      <c r="O62">
        <v>7820</v>
      </c>
      <c r="P62">
        <v>6650</v>
      </c>
      <c r="Q62">
        <v>8170</v>
      </c>
      <c r="R62">
        <v>6950</v>
      </c>
      <c r="S62">
        <v>8530</v>
      </c>
      <c r="T62">
        <v>7270</v>
      </c>
      <c r="U62">
        <v>8900</v>
      </c>
      <c r="V62">
        <v>7600</v>
      </c>
      <c r="W62">
        <v>9250</v>
      </c>
      <c r="X62">
        <v>7910</v>
      </c>
      <c r="Y62">
        <v>9559.9989999999998</v>
      </c>
      <c r="Z62">
        <v>8190</v>
      </c>
      <c r="AA62">
        <v>9819.9989999999998</v>
      </c>
      <c r="AB62">
        <v>8420</v>
      </c>
      <c r="AC62">
        <v>10030</v>
      </c>
      <c r="AD62">
        <v>8620</v>
      </c>
      <c r="AE62">
        <v>10190</v>
      </c>
      <c r="AF62">
        <v>8769.9989999999998</v>
      </c>
      <c r="AG62">
        <v>10320</v>
      </c>
      <c r="AH62">
        <v>8890</v>
      </c>
    </row>
    <row r="63" spans="1:34" x14ac:dyDescent="0.35">
      <c r="A63" t="s">
        <v>111</v>
      </c>
      <c r="B63" t="s">
        <v>91</v>
      </c>
      <c r="C63">
        <v>2770</v>
      </c>
      <c r="D63">
        <v>2780</v>
      </c>
      <c r="E63">
        <v>3010</v>
      </c>
      <c r="F63">
        <v>3030</v>
      </c>
      <c r="G63">
        <v>3280</v>
      </c>
      <c r="H63">
        <v>3310</v>
      </c>
      <c r="I63">
        <v>3580</v>
      </c>
      <c r="J63">
        <v>3620</v>
      </c>
      <c r="K63">
        <v>3940</v>
      </c>
      <c r="L63">
        <v>3990</v>
      </c>
      <c r="M63">
        <v>4350</v>
      </c>
      <c r="N63">
        <v>4420</v>
      </c>
      <c r="O63">
        <v>4860</v>
      </c>
      <c r="P63">
        <v>4920</v>
      </c>
      <c r="Q63">
        <v>5430</v>
      </c>
      <c r="R63">
        <v>5500</v>
      </c>
      <c r="S63">
        <v>6030</v>
      </c>
      <c r="T63">
        <v>6120</v>
      </c>
      <c r="U63">
        <v>6639.9989999999998</v>
      </c>
      <c r="V63">
        <v>6710</v>
      </c>
      <c r="W63">
        <v>7200</v>
      </c>
      <c r="X63">
        <v>7270.0010000000002</v>
      </c>
      <c r="Y63">
        <v>7710</v>
      </c>
      <c r="Z63">
        <v>7770</v>
      </c>
      <c r="AA63">
        <v>8140.0010000000002</v>
      </c>
      <c r="AB63">
        <v>8190.0010000000002</v>
      </c>
      <c r="AC63">
        <v>8470</v>
      </c>
      <c r="AD63">
        <v>8510.0010000000002</v>
      </c>
      <c r="AE63">
        <v>8720.0010000000002</v>
      </c>
      <c r="AF63">
        <v>8770</v>
      </c>
      <c r="AG63">
        <v>8920</v>
      </c>
      <c r="AH63">
        <v>8980</v>
      </c>
    </row>
    <row r="64" spans="1:34" x14ac:dyDescent="0.35">
      <c r="A64" t="s">
        <v>111</v>
      </c>
      <c r="B64" t="s">
        <v>92</v>
      </c>
      <c r="C64">
        <v>1239.1420000000001</v>
      </c>
      <c r="D64">
        <v>1678.8510000000001</v>
      </c>
      <c r="E64">
        <v>1265.636</v>
      </c>
      <c r="F64">
        <v>1713.6659999999999</v>
      </c>
      <c r="G64">
        <v>1292.3330000000001</v>
      </c>
      <c r="H64">
        <v>1731.6959999999999</v>
      </c>
      <c r="I64">
        <v>1320.1469999999999</v>
      </c>
      <c r="J64">
        <v>1726.951</v>
      </c>
      <c r="K64">
        <v>1343.0139999999999</v>
      </c>
      <c r="L64">
        <v>1700.671</v>
      </c>
      <c r="M64">
        <v>1365.36</v>
      </c>
      <c r="N64">
        <v>1664.079</v>
      </c>
      <c r="O64">
        <v>1387.6679999999999</v>
      </c>
      <c r="P64">
        <v>1626.3779999999999</v>
      </c>
      <c r="Q64">
        <v>1420.827</v>
      </c>
      <c r="R64">
        <v>1603.0039999999999</v>
      </c>
      <c r="S64">
        <v>1459.5319999999999</v>
      </c>
      <c r="T64">
        <v>1591.701</v>
      </c>
      <c r="U64">
        <v>1520.425</v>
      </c>
      <c r="V64">
        <v>1597.856</v>
      </c>
      <c r="W64">
        <v>1599.0609999999999</v>
      </c>
      <c r="X64">
        <v>1615.21</v>
      </c>
      <c r="Y64">
        <v>1684.03</v>
      </c>
      <c r="Z64">
        <v>1637.4269999999999</v>
      </c>
      <c r="AA64">
        <v>1764.6489999999999</v>
      </c>
      <c r="AB64">
        <v>1660.027</v>
      </c>
      <c r="AC64">
        <v>1830.5930000000001</v>
      </c>
      <c r="AD64">
        <v>1677.1379999999999</v>
      </c>
      <c r="AE64">
        <v>1901.6790000000001</v>
      </c>
      <c r="AF64">
        <v>1691.693</v>
      </c>
      <c r="AG64">
        <v>1971.249</v>
      </c>
      <c r="AH64">
        <v>1705.8510000000001</v>
      </c>
    </row>
    <row r="65" spans="1:34" x14ac:dyDescent="0.35">
      <c r="A65" t="s">
        <v>111</v>
      </c>
      <c r="B65" t="s">
        <v>93</v>
      </c>
      <c r="C65">
        <v>732.05</v>
      </c>
      <c r="D65">
        <v>1008.678</v>
      </c>
      <c r="E65">
        <v>747.17200000000003</v>
      </c>
      <c r="F65">
        <v>1027.1990000000001</v>
      </c>
      <c r="G65">
        <v>763.15899999999999</v>
      </c>
      <c r="H65">
        <v>1037.732</v>
      </c>
      <c r="I65">
        <v>781.11900000000003</v>
      </c>
      <c r="J65">
        <v>1038.8879999999999</v>
      </c>
      <c r="K65">
        <v>794.71799999999996</v>
      </c>
      <c r="L65">
        <v>1026.6369999999999</v>
      </c>
      <c r="M65">
        <v>808.16499999999996</v>
      </c>
      <c r="N65">
        <v>1009.9690000000001</v>
      </c>
      <c r="O65">
        <v>820.37699999999995</v>
      </c>
      <c r="P65">
        <v>991.43399999999997</v>
      </c>
      <c r="Q65">
        <v>843.05</v>
      </c>
      <c r="R65">
        <v>985.49</v>
      </c>
      <c r="S65">
        <v>862.03399999999999</v>
      </c>
      <c r="T65">
        <v>979.04399999999998</v>
      </c>
      <c r="U65">
        <v>887.63900000000001</v>
      </c>
      <c r="V65">
        <v>981.09299999999996</v>
      </c>
      <c r="W65">
        <v>919.35699999999997</v>
      </c>
      <c r="X65">
        <v>986.81200000000001</v>
      </c>
      <c r="Y65">
        <v>952.10699999999997</v>
      </c>
      <c r="Z65">
        <v>993.86</v>
      </c>
      <c r="AA65">
        <v>983.64499999999998</v>
      </c>
      <c r="AB65">
        <v>999.57799999999997</v>
      </c>
      <c r="AC65">
        <v>1011.6079999999999</v>
      </c>
      <c r="AD65">
        <v>1001.57</v>
      </c>
      <c r="AE65">
        <v>1044.0609999999999</v>
      </c>
      <c r="AF65">
        <v>1001.899</v>
      </c>
      <c r="AG65">
        <v>1076.962</v>
      </c>
      <c r="AH65">
        <v>1000.625</v>
      </c>
    </row>
    <row r="66" spans="1:34" x14ac:dyDescent="0.35">
      <c r="A66" t="s">
        <v>111</v>
      </c>
      <c r="B66" t="s">
        <v>94</v>
      </c>
      <c r="C66">
        <v>1079.9259999999999</v>
      </c>
      <c r="D66">
        <v>1193.923</v>
      </c>
      <c r="E66">
        <v>1129.462</v>
      </c>
      <c r="F66">
        <v>1216.8</v>
      </c>
      <c r="G66">
        <v>1149.915</v>
      </c>
      <c r="H66">
        <v>1226.645</v>
      </c>
      <c r="I66">
        <v>1165.549</v>
      </c>
      <c r="J66">
        <v>1221.2539999999999</v>
      </c>
      <c r="K66">
        <v>1180.8810000000001</v>
      </c>
      <c r="L66">
        <v>1215.18</v>
      </c>
      <c r="M66">
        <v>1204.7180000000001</v>
      </c>
      <c r="N66">
        <v>1196.8119999999999</v>
      </c>
      <c r="O66">
        <v>1225.973</v>
      </c>
      <c r="P66">
        <v>1175.6579999999999</v>
      </c>
      <c r="Q66">
        <v>1249.8399999999999</v>
      </c>
      <c r="R66">
        <v>1157.3620000000001</v>
      </c>
      <c r="S66">
        <v>1279.058</v>
      </c>
      <c r="T66">
        <v>1144.8130000000001</v>
      </c>
      <c r="U66">
        <v>1320.73</v>
      </c>
      <c r="V66">
        <v>1143.684</v>
      </c>
      <c r="W66">
        <v>1371.4870000000001</v>
      </c>
      <c r="X66">
        <v>1146.453</v>
      </c>
      <c r="Y66">
        <v>1421.645</v>
      </c>
      <c r="Z66">
        <v>1149.26</v>
      </c>
      <c r="AA66">
        <v>1467.2049999999999</v>
      </c>
      <c r="AB66">
        <v>1148.876</v>
      </c>
      <c r="AC66">
        <v>1504.2819999999999</v>
      </c>
      <c r="AD66">
        <v>1144.2660000000001</v>
      </c>
      <c r="AE66">
        <v>1548.37</v>
      </c>
      <c r="AF66">
        <v>1140.4760000000001</v>
      </c>
      <c r="AG66">
        <v>1595.547</v>
      </c>
      <c r="AH66">
        <v>1138.76</v>
      </c>
    </row>
    <row r="67" spans="1:34" x14ac:dyDescent="0.35">
      <c r="A67" t="s">
        <v>111</v>
      </c>
      <c r="B67" t="s">
        <v>95</v>
      </c>
      <c r="C67">
        <v>1656.0150000000001</v>
      </c>
      <c r="D67">
        <v>1456.518</v>
      </c>
      <c r="E67">
        <v>1693.028</v>
      </c>
      <c r="F67">
        <v>1475.61</v>
      </c>
      <c r="G67">
        <v>1721.127</v>
      </c>
      <c r="H67">
        <v>1482.182</v>
      </c>
      <c r="I67">
        <v>1750.172</v>
      </c>
      <c r="J67">
        <v>1475.86</v>
      </c>
      <c r="K67">
        <v>1778.5229999999999</v>
      </c>
      <c r="L67">
        <v>1458.932</v>
      </c>
      <c r="M67">
        <v>1807.944</v>
      </c>
      <c r="N67">
        <v>1432.9949999999999</v>
      </c>
      <c r="O67">
        <v>1835.9469999999999</v>
      </c>
      <c r="P67">
        <v>1403.441</v>
      </c>
      <c r="Q67">
        <v>1867.7619999999999</v>
      </c>
      <c r="R67">
        <v>1378.39</v>
      </c>
      <c r="S67">
        <v>1909.127</v>
      </c>
      <c r="T67">
        <v>1362.3309999999999</v>
      </c>
      <c r="U67">
        <v>1967.758</v>
      </c>
      <c r="V67">
        <v>1356.6120000000001</v>
      </c>
      <c r="W67">
        <v>2041.93</v>
      </c>
      <c r="X67">
        <v>1359.585</v>
      </c>
      <c r="Y67">
        <v>2119.7240000000002</v>
      </c>
      <c r="Z67">
        <v>1367.8</v>
      </c>
      <c r="AA67">
        <v>2191.12</v>
      </c>
      <c r="AB67">
        <v>1379.64</v>
      </c>
      <c r="AC67">
        <v>2249.1990000000001</v>
      </c>
      <c r="AD67">
        <v>1391.7829999999999</v>
      </c>
      <c r="AE67">
        <v>2312.6709999999998</v>
      </c>
      <c r="AF67">
        <v>1408.0609999999999</v>
      </c>
      <c r="AG67">
        <v>2375.5250000000001</v>
      </c>
      <c r="AH67">
        <v>1428.6189999999999</v>
      </c>
    </row>
    <row r="68" spans="1:34" x14ac:dyDescent="0.35">
      <c r="A68" t="s">
        <v>111</v>
      </c>
      <c r="B68" t="s">
        <v>96</v>
      </c>
      <c r="C68">
        <v>1633.75</v>
      </c>
      <c r="D68">
        <v>1677.5219999999999</v>
      </c>
      <c r="E68">
        <v>1681.385</v>
      </c>
      <c r="F68">
        <v>1704.3530000000001</v>
      </c>
      <c r="G68">
        <v>1697.6990000000001</v>
      </c>
      <c r="H68">
        <v>1711.489</v>
      </c>
      <c r="I68">
        <v>1715.337</v>
      </c>
      <c r="J68">
        <v>1704.91</v>
      </c>
      <c r="K68">
        <v>1738.797</v>
      </c>
      <c r="L68">
        <v>1697.4639999999999</v>
      </c>
      <c r="M68">
        <v>1769.0070000000001</v>
      </c>
      <c r="N68">
        <v>1678.3920000000001</v>
      </c>
      <c r="O68">
        <v>1796.62</v>
      </c>
      <c r="P68">
        <v>1657.797</v>
      </c>
      <c r="Q68">
        <v>1826.904</v>
      </c>
      <c r="R68">
        <v>1647.126</v>
      </c>
      <c r="S68">
        <v>1863.9169999999999</v>
      </c>
      <c r="T68">
        <v>1651.6769999999999</v>
      </c>
      <c r="U68">
        <v>1918.415</v>
      </c>
      <c r="V68">
        <v>1687.751</v>
      </c>
      <c r="W68">
        <v>1988.424</v>
      </c>
      <c r="X68">
        <v>1750.9570000000001</v>
      </c>
      <c r="Y68">
        <v>2060.67</v>
      </c>
      <c r="Z68">
        <v>1831.4680000000001</v>
      </c>
      <c r="AA68">
        <v>2127.491</v>
      </c>
      <c r="AB68">
        <v>1923.9780000000001</v>
      </c>
      <c r="AC68">
        <v>2175.8939999999998</v>
      </c>
      <c r="AD68">
        <v>2009.614</v>
      </c>
      <c r="AE68">
        <v>2225.2710000000002</v>
      </c>
      <c r="AF68">
        <v>2096.366</v>
      </c>
      <c r="AG68">
        <v>2274.6529999999998</v>
      </c>
      <c r="AH68">
        <v>2181.8760000000002</v>
      </c>
    </row>
    <row r="69" spans="1:34" x14ac:dyDescent="0.35">
      <c r="A69" t="s">
        <v>111</v>
      </c>
      <c r="B69" t="s">
        <v>97</v>
      </c>
      <c r="C69">
        <v>1802.886</v>
      </c>
      <c r="D69">
        <v>1869.422</v>
      </c>
      <c r="E69">
        <v>1859.88</v>
      </c>
      <c r="F69">
        <v>1907.6379999999999</v>
      </c>
      <c r="G69">
        <v>1870.575</v>
      </c>
      <c r="H69">
        <v>1922.6949999999999</v>
      </c>
      <c r="I69">
        <v>1879.087</v>
      </c>
      <c r="J69">
        <v>1925.9449999999999</v>
      </c>
      <c r="K69">
        <v>1905.038</v>
      </c>
      <c r="L69">
        <v>1949.32</v>
      </c>
      <c r="M69">
        <v>1945.88</v>
      </c>
      <c r="N69">
        <v>1962.31</v>
      </c>
      <c r="O69">
        <v>1976.93</v>
      </c>
      <c r="P69">
        <v>1974.806</v>
      </c>
      <c r="Q69">
        <v>2007.162</v>
      </c>
      <c r="R69">
        <v>2015.809</v>
      </c>
      <c r="S69">
        <v>2026.7919999999999</v>
      </c>
      <c r="T69">
        <v>2075.3620000000001</v>
      </c>
      <c r="U69">
        <v>2064.6860000000001</v>
      </c>
      <c r="V69">
        <v>2211.2959999999998</v>
      </c>
      <c r="W69">
        <v>2122.931</v>
      </c>
      <c r="X69">
        <v>2393.8910000000001</v>
      </c>
      <c r="Y69">
        <v>2179.8049999999998</v>
      </c>
      <c r="Z69">
        <v>2573.3029999999999</v>
      </c>
      <c r="AA69">
        <v>2244.3380000000002</v>
      </c>
      <c r="AB69">
        <v>2744.5</v>
      </c>
      <c r="AC69">
        <v>2295.9169999999999</v>
      </c>
      <c r="AD69">
        <v>2867.6289999999999</v>
      </c>
      <c r="AE69">
        <v>2340.8110000000001</v>
      </c>
      <c r="AF69">
        <v>2973.6419999999998</v>
      </c>
      <c r="AG69">
        <v>2383.14</v>
      </c>
      <c r="AH69">
        <v>3064.884</v>
      </c>
    </row>
    <row r="70" spans="1:34" x14ac:dyDescent="0.35">
      <c r="A70" t="s">
        <v>111</v>
      </c>
      <c r="B70" t="s">
        <v>98</v>
      </c>
      <c r="C70">
        <v>2020.0840000000001</v>
      </c>
      <c r="D70">
        <v>2149.6109999999999</v>
      </c>
      <c r="E70">
        <v>2133.1849999999999</v>
      </c>
      <c r="F70">
        <v>2221.971</v>
      </c>
      <c r="G70">
        <v>2134.384</v>
      </c>
      <c r="H70">
        <v>2259.3780000000002</v>
      </c>
      <c r="I70">
        <v>2113.4009999999998</v>
      </c>
      <c r="J70">
        <v>2288.1439999999998</v>
      </c>
      <c r="K70">
        <v>2117.1950000000002</v>
      </c>
      <c r="L70">
        <v>2393.4459999999999</v>
      </c>
      <c r="M70">
        <v>2162.0949999999998</v>
      </c>
      <c r="N70">
        <v>2471.1750000000002</v>
      </c>
      <c r="O70">
        <v>2187.7620000000002</v>
      </c>
      <c r="P70">
        <v>2528.1880000000001</v>
      </c>
      <c r="Q70">
        <v>2241.3719999999998</v>
      </c>
      <c r="R70">
        <v>2626.7510000000002</v>
      </c>
      <c r="S70">
        <v>2279.3090000000002</v>
      </c>
      <c r="T70">
        <v>2727.4110000000001</v>
      </c>
      <c r="U70">
        <v>2294.7600000000002</v>
      </c>
      <c r="V70">
        <v>2935.2759999999998</v>
      </c>
      <c r="W70">
        <v>2317.8389999999999</v>
      </c>
      <c r="X70">
        <v>3183.1210000000001</v>
      </c>
      <c r="Y70">
        <v>2361.6979999999999</v>
      </c>
      <c r="Z70">
        <v>3406.3510000000001</v>
      </c>
      <c r="AA70">
        <v>2448.0250000000001</v>
      </c>
      <c r="AB70">
        <v>3585.3820000000001</v>
      </c>
      <c r="AC70">
        <v>2540.5880000000002</v>
      </c>
      <c r="AD70">
        <v>3663.5830000000001</v>
      </c>
      <c r="AE70">
        <v>2610.2069999999999</v>
      </c>
      <c r="AF70">
        <v>3697.0259999999998</v>
      </c>
      <c r="AG70">
        <v>2640.68</v>
      </c>
      <c r="AH70">
        <v>3685.1469999999999</v>
      </c>
    </row>
    <row r="71" spans="1:34" x14ac:dyDescent="0.35">
      <c r="A71" t="s">
        <v>111</v>
      </c>
      <c r="B71" t="s">
        <v>99</v>
      </c>
      <c r="C71">
        <v>2537.6060000000002</v>
      </c>
      <c r="D71">
        <v>2532.9569999999999</v>
      </c>
      <c r="E71">
        <v>2704.1529999999998</v>
      </c>
      <c r="F71">
        <v>2612.1149999999998</v>
      </c>
      <c r="G71">
        <v>2696.194</v>
      </c>
      <c r="H71">
        <v>2646.0329999999999</v>
      </c>
      <c r="I71">
        <v>2656.2779999999998</v>
      </c>
      <c r="J71">
        <v>2673.6239999999998</v>
      </c>
      <c r="K71">
        <v>2654.127</v>
      </c>
      <c r="L71">
        <v>2799.223</v>
      </c>
      <c r="M71">
        <v>2703.9929999999999</v>
      </c>
      <c r="N71">
        <v>2876.1660000000002</v>
      </c>
      <c r="O71">
        <v>2726.5160000000001</v>
      </c>
      <c r="P71">
        <v>2920.6210000000001</v>
      </c>
      <c r="Q71">
        <v>2776.3049999999998</v>
      </c>
      <c r="R71">
        <v>2998.5279999999998</v>
      </c>
      <c r="S71">
        <v>2804.3040000000001</v>
      </c>
      <c r="T71">
        <v>3052.2089999999998</v>
      </c>
      <c r="U71">
        <v>2854.4059999999999</v>
      </c>
      <c r="V71">
        <v>3195.7530000000002</v>
      </c>
      <c r="W71">
        <v>2896.172</v>
      </c>
      <c r="X71">
        <v>3338.7979999999998</v>
      </c>
      <c r="Y71">
        <v>2931.9810000000002</v>
      </c>
      <c r="Z71">
        <v>3447.105</v>
      </c>
      <c r="AA71">
        <v>2983.306</v>
      </c>
      <c r="AB71">
        <v>3524.3890000000001</v>
      </c>
      <c r="AC71">
        <v>3027.0039999999999</v>
      </c>
      <c r="AD71">
        <v>3536.1840000000002</v>
      </c>
      <c r="AE71">
        <v>3074.2350000000001</v>
      </c>
      <c r="AF71">
        <v>3536.0830000000001</v>
      </c>
      <c r="AG71">
        <v>3115.1950000000002</v>
      </c>
      <c r="AH71">
        <v>3524.0259999999998</v>
      </c>
    </row>
    <row r="72" spans="1:34" x14ac:dyDescent="0.35">
      <c r="A72" t="s">
        <v>111</v>
      </c>
      <c r="B72" t="s">
        <v>100</v>
      </c>
      <c r="C72">
        <v>3222.6419999999998</v>
      </c>
      <c r="D72">
        <v>2865.0340000000001</v>
      </c>
      <c r="E72">
        <v>3389.1170000000002</v>
      </c>
      <c r="F72">
        <v>2923.1770000000001</v>
      </c>
      <c r="G72">
        <v>3376.1149999999998</v>
      </c>
      <c r="H72">
        <v>2940.5940000000001</v>
      </c>
      <c r="I72">
        <v>3332.855</v>
      </c>
      <c r="J72">
        <v>2955.326</v>
      </c>
      <c r="K72">
        <v>3337.1970000000001</v>
      </c>
      <c r="L72">
        <v>3034.982</v>
      </c>
      <c r="M72">
        <v>3377.94</v>
      </c>
      <c r="N72">
        <v>3062.5120000000002</v>
      </c>
      <c r="O72">
        <v>3387.2420000000002</v>
      </c>
      <c r="P72">
        <v>3057.752</v>
      </c>
      <c r="Q72">
        <v>3420.444</v>
      </c>
      <c r="R72">
        <v>3075.23</v>
      </c>
      <c r="S72">
        <v>3439.989</v>
      </c>
      <c r="T72">
        <v>3080.36</v>
      </c>
      <c r="U72">
        <v>3488.9470000000001</v>
      </c>
      <c r="V72">
        <v>3153.1709999999998</v>
      </c>
      <c r="W72">
        <v>3536.8670000000002</v>
      </c>
      <c r="X72">
        <v>3238.357</v>
      </c>
      <c r="Y72">
        <v>3564.0039999999999</v>
      </c>
      <c r="Z72">
        <v>3297.72</v>
      </c>
      <c r="AA72">
        <v>3586.7860000000001</v>
      </c>
      <c r="AB72">
        <v>3339.0070000000001</v>
      </c>
      <c r="AC72">
        <v>3596.2759999999998</v>
      </c>
      <c r="AD72">
        <v>3339.7629999999999</v>
      </c>
      <c r="AE72">
        <v>3621.2049999999999</v>
      </c>
      <c r="AF72">
        <v>3334.8339999999998</v>
      </c>
      <c r="AG72">
        <v>3654.857</v>
      </c>
      <c r="AH72">
        <v>3325.0970000000002</v>
      </c>
    </row>
    <row r="73" spans="1:34" x14ac:dyDescent="0.35">
      <c r="A73" t="s">
        <v>111</v>
      </c>
      <c r="B73" t="s">
        <v>101</v>
      </c>
      <c r="C73">
        <v>4410.4830000000002</v>
      </c>
      <c r="D73">
        <v>3645.384</v>
      </c>
      <c r="E73">
        <v>4526.1580000000004</v>
      </c>
      <c r="F73">
        <v>3670.569</v>
      </c>
      <c r="G73">
        <v>4502.9009999999998</v>
      </c>
      <c r="H73">
        <v>3669.6329999999998</v>
      </c>
      <c r="I73">
        <v>4468.183</v>
      </c>
      <c r="J73">
        <v>3662.1019999999999</v>
      </c>
      <c r="K73">
        <v>4478.6679999999997</v>
      </c>
      <c r="L73">
        <v>3698.28</v>
      </c>
      <c r="M73">
        <v>4513.7520000000004</v>
      </c>
      <c r="N73">
        <v>3704.663</v>
      </c>
      <c r="O73">
        <v>4514.8339999999998</v>
      </c>
      <c r="P73">
        <v>3688.3589999999999</v>
      </c>
      <c r="Q73">
        <v>4516.6019999999999</v>
      </c>
      <c r="R73">
        <v>3682.2719999999999</v>
      </c>
      <c r="S73">
        <v>4497.66</v>
      </c>
      <c r="T73">
        <v>3663.277</v>
      </c>
      <c r="U73">
        <v>4521.3549999999996</v>
      </c>
      <c r="V73">
        <v>3685.7080000000001</v>
      </c>
      <c r="W73">
        <v>4559.54</v>
      </c>
      <c r="X73">
        <v>3720.3020000000001</v>
      </c>
      <c r="Y73">
        <v>4585.9709999999995</v>
      </c>
      <c r="Z73">
        <v>3744.8040000000001</v>
      </c>
      <c r="AA73">
        <v>4593.6589999999997</v>
      </c>
      <c r="AB73">
        <v>3760.5940000000001</v>
      </c>
      <c r="AC73">
        <v>4574.6040000000003</v>
      </c>
      <c r="AD73">
        <v>3756.8670000000002</v>
      </c>
      <c r="AE73">
        <v>4582.2629999999999</v>
      </c>
      <c r="AF73">
        <v>3750.2739999999999</v>
      </c>
      <c r="AG73">
        <v>4608.9780000000001</v>
      </c>
      <c r="AH73">
        <v>3743.1480000000001</v>
      </c>
    </row>
    <row r="74" spans="1:34" x14ac:dyDescent="0.35">
      <c r="A74" t="s">
        <v>111</v>
      </c>
      <c r="B74" t="s">
        <v>102</v>
      </c>
      <c r="C74">
        <v>5979.47</v>
      </c>
      <c r="D74">
        <v>4691.9380000000001</v>
      </c>
      <c r="E74">
        <v>6012.96</v>
      </c>
      <c r="F74">
        <v>4702.1570000000002</v>
      </c>
      <c r="G74">
        <v>5999.5730000000003</v>
      </c>
      <c r="H74">
        <v>4693.509</v>
      </c>
      <c r="I74">
        <v>5980.5780000000004</v>
      </c>
      <c r="J74">
        <v>4674.8950000000004</v>
      </c>
      <c r="K74">
        <v>5971.165</v>
      </c>
      <c r="L74">
        <v>4666.9129999999996</v>
      </c>
      <c r="M74">
        <v>5959.982</v>
      </c>
      <c r="N74">
        <v>4650.6840000000002</v>
      </c>
      <c r="O74">
        <v>5934.0320000000002</v>
      </c>
      <c r="P74">
        <v>4622.5460000000003</v>
      </c>
      <c r="Q74">
        <v>5905.2550000000001</v>
      </c>
      <c r="R74">
        <v>4591.91</v>
      </c>
      <c r="S74">
        <v>5879.7979999999998</v>
      </c>
      <c r="T74">
        <v>4554.16</v>
      </c>
      <c r="U74">
        <v>5867.2669999999998</v>
      </c>
      <c r="V74">
        <v>4527.6040000000003</v>
      </c>
      <c r="W74">
        <v>5864.9030000000002</v>
      </c>
      <c r="X74">
        <v>4506.3440000000001</v>
      </c>
      <c r="Y74">
        <v>5861.5450000000001</v>
      </c>
      <c r="Z74">
        <v>4484.8459999999995</v>
      </c>
      <c r="AA74">
        <v>5853.4790000000003</v>
      </c>
      <c r="AB74">
        <v>4467.42</v>
      </c>
      <c r="AC74">
        <v>5846.1880000000001</v>
      </c>
      <c r="AD74">
        <v>4444.5079999999998</v>
      </c>
      <c r="AE74">
        <v>5852.5370000000003</v>
      </c>
      <c r="AF74">
        <v>4427.3239999999996</v>
      </c>
      <c r="AG74">
        <v>5868.6080000000002</v>
      </c>
      <c r="AH74">
        <v>4416.2629999999999</v>
      </c>
    </row>
    <row r="75" spans="1:34" x14ac:dyDescent="0.35">
      <c r="A75" t="s">
        <v>111</v>
      </c>
      <c r="B75" t="s">
        <v>103</v>
      </c>
      <c r="C75">
        <v>8259.4320000000007</v>
      </c>
      <c r="D75">
        <v>6887.8180000000002</v>
      </c>
      <c r="E75">
        <v>8208.5229999999992</v>
      </c>
      <c r="F75">
        <v>6876.5029999999997</v>
      </c>
      <c r="G75">
        <v>8190.5240000000003</v>
      </c>
      <c r="H75">
        <v>6865.2579999999998</v>
      </c>
      <c r="I75">
        <v>8169.7979999999998</v>
      </c>
      <c r="J75">
        <v>6846.8329999999996</v>
      </c>
      <c r="K75">
        <v>8129.3159999999998</v>
      </c>
      <c r="L75">
        <v>6806.2849999999999</v>
      </c>
      <c r="M75">
        <v>8063.7529999999997</v>
      </c>
      <c r="N75">
        <v>6766.9870000000001</v>
      </c>
      <c r="O75">
        <v>7995.7550000000001</v>
      </c>
      <c r="P75">
        <v>6718.7380000000003</v>
      </c>
      <c r="Q75">
        <v>7913.5659999999998</v>
      </c>
      <c r="R75">
        <v>6656.7209999999995</v>
      </c>
      <c r="S75">
        <v>7851.9930000000004</v>
      </c>
      <c r="T75">
        <v>6590.3109999999997</v>
      </c>
      <c r="U75">
        <v>7801.6869999999999</v>
      </c>
      <c r="V75">
        <v>6508.7060000000001</v>
      </c>
      <c r="W75">
        <v>7769.4660000000003</v>
      </c>
      <c r="X75">
        <v>6425.5910000000003</v>
      </c>
      <c r="Y75">
        <v>7746.3980000000001</v>
      </c>
      <c r="Z75">
        <v>6353.3329999999996</v>
      </c>
      <c r="AA75">
        <v>7717.7110000000002</v>
      </c>
      <c r="AB75">
        <v>6289.3559999999998</v>
      </c>
      <c r="AC75">
        <v>7692.7349999999997</v>
      </c>
      <c r="AD75">
        <v>6241.723</v>
      </c>
      <c r="AE75">
        <v>7682.5290000000005</v>
      </c>
      <c r="AF75">
        <v>6200.2809999999999</v>
      </c>
      <c r="AG75">
        <v>7675.3190000000004</v>
      </c>
      <c r="AH75">
        <v>6165.31</v>
      </c>
    </row>
    <row r="76" spans="1:34" x14ac:dyDescent="0.35">
      <c r="A76" t="s">
        <v>111</v>
      </c>
      <c r="B76" t="s">
        <v>104</v>
      </c>
      <c r="C76">
        <v>10755.53</v>
      </c>
      <c r="D76">
        <v>9833.9830000000002</v>
      </c>
      <c r="E76">
        <v>10619.52</v>
      </c>
      <c r="F76">
        <v>9786.8790000000008</v>
      </c>
      <c r="G76">
        <v>10575.87</v>
      </c>
      <c r="H76">
        <v>9758.0550000000003</v>
      </c>
      <c r="I76">
        <v>10538.44</v>
      </c>
      <c r="J76">
        <v>9730.5079999999998</v>
      </c>
      <c r="K76">
        <v>10453.31</v>
      </c>
      <c r="L76">
        <v>9649.0529999999999</v>
      </c>
      <c r="M76">
        <v>10327.1</v>
      </c>
      <c r="N76">
        <v>9578.9809999999998</v>
      </c>
      <c r="O76">
        <v>10199.51</v>
      </c>
      <c r="P76">
        <v>9506.7350000000006</v>
      </c>
      <c r="Q76">
        <v>10047.98</v>
      </c>
      <c r="R76">
        <v>9399.5570000000007</v>
      </c>
      <c r="S76">
        <v>9919.7240000000002</v>
      </c>
      <c r="T76">
        <v>9292.2219999999998</v>
      </c>
      <c r="U76">
        <v>9802.7209999999995</v>
      </c>
      <c r="V76">
        <v>9139.3909999999996</v>
      </c>
      <c r="W76">
        <v>9710.0490000000009</v>
      </c>
      <c r="X76">
        <v>8977.3160000000007</v>
      </c>
      <c r="Y76">
        <v>9633.8680000000004</v>
      </c>
      <c r="Z76">
        <v>8831.5730000000003</v>
      </c>
      <c r="AA76">
        <v>9554.1779999999999</v>
      </c>
      <c r="AB76">
        <v>8702.2119999999995</v>
      </c>
      <c r="AC76">
        <v>9486.0779999999995</v>
      </c>
      <c r="AD76">
        <v>8609.0490000000009</v>
      </c>
      <c r="AE76">
        <v>9430.7530000000006</v>
      </c>
      <c r="AF76">
        <v>8532.0969999999998</v>
      </c>
      <c r="AG76">
        <v>9382.1669999999995</v>
      </c>
      <c r="AH76">
        <v>8470.3439999999991</v>
      </c>
    </row>
    <row r="77" spans="1:34" x14ac:dyDescent="0.35">
      <c r="A77" t="s">
        <v>111</v>
      </c>
      <c r="B77" t="s">
        <v>105</v>
      </c>
      <c r="C77">
        <v>13536.43</v>
      </c>
      <c r="D77">
        <v>13454.09</v>
      </c>
      <c r="E77">
        <v>13295.46</v>
      </c>
      <c r="F77">
        <v>13343.44</v>
      </c>
      <c r="G77">
        <v>13209.68</v>
      </c>
      <c r="H77">
        <v>13273.32</v>
      </c>
      <c r="I77">
        <v>13133.61</v>
      </c>
      <c r="J77">
        <v>13216.81</v>
      </c>
      <c r="K77">
        <v>12992.67</v>
      </c>
      <c r="L77">
        <v>13078.21</v>
      </c>
      <c r="M77">
        <v>12792.2</v>
      </c>
      <c r="N77">
        <v>12965.39</v>
      </c>
      <c r="O77">
        <v>12593.15</v>
      </c>
      <c r="P77">
        <v>12852.67</v>
      </c>
      <c r="Q77">
        <v>12352.56</v>
      </c>
      <c r="R77">
        <v>12684.15</v>
      </c>
      <c r="S77">
        <v>12129.51</v>
      </c>
      <c r="T77">
        <v>12510.76</v>
      </c>
      <c r="U77">
        <v>11899.22</v>
      </c>
      <c r="V77">
        <v>12258.21</v>
      </c>
      <c r="W77">
        <v>11688.73</v>
      </c>
      <c r="X77">
        <v>11983.06</v>
      </c>
      <c r="Y77">
        <v>11501.52</v>
      </c>
      <c r="Z77">
        <v>11735.09</v>
      </c>
      <c r="AA77">
        <v>11321.09</v>
      </c>
      <c r="AB77">
        <v>11515.22</v>
      </c>
      <c r="AC77">
        <v>11172.83</v>
      </c>
      <c r="AD77">
        <v>11361.65</v>
      </c>
      <c r="AE77">
        <v>11036.37</v>
      </c>
      <c r="AF77">
        <v>11239.62</v>
      </c>
      <c r="AG77">
        <v>10912.98</v>
      </c>
      <c r="AH77">
        <v>11148.77</v>
      </c>
    </row>
    <row r="78" spans="1:34" x14ac:dyDescent="0.35">
      <c r="A78" t="s">
        <v>111</v>
      </c>
      <c r="B78" t="s">
        <v>106</v>
      </c>
      <c r="C78">
        <v>14334.42</v>
      </c>
      <c r="D78">
        <v>15418.61</v>
      </c>
      <c r="E78">
        <v>14021.01</v>
      </c>
      <c r="F78">
        <v>15226.47</v>
      </c>
      <c r="G78">
        <v>13893.59</v>
      </c>
      <c r="H78">
        <v>15093.82</v>
      </c>
      <c r="I78">
        <v>13778.92</v>
      </c>
      <c r="J78">
        <v>14984.9</v>
      </c>
      <c r="K78">
        <v>13603.44</v>
      </c>
      <c r="L78">
        <v>14792.58</v>
      </c>
      <c r="M78">
        <v>13355.96</v>
      </c>
      <c r="N78">
        <v>14631.53</v>
      </c>
      <c r="O78">
        <v>13111.25</v>
      </c>
      <c r="P78">
        <v>14479.15</v>
      </c>
      <c r="Q78">
        <v>12810.2</v>
      </c>
      <c r="R78">
        <v>14251.84</v>
      </c>
      <c r="S78">
        <v>12507.96</v>
      </c>
      <c r="T78">
        <v>14011.75</v>
      </c>
      <c r="U78">
        <v>12162.94</v>
      </c>
      <c r="V78">
        <v>13660.05</v>
      </c>
      <c r="W78">
        <v>11803.53</v>
      </c>
      <c r="X78">
        <v>13276.22</v>
      </c>
      <c r="Y78">
        <v>11468.17</v>
      </c>
      <c r="Z78">
        <v>12922.93</v>
      </c>
      <c r="AA78">
        <v>11162.39</v>
      </c>
      <c r="AB78">
        <v>12621.16</v>
      </c>
      <c r="AC78">
        <v>10916.31</v>
      </c>
      <c r="AD78">
        <v>12418.84</v>
      </c>
      <c r="AE78">
        <v>10686.62</v>
      </c>
      <c r="AF78">
        <v>12264.33</v>
      </c>
      <c r="AG78">
        <v>10478.25</v>
      </c>
      <c r="AH78">
        <v>12148.61</v>
      </c>
    </row>
    <row r="79" spans="1:34" x14ac:dyDescent="0.35">
      <c r="A79" t="s">
        <v>111</v>
      </c>
      <c r="B79" t="s">
        <v>107</v>
      </c>
      <c r="C79">
        <v>10977</v>
      </c>
      <c r="D79">
        <v>13141.95</v>
      </c>
      <c r="E79">
        <v>10695.78</v>
      </c>
      <c r="F79">
        <v>12917.53</v>
      </c>
      <c r="G79">
        <v>10575.23</v>
      </c>
      <c r="H79">
        <v>12749.38</v>
      </c>
      <c r="I79">
        <v>10465.75</v>
      </c>
      <c r="J79">
        <v>12609.07</v>
      </c>
      <c r="K79">
        <v>10312.129999999999</v>
      </c>
      <c r="L79">
        <v>12398.8</v>
      </c>
      <c r="M79">
        <v>10104.82</v>
      </c>
      <c r="N79">
        <v>12224.47</v>
      </c>
      <c r="O79">
        <v>9892.9140000000007</v>
      </c>
      <c r="P79">
        <v>12055.7</v>
      </c>
      <c r="Q79">
        <v>9635.2360000000008</v>
      </c>
      <c r="R79">
        <v>11822.65</v>
      </c>
      <c r="S79">
        <v>9359.4639999999999</v>
      </c>
      <c r="T79">
        <v>11566.25</v>
      </c>
      <c r="U79">
        <v>9002.06</v>
      </c>
      <c r="V79">
        <v>11193.77</v>
      </c>
      <c r="W79">
        <v>8609.8179999999993</v>
      </c>
      <c r="X79">
        <v>10789.25</v>
      </c>
      <c r="Y79">
        <v>8227.25</v>
      </c>
      <c r="Z79">
        <v>10420.43</v>
      </c>
      <c r="AA79">
        <v>7889.4059999999999</v>
      </c>
      <c r="AB79">
        <v>10114.94</v>
      </c>
      <c r="AC79">
        <v>7631.7430000000004</v>
      </c>
      <c r="AD79">
        <v>9925.098</v>
      </c>
      <c r="AE79">
        <v>7384.0420000000004</v>
      </c>
      <c r="AF79">
        <v>9781.848</v>
      </c>
      <c r="AG79">
        <v>7163.7259999999997</v>
      </c>
      <c r="AH79">
        <v>9673.1260000000002</v>
      </c>
    </row>
    <row r="80" spans="1:34" x14ac:dyDescent="0.35">
      <c r="A80" t="s">
        <v>111</v>
      </c>
      <c r="B80" t="s">
        <v>108</v>
      </c>
      <c r="C80">
        <v>6453.1450000000004</v>
      </c>
      <c r="D80">
        <v>8153.7060000000001</v>
      </c>
      <c r="E80">
        <v>6267.5709999999999</v>
      </c>
      <c r="F80">
        <v>7963.9260000000004</v>
      </c>
      <c r="G80">
        <v>6181.1490000000003</v>
      </c>
      <c r="H80">
        <v>7808.585</v>
      </c>
      <c r="I80">
        <v>6100.7849999999999</v>
      </c>
      <c r="J80">
        <v>7663.9790000000003</v>
      </c>
      <c r="K80">
        <v>5999.8090000000002</v>
      </c>
      <c r="L80">
        <v>7484.0249999999996</v>
      </c>
      <c r="M80">
        <v>5867.3280000000004</v>
      </c>
      <c r="N80">
        <v>7322.893</v>
      </c>
      <c r="O80">
        <v>5733.5280000000002</v>
      </c>
      <c r="P80">
        <v>7170.05</v>
      </c>
      <c r="Q80">
        <v>5564.9269999999997</v>
      </c>
      <c r="R80">
        <v>6973.2250000000004</v>
      </c>
      <c r="S80">
        <v>5369.8410000000003</v>
      </c>
      <c r="T80">
        <v>6756.3450000000003</v>
      </c>
      <c r="U80">
        <v>5084.9889999999996</v>
      </c>
      <c r="V80">
        <v>6454.0619999999999</v>
      </c>
      <c r="W80">
        <v>4749.9110000000001</v>
      </c>
      <c r="X80">
        <v>6128.7430000000004</v>
      </c>
      <c r="Y80">
        <v>4429.6030000000001</v>
      </c>
      <c r="Z80">
        <v>5842.7060000000001</v>
      </c>
      <c r="AA80">
        <v>4151.5349999999999</v>
      </c>
      <c r="AB80">
        <v>5613.7150000000001</v>
      </c>
      <c r="AC80">
        <v>3948.15</v>
      </c>
      <c r="AD80">
        <v>5480.7380000000003</v>
      </c>
      <c r="AE80">
        <v>3756.3850000000002</v>
      </c>
      <c r="AF80">
        <v>5384.1440000000002</v>
      </c>
      <c r="AG80">
        <v>3582.152</v>
      </c>
      <c r="AH80">
        <v>5309.5439999999999</v>
      </c>
    </row>
    <row r="81" spans="1:34" x14ac:dyDescent="0.35">
      <c r="A81" t="s">
        <v>112</v>
      </c>
      <c r="B81" t="s">
        <v>90</v>
      </c>
      <c r="C81">
        <v>94981.29</v>
      </c>
      <c r="D81">
        <v>95788.55</v>
      </c>
      <c r="E81">
        <v>94906.67</v>
      </c>
      <c r="F81">
        <v>95713.73</v>
      </c>
      <c r="G81">
        <v>94827.839999999997</v>
      </c>
      <c r="H81">
        <v>95617.84</v>
      </c>
      <c r="I81">
        <v>94731.27</v>
      </c>
      <c r="J81">
        <v>95497.95</v>
      </c>
      <c r="K81">
        <v>94626.34</v>
      </c>
      <c r="L81">
        <v>95356.77</v>
      </c>
      <c r="M81">
        <v>94490.21</v>
      </c>
      <c r="N81">
        <v>95182.05</v>
      </c>
      <c r="O81">
        <v>94322.08</v>
      </c>
      <c r="P81">
        <v>94968.91</v>
      </c>
      <c r="Q81">
        <v>94120.88</v>
      </c>
      <c r="R81">
        <v>94735.54</v>
      </c>
      <c r="S81">
        <v>93914.81</v>
      </c>
      <c r="T81">
        <v>94493.36</v>
      </c>
      <c r="U81">
        <v>93707.79</v>
      </c>
      <c r="V81">
        <v>94252.34</v>
      </c>
      <c r="W81">
        <v>93519.3</v>
      </c>
      <c r="X81">
        <v>94033.32</v>
      </c>
      <c r="Y81">
        <v>93359.64</v>
      </c>
      <c r="Z81">
        <v>93841.02</v>
      </c>
      <c r="AA81">
        <v>93231.33</v>
      </c>
      <c r="AB81">
        <v>93686.99</v>
      </c>
      <c r="AC81">
        <v>93131.91</v>
      </c>
      <c r="AD81">
        <v>93553.11</v>
      </c>
      <c r="AE81">
        <v>93069.37</v>
      </c>
      <c r="AF81">
        <v>93456.51</v>
      </c>
      <c r="AG81">
        <v>93025.8</v>
      </c>
      <c r="AH81">
        <v>93382.83</v>
      </c>
    </row>
    <row r="82" spans="1:34" x14ac:dyDescent="0.35">
      <c r="A82" t="s">
        <v>112</v>
      </c>
      <c r="B82" t="s">
        <v>91</v>
      </c>
      <c r="C82">
        <v>366525.7</v>
      </c>
      <c r="D82">
        <v>370768.3</v>
      </c>
      <c r="E82">
        <v>365338.4</v>
      </c>
      <c r="F82">
        <v>369659.6</v>
      </c>
      <c r="G82">
        <v>364030.8</v>
      </c>
      <c r="H82">
        <v>368395.3</v>
      </c>
      <c r="I82">
        <v>362521.3</v>
      </c>
      <c r="J82">
        <v>366975.7</v>
      </c>
      <c r="K82">
        <v>360771.3</v>
      </c>
      <c r="L82">
        <v>365325.2</v>
      </c>
      <c r="M82">
        <v>358685.7</v>
      </c>
      <c r="N82">
        <v>363363.7</v>
      </c>
      <c r="O82">
        <v>356134.9</v>
      </c>
      <c r="P82">
        <v>361026.2</v>
      </c>
      <c r="Q82">
        <v>353222</v>
      </c>
      <c r="R82">
        <v>358367.5</v>
      </c>
      <c r="S82">
        <v>350184.9</v>
      </c>
      <c r="T82">
        <v>355528.2</v>
      </c>
      <c r="U82">
        <v>347072.6</v>
      </c>
      <c r="V82">
        <v>352724.3</v>
      </c>
      <c r="W82">
        <v>344163</v>
      </c>
      <c r="X82">
        <v>350075.9</v>
      </c>
      <c r="Y82">
        <v>341540.1</v>
      </c>
      <c r="Z82">
        <v>347698.4</v>
      </c>
      <c r="AA82">
        <v>339327.1</v>
      </c>
      <c r="AB82">
        <v>345722.2</v>
      </c>
      <c r="AC82">
        <v>337580.1</v>
      </c>
      <c r="AD82">
        <v>344117.3</v>
      </c>
      <c r="AE82">
        <v>336240.4</v>
      </c>
      <c r="AF82">
        <v>342863.4</v>
      </c>
      <c r="AG82">
        <v>335152.90000000002</v>
      </c>
      <c r="AH82">
        <v>341855.3</v>
      </c>
    </row>
    <row r="83" spans="1:34" x14ac:dyDescent="0.35">
      <c r="A83" t="s">
        <v>112</v>
      </c>
      <c r="B83" t="s">
        <v>92</v>
      </c>
      <c r="C83">
        <v>450052.2</v>
      </c>
      <c r="D83">
        <v>453584.5</v>
      </c>
      <c r="E83">
        <v>448085.9</v>
      </c>
      <c r="F83">
        <v>451635.1</v>
      </c>
      <c r="G83">
        <v>445919.2</v>
      </c>
      <c r="H83">
        <v>449483.4</v>
      </c>
      <c r="I83">
        <v>443449.59999999998</v>
      </c>
      <c r="J83">
        <v>447146.7</v>
      </c>
      <c r="K83">
        <v>440592.5</v>
      </c>
      <c r="L83">
        <v>444471.1</v>
      </c>
      <c r="M83">
        <v>437236.6</v>
      </c>
      <c r="N83">
        <v>441324.79999999999</v>
      </c>
      <c r="O83">
        <v>433130.8</v>
      </c>
      <c r="P83">
        <v>437581.6</v>
      </c>
      <c r="Q83">
        <v>428447.9</v>
      </c>
      <c r="R83">
        <v>433247.8</v>
      </c>
      <c r="S83">
        <v>423551.2</v>
      </c>
      <c r="T83">
        <v>428579.4</v>
      </c>
      <c r="U83">
        <v>418498.9</v>
      </c>
      <c r="V83">
        <v>423961.5</v>
      </c>
      <c r="W83">
        <v>413752.3</v>
      </c>
      <c r="X83">
        <v>419561.7</v>
      </c>
      <c r="Y83">
        <v>409439.9</v>
      </c>
      <c r="Z83">
        <v>415597.9</v>
      </c>
      <c r="AA83">
        <v>405788.4</v>
      </c>
      <c r="AB83">
        <v>412283.2</v>
      </c>
      <c r="AC83">
        <v>402923.5</v>
      </c>
      <c r="AD83">
        <v>409634.1</v>
      </c>
      <c r="AE83">
        <v>400695.8</v>
      </c>
      <c r="AF83">
        <v>407542.3</v>
      </c>
      <c r="AG83">
        <v>398871.9</v>
      </c>
      <c r="AH83">
        <v>405851.7</v>
      </c>
    </row>
    <row r="84" spans="1:34" x14ac:dyDescent="0.35">
      <c r="A84" t="s">
        <v>112</v>
      </c>
      <c r="B84" t="s">
        <v>93</v>
      </c>
      <c r="C84">
        <v>445124.2</v>
      </c>
      <c r="D84">
        <v>447343</v>
      </c>
      <c r="E84">
        <v>443053.9</v>
      </c>
      <c r="F84">
        <v>445270.9</v>
      </c>
      <c r="G84">
        <v>440780.4</v>
      </c>
      <c r="H84">
        <v>443053.3</v>
      </c>
      <c r="I84">
        <v>438196.5</v>
      </c>
      <c r="J84">
        <v>440724</v>
      </c>
      <c r="K84">
        <v>435248.1</v>
      </c>
      <c r="L84">
        <v>438137</v>
      </c>
      <c r="M84">
        <v>431802.8</v>
      </c>
      <c r="N84">
        <v>435112.8</v>
      </c>
      <c r="O84">
        <v>427610.8</v>
      </c>
      <c r="P84">
        <v>431498.9</v>
      </c>
      <c r="Q84">
        <v>422788.3</v>
      </c>
      <c r="R84">
        <v>427231.2</v>
      </c>
      <c r="S84">
        <v>417747.3</v>
      </c>
      <c r="T84">
        <v>422604.1</v>
      </c>
      <c r="U84">
        <v>412478.8</v>
      </c>
      <c r="V84">
        <v>417967.7</v>
      </c>
      <c r="W84">
        <v>407456.3</v>
      </c>
      <c r="X84">
        <v>413515.7</v>
      </c>
      <c r="Y84">
        <v>402849.6</v>
      </c>
      <c r="Z84">
        <v>409485.8</v>
      </c>
      <c r="AA84">
        <v>398917.7</v>
      </c>
      <c r="AB84">
        <v>406107.5</v>
      </c>
      <c r="AC84">
        <v>395818</v>
      </c>
      <c r="AD84">
        <v>403416.2</v>
      </c>
      <c r="AE84">
        <v>393331.4</v>
      </c>
      <c r="AF84">
        <v>401291.9</v>
      </c>
      <c r="AG84">
        <v>391251.3</v>
      </c>
      <c r="AH84">
        <v>399573.7</v>
      </c>
    </row>
    <row r="85" spans="1:34" x14ac:dyDescent="0.35">
      <c r="A85" t="s">
        <v>112</v>
      </c>
      <c r="B85" t="s">
        <v>94</v>
      </c>
      <c r="C85">
        <v>440778.1</v>
      </c>
      <c r="D85">
        <v>441992.7</v>
      </c>
      <c r="E85">
        <v>438554.1</v>
      </c>
      <c r="F85">
        <v>439819.8</v>
      </c>
      <c r="G85">
        <v>436192.5</v>
      </c>
      <c r="H85">
        <v>437552.4</v>
      </c>
      <c r="I85">
        <v>433526.7</v>
      </c>
      <c r="J85">
        <v>435233.3</v>
      </c>
      <c r="K85">
        <v>430507.9</v>
      </c>
      <c r="L85">
        <v>432691</v>
      </c>
      <c r="M85">
        <v>426972.6</v>
      </c>
      <c r="N85">
        <v>429752</v>
      </c>
      <c r="O85">
        <v>422699.8</v>
      </c>
      <c r="P85">
        <v>426234.7</v>
      </c>
      <c r="Q85">
        <v>417764.4</v>
      </c>
      <c r="R85">
        <v>422025.7</v>
      </c>
      <c r="S85">
        <v>412607.7</v>
      </c>
      <c r="T85">
        <v>417444.5</v>
      </c>
      <c r="U85">
        <v>407177.9</v>
      </c>
      <c r="V85">
        <v>412805.7</v>
      </c>
      <c r="W85">
        <v>401957.6</v>
      </c>
      <c r="X85">
        <v>408332.9</v>
      </c>
      <c r="Y85">
        <v>397151.9</v>
      </c>
      <c r="Z85">
        <v>404278.9</v>
      </c>
      <c r="AA85">
        <v>393034.8</v>
      </c>
      <c r="AB85">
        <v>400887.3</v>
      </c>
      <c r="AC85">
        <v>389778.7</v>
      </c>
      <c r="AD85">
        <v>398202.1</v>
      </c>
      <c r="AE85">
        <v>387108.1</v>
      </c>
      <c r="AF85">
        <v>396086</v>
      </c>
      <c r="AG85">
        <v>384835.6</v>
      </c>
      <c r="AH85">
        <v>394375</v>
      </c>
    </row>
    <row r="86" spans="1:34" x14ac:dyDescent="0.35">
      <c r="A86" t="s">
        <v>112</v>
      </c>
      <c r="B86" t="s">
        <v>95</v>
      </c>
      <c r="C86">
        <v>433890.8</v>
      </c>
      <c r="D86">
        <v>435354.9</v>
      </c>
      <c r="E86">
        <v>431444.7</v>
      </c>
      <c r="F86">
        <v>433076.9</v>
      </c>
      <c r="G86">
        <v>428960.2</v>
      </c>
      <c r="H86">
        <v>430768.4</v>
      </c>
      <c r="I86">
        <v>426181.8</v>
      </c>
      <c r="J86">
        <v>428478.7</v>
      </c>
      <c r="K86">
        <v>423053.1</v>
      </c>
      <c r="L86">
        <v>425993.1</v>
      </c>
      <c r="M86">
        <v>419382.6</v>
      </c>
      <c r="N86">
        <v>423164.6</v>
      </c>
      <c r="O86">
        <v>414984.8</v>
      </c>
      <c r="P86">
        <v>419773.8</v>
      </c>
      <c r="Q86">
        <v>409908</v>
      </c>
      <c r="R86">
        <v>415672.9</v>
      </c>
      <c r="S86">
        <v>404572.3</v>
      </c>
      <c r="T86">
        <v>411163.3</v>
      </c>
      <c r="U86">
        <v>398888.3</v>
      </c>
      <c r="V86">
        <v>406541.6</v>
      </c>
      <c r="W86">
        <v>393352</v>
      </c>
      <c r="X86">
        <v>402054.7</v>
      </c>
      <c r="Y86">
        <v>388223</v>
      </c>
      <c r="Z86">
        <v>397973.9</v>
      </c>
      <c r="AA86">
        <v>383810.5</v>
      </c>
      <c r="AB86">
        <v>394554.9</v>
      </c>
      <c r="AC86">
        <v>380313.8</v>
      </c>
      <c r="AD86">
        <v>391852.7</v>
      </c>
      <c r="AE86">
        <v>377370.7</v>
      </c>
      <c r="AF86">
        <v>389707.4</v>
      </c>
      <c r="AG86">
        <v>374819</v>
      </c>
      <c r="AH86">
        <v>387951.4</v>
      </c>
    </row>
    <row r="87" spans="1:34" x14ac:dyDescent="0.35">
      <c r="A87" t="s">
        <v>112</v>
      </c>
      <c r="B87" t="s">
        <v>96</v>
      </c>
      <c r="C87">
        <v>425559.6</v>
      </c>
      <c r="D87">
        <v>427496.9</v>
      </c>
      <c r="E87">
        <v>422899.6</v>
      </c>
      <c r="F87">
        <v>425104.6</v>
      </c>
      <c r="G87">
        <v>420301.9</v>
      </c>
      <c r="H87">
        <v>422762.1</v>
      </c>
      <c r="I87">
        <v>417404.8</v>
      </c>
      <c r="J87">
        <v>420504.8</v>
      </c>
      <c r="K87">
        <v>414144.7</v>
      </c>
      <c r="L87">
        <v>418080.8</v>
      </c>
      <c r="M87">
        <v>410323.3</v>
      </c>
      <c r="N87">
        <v>415365.3</v>
      </c>
      <c r="O87">
        <v>405784.6</v>
      </c>
      <c r="P87">
        <v>412100.6</v>
      </c>
      <c r="Q87">
        <v>400550.2</v>
      </c>
      <c r="R87">
        <v>408090</v>
      </c>
      <c r="S87">
        <v>395014.9</v>
      </c>
      <c r="T87">
        <v>403610.6</v>
      </c>
      <c r="U87">
        <v>389042.3</v>
      </c>
      <c r="V87">
        <v>398915.4</v>
      </c>
      <c r="W87">
        <v>383137.8</v>
      </c>
      <c r="X87">
        <v>394266.4</v>
      </c>
      <c r="Y87">
        <v>377625.5</v>
      </c>
      <c r="Z87">
        <v>389967.5</v>
      </c>
      <c r="AA87">
        <v>372859.8</v>
      </c>
      <c r="AB87">
        <v>386291.8</v>
      </c>
      <c r="AC87">
        <v>369090.7</v>
      </c>
      <c r="AD87">
        <v>383348.6</v>
      </c>
      <c r="AE87">
        <v>365858.8</v>
      </c>
      <c r="AF87">
        <v>380949</v>
      </c>
      <c r="AG87">
        <v>363020</v>
      </c>
      <c r="AH87">
        <v>378930.8</v>
      </c>
    </row>
    <row r="88" spans="1:34" x14ac:dyDescent="0.35">
      <c r="A88" t="s">
        <v>112</v>
      </c>
      <c r="B88" t="s">
        <v>97</v>
      </c>
      <c r="C88">
        <v>417022.6</v>
      </c>
      <c r="D88">
        <v>418629.1</v>
      </c>
      <c r="E88">
        <v>414102.4</v>
      </c>
      <c r="F88">
        <v>416074.8</v>
      </c>
      <c r="G88">
        <v>411437.1</v>
      </c>
      <c r="H88">
        <v>413677.2</v>
      </c>
      <c r="I88">
        <v>408474.3</v>
      </c>
      <c r="J88">
        <v>411428.7</v>
      </c>
      <c r="K88">
        <v>405091</v>
      </c>
      <c r="L88">
        <v>408966.2</v>
      </c>
      <c r="M88">
        <v>401092.8</v>
      </c>
      <c r="N88">
        <v>406267.4</v>
      </c>
      <c r="O88">
        <v>396407.9</v>
      </c>
      <c r="P88">
        <v>403024.4</v>
      </c>
      <c r="Q88">
        <v>391022.5</v>
      </c>
      <c r="R88">
        <v>398940.3</v>
      </c>
      <c r="S88">
        <v>385345.3</v>
      </c>
      <c r="T88">
        <v>394303</v>
      </c>
      <c r="U88">
        <v>379141.8</v>
      </c>
      <c r="V88">
        <v>389181.8</v>
      </c>
      <c r="W88">
        <v>372917.3</v>
      </c>
      <c r="X88">
        <v>383923.1</v>
      </c>
      <c r="Y88">
        <v>367082.7</v>
      </c>
      <c r="Z88">
        <v>378978.3</v>
      </c>
      <c r="AA88">
        <v>361989.5</v>
      </c>
      <c r="AB88">
        <v>374646.3</v>
      </c>
      <c r="AC88">
        <v>357971.4</v>
      </c>
      <c r="AD88">
        <v>371182.4</v>
      </c>
      <c r="AE88">
        <v>354504.4</v>
      </c>
      <c r="AF88">
        <v>368301.3</v>
      </c>
      <c r="AG88">
        <v>351436.9</v>
      </c>
      <c r="AH88">
        <v>365840.9</v>
      </c>
    </row>
    <row r="89" spans="1:34" x14ac:dyDescent="0.35">
      <c r="A89" t="s">
        <v>112</v>
      </c>
      <c r="B89" t="s">
        <v>98</v>
      </c>
      <c r="C89">
        <v>407534.3</v>
      </c>
      <c r="D89">
        <v>408640.6</v>
      </c>
      <c r="E89">
        <v>404194.2</v>
      </c>
      <c r="F89">
        <v>405811</v>
      </c>
      <c r="G89">
        <v>401498</v>
      </c>
      <c r="H89">
        <v>403282.9</v>
      </c>
      <c r="I89">
        <v>398563.8</v>
      </c>
      <c r="J89">
        <v>400955.9</v>
      </c>
      <c r="K89">
        <v>395104.4</v>
      </c>
      <c r="L89">
        <v>398178</v>
      </c>
      <c r="M89">
        <v>390892.6</v>
      </c>
      <c r="N89">
        <v>395257.8</v>
      </c>
      <c r="O89">
        <v>386065.6</v>
      </c>
      <c r="P89">
        <v>391845.1</v>
      </c>
      <c r="Q89">
        <v>380472.2</v>
      </c>
      <c r="R89">
        <v>387417.3</v>
      </c>
      <c r="S89">
        <v>374652.3</v>
      </c>
      <c r="T89">
        <v>382383.4</v>
      </c>
      <c r="U89">
        <v>368314.8</v>
      </c>
      <c r="V89">
        <v>376409.5</v>
      </c>
      <c r="W89">
        <v>361886.7</v>
      </c>
      <c r="X89">
        <v>370081.1</v>
      </c>
      <c r="Y89">
        <v>355801.5</v>
      </c>
      <c r="Z89">
        <v>364134.1</v>
      </c>
      <c r="AA89">
        <v>350334.7</v>
      </c>
      <c r="AB89">
        <v>358928.2</v>
      </c>
      <c r="AC89">
        <v>345960.2</v>
      </c>
      <c r="AD89">
        <v>354958.7</v>
      </c>
      <c r="AE89">
        <v>342209.7</v>
      </c>
      <c r="AF89">
        <v>351724.6</v>
      </c>
      <c r="AG89">
        <v>338960.7</v>
      </c>
      <c r="AH89">
        <v>349059.3</v>
      </c>
    </row>
    <row r="90" spans="1:34" x14ac:dyDescent="0.35">
      <c r="A90" t="s">
        <v>112</v>
      </c>
      <c r="B90" t="s">
        <v>99</v>
      </c>
      <c r="C90">
        <v>396237.1</v>
      </c>
      <c r="D90">
        <v>396933.9</v>
      </c>
      <c r="E90">
        <v>392204.4</v>
      </c>
      <c r="F90">
        <v>393724.7</v>
      </c>
      <c r="G90">
        <v>389523</v>
      </c>
      <c r="H90">
        <v>391017.5</v>
      </c>
      <c r="I90">
        <v>386737.4</v>
      </c>
      <c r="J90">
        <v>388549.3</v>
      </c>
      <c r="K90">
        <v>383272.3</v>
      </c>
      <c r="L90">
        <v>385194.2</v>
      </c>
      <c r="M90">
        <v>378823.6</v>
      </c>
      <c r="N90">
        <v>381886.7</v>
      </c>
      <c r="O90">
        <v>373874.9</v>
      </c>
      <c r="P90">
        <v>378219.3</v>
      </c>
      <c r="Q90">
        <v>368022.2</v>
      </c>
      <c r="R90">
        <v>373348.2</v>
      </c>
      <c r="S90">
        <v>362035.5</v>
      </c>
      <c r="T90">
        <v>367924.9</v>
      </c>
      <c r="U90">
        <v>355535</v>
      </c>
      <c r="V90">
        <v>361066.8</v>
      </c>
      <c r="W90">
        <v>348943.9</v>
      </c>
      <c r="X90">
        <v>353752.9</v>
      </c>
      <c r="Y90">
        <v>342656.8</v>
      </c>
      <c r="Z90">
        <v>346968.6</v>
      </c>
      <c r="AA90">
        <v>336842.1</v>
      </c>
      <c r="AB90">
        <v>341114.7</v>
      </c>
      <c r="AC90">
        <v>332122.8</v>
      </c>
      <c r="AD90">
        <v>336916.1</v>
      </c>
      <c r="AE90">
        <v>328077.59999999998</v>
      </c>
      <c r="AF90">
        <v>333596.7</v>
      </c>
      <c r="AG90">
        <v>324649.3</v>
      </c>
      <c r="AH90">
        <v>330991.59999999998</v>
      </c>
    </row>
    <row r="91" spans="1:34" x14ac:dyDescent="0.35">
      <c r="A91" t="s">
        <v>112</v>
      </c>
      <c r="B91" t="s">
        <v>100</v>
      </c>
      <c r="C91">
        <v>381949.1</v>
      </c>
      <c r="D91">
        <v>383521.3</v>
      </c>
      <c r="E91">
        <v>377084.8</v>
      </c>
      <c r="F91">
        <v>379968.3</v>
      </c>
      <c r="G91">
        <v>374453.6</v>
      </c>
      <c r="H91">
        <v>377131.9</v>
      </c>
      <c r="I91">
        <v>371873.6</v>
      </c>
      <c r="J91">
        <v>374557.5</v>
      </c>
      <c r="K91">
        <v>368402.1</v>
      </c>
      <c r="L91">
        <v>370688.9</v>
      </c>
      <c r="M91">
        <v>363724.9</v>
      </c>
      <c r="N91">
        <v>367118.6</v>
      </c>
      <c r="O91">
        <v>358693.9</v>
      </c>
      <c r="P91">
        <v>363349.6</v>
      </c>
      <c r="Q91">
        <v>352631</v>
      </c>
      <c r="R91">
        <v>358237.5</v>
      </c>
      <c r="S91">
        <v>346523.2</v>
      </c>
      <c r="T91">
        <v>352664.6</v>
      </c>
      <c r="U91">
        <v>339773.7</v>
      </c>
      <c r="V91">
        <v>345263</v>
      </c>
      <c r="W91">
        <v>332957.5</v>
      </c>
      <c r="X91">
        <v>337376.9</v>
      </c>
      <c r="Y91">
        <v>326510.8</v>
      </c>
      <c r="Z91">
        <v>330171.7</v>
      </c>
      <c r="AA91">
        <v>320507.3</v>
      </c>
      <c r="AB91">
        <v>324020</v>
      </c>
      <c r="AC91">
        <v>315651</v>
      </c>
      <c r="AD91">
        <v>319789.3</v>
      </c>
      <c r="AE91">
        <v>311422.8</v>
      </c>
      <c r="AF91">
        <v>316482.3</v>
      </c>
      <c r="AG91">
        <v>307806.5</v>
      </c>
      <c r="AH91">
        <v>313931.59999999998</v>
      </c>
    </row>
    <row r="92" spans="1:34" x14ac:dyDescent="0.35">
      <c r="A92" t="s">
        <v>112</v>
      </c>
      <c r="B92" t="s">
        <v>101</v>
      </c>
      <c r="C92">
        <v>363057.1</v>
      </c>
      <c r="D92">
        <v>367407.4</v>
      </c>
      <c r="E92">
        <v>357481.3</v>
      </c>
      <c r="F92">
        <v>363645.1</v>
      </c>
      <c r="G92">
        <v>354937.3</v>
      </c>
      <c r="H92">
        <v>360766.6</v>
      </c>
      <c r="I92">
        <v>352550.6</v>
      </c>
      <c r="J92">
        <v>358172.3</v>
      </c>
      <c r="K92">
        <v>349040.6</v>
      </c>
      <c r="L92">
        <v>354011.5</v>
      </c>
      <c r="M92">
        <v>344171.4</v>
      </c>
      <c r="N92">
        <v>350354.4</v>
      </c>
      <c r="O92">
        <v>339111.3</v>
      </c>
      <c r="P92">
        <v>346636.2</v>
      </c>
      <c r="Q92">
        <v>332955.7</v>
      </c>
      <c r="R92">
        <v>341493.2</v>
      </c>
      <c r="S92">
        <v>326840.40000000002</v>
      </c>
      <c r="T92">
        <v>335952.5</v>
      </c>
      <c r="U92">
        <v>319905.5</v>
      </c>
      <c r="V92">
        <v>328310.2</v>
      </c>
      <c r="W92">
        <v>312872.5</v>
      </c>
      <c r="X92">
        <v>320122.59999999998</v>
      </c>
      <c r="Y92">
        <v>306291.09999999998</v>
      </c>
      <c r="Z92">
        <v>312707</v>
      </c>
      <c r="AA92">
        <v>300209.3</v>
      </c>
      <c r="AB92">
        <v>306412.40000000002</v>
      </c>
      <c r="AC92">
        <v>295373.3</v>
      </c>
      <c r="AD92">
        <v>302189.8</v>
      </c>
      <c r="AE92">
        <v>291061.2</v>
      </c>
      <c r="AF92">
        <v>298912.2</v>
      </c>
      <c r="AG92">
        <v>287293</v>
      </c>
      <c r="AH92">
        <v>296404.7</v>
      </c>
    </row>
    <row r="93" spans="1:34" x14ac:dyDescent="0.35">
      <c r="A93" t="s">
        <v>112</v>
      </c>
      <c r="B93" t="s">
        <v>102</v>
      </c>
      <c r="C93">
        <v>337307.6</v>
      </c>
      <c r="D93">
        <v>346761.1</v>
      </c>
      <c r="E93">
        <v>331346.40000000002</v>
      </c>
      <c r="F93">
        <v>342909.3</v>
      </c>
      <c r="G93">
        <v>328892.79999999999</v>
      </c>
      <c r="H93">
        <v>340054</v>
      </c>
      <c r="I93">
        <v>326640</v>
      </c>
      <c r="J93">
        <v>337523.6</v>
      </c>
      <c r="K93">
        <v>323122.09999999998</v>
      </c>
      <c r="L93">
        <v>333287.3</v>
      </c>
      <c r="M93">
        <v>318184.8</v>
      </c>
      <c r="N93">
        <v>329651.7</v>
      </c>
      <c r="O93">
        <v>313181.09999999998</v>
      </c>
      <c r="P93">
        <v>326042.5</v>
      </c>
      <c r="Q93">
        <v>307087.40000000002</v>
      </c>
      <c r="R93">
        <v>320987.90000000002</v>
      </c>
      <c r="S93">
        <v>301081.09999999998</v>
      </c>
      <c r="T93">
        <v>315586.5</v>
      </c>
      <c r="U93">
        <v>294114.2</v>
      </c>
      <c r="V93">
        <v>307949</v>
      </c>
      <c r="W93">
        <v>286987.59999999998</v>
      </c>
      <c r="X93">
        <v>299722.2</v>
      </c>
      <c r="Y93">
        <v>280346.09999999998</v>
      </c>
      <c r="Z93">
        <v>292294</v>
      </c>
      <c r="AA93">
        <v>274264.3</v>
      </c>
      <c r="AB93">
        <v>285999.8</v>
      </c>
      <c r="AC93">
        <v>269495.59999999998</v>
      </c>
      <c r="AD93">
        <v>281841</v>
      </c>
      <c r="AE93">
        <v>265148.7</v>
      </c>
      <c r="AF93">
        <v>278620.7</v>
      </c>
      <c r="AG93">
        <v>261272.7</v>
      </c>
      <c r="AH93">
        <v>276157</v>
      </c>
    </row>
    <row r="94" spans="1:34" x14ac:dyDescent="0.35">
      <c r="A94" t="s">
        <v>112</v>
      </c>
      <c r="B94" t="s">
        <v>103</v>
      </c>
      <c r="C94">
        <v>301951</v>
      </c>
      <c r="D94">
        <v>318252.40000000002</v>
      </c>
      <c r="E94">
        <v>296019.7</v>
      </c>
      <c r="F94">
        <v>314398.09999999998</v>
      </c>
      <c r="G94">
        <v>293641.09999999998</v>
      </c>
      <c r="H94">
        <v>311590.59999999998</v>
      </c>
      <c r="I94">
        <v>291484.40000000002</v>
      </c>
      <c r="J94">
        <v>309152.3</v>
      </c>
      <c r="K94">
        <v>288084.59999999998</v>
      </c>
      <c r="L94">
        <v>305033</v>
      </c>
      <c r="M94">
        <v>283329.8</v>
      </c>
      <c r="N94">
        <v>301533.59999999998</v>
      </c>
      <c r="O94">
        <v>278553.09999999998</v>
      </c>
      <c r="P94">
        <v>298112.8</v>
      </c>
      <c r="Q94">
        <v>272727.59999999998</v>
      </c>
      <c r="R94">
        <v>293285.2</v>
      </c>
      <c r="S94">
        <v>266931.59999999998</v>
      </c>
      <c r="T94">
        <v>288138.90000000002</v>
      </c>
      <c r="U94">
        <v>260113.9</v>
      </c>
      <c r="V94">
        <v>280762.09999999998</v>
      </c>
      <c r="W94">
        <v>253066.7</v>
      </c>
      <c r="X94">
        <v>272785.09999999998</v>
      </c>
      <c r="Y94">
        <v>246485.4</v>
      </c>
      <c r="Z94">
        <v>265581.5</v>
      </c>
      <c r="AA94">
        <v>240489.8</v>
      </c>
      <c r="AB94">
        <v>259481.8</v>
      </c>
      <c r="AC94">
        <v>235797.1</v>
      </c>
      <c r="AD94">
        <v>255493.6</v>
      </c>
      <c r="AE94">
        <v>231454.9</v>
      </c>
      <c r="AF94">
        <v>252414.4</v>
      </c>
      <c r="AG94">
        <v>227551.3</v>
      </c>
      <c r="AH94">
        <v>250060.6</v>
      </c>
    </row>
    <row r="95" spans="1:34" x14ac:dyDescent="0.35">
      <c r="A95" t="s">
        <v>112</v>
      </c>
      <c r="B95" t="s">
        <v>104</v>
      </c>
      <c r="C95">
        <v>254549.8</v>
      </c>
      <c r="D95">
        <v>276761.40000000002</v>
      </c>
      <c r="E95">
        <v>249074.3</v>
      </c>
      <c r="F95">
        <v>273044.90000000002</v>
      </c>
      <c r="G95">
        <v>246844.4</v>
      </c>
      <c r="H95">
        <v>270333.40000000002</v>
      </c>
      <c r="I95">
        <v>244828.9</v>
      </c>
      <c r="J95">
        <v>268008.90000000002</v>
      </c>
      <c r="K95">
        <v>241737.1</v>
      </c>
      <c r="L95">
        <v>264191</v>
      </c>
      <c r="M95">
        <v>237454.7</v>
      </c>
      <c r="N95">
        <v>260963.3</v>
      </c>
      <c r="O95">
        <v>233159.5</v>
      </c>
      <c r="P95">
        <v>257843</v>
      </c>
      <c r="Q95">
        <v>227908.9</v>
      </c>
      <c r="R95">
        <v>253434.3</v>
      </c>
      <c r="S95">
        <v>222575.8</v>
      </c>
      <c r="T95">
        <v>248717.6</v>
      </c>
      <c r="U95">
        <v>216161.1</v>
      </c>
      <c r="V95">
        <v>241916.79999999999</v>
      </c>
      <c r="W95">
        <v>209409.4</v>
      </c>
      <c r="X95">
        <v>234540.7</v>
      </c>
      <c r="Y95">
        <v>203059.7</v>
      </c>
      <c r="Z95">
        <v>227870.6</v>
      </c>
      <c r="AA95">
        <v>197320.5</v>
      </c>
      <c r="AB95">
        <v>222243.9</v>
      </c>
      <c r="AC95">
        <v>192848.8</v>
      </c>
      <c r="AD95">
        <v>218600.6</v>
      </c>
      <c r="AE95">
        <v>188658.3</v>
      </c>
      <c r="AF95">
        <v>215812</v>
      </c>
      <c r="AG95">
        <v>184882.9</v>
      </c>
      <c r="AH95">
        <v>213696</v>
      </c>
    </row>
    <row r="96" spans="1:34" x14ac:dyDescent="0.35">
      <c r="A96" t="s">
        <v>112</v>
      </c>
      <c r="B96" t="s">
        <v>105</v>
      </c>
      <c r="C96">
        <v>193565.5</v>
      </c>
      <c r="D96">
        <v>218464.1</v>
      </c>
      <c r="E96">
        <v>189028</v>
      </c>
      <c r="F96">
        <v>215130.7</v>
      </c>
      <c r="G96">
        <v>187117.6</v>
      </c>
      <c r="H96">
        <v>212659.6</v>
      </c>
      <c r="I96">
        <v>185381.9</v>
      </c>
      <c r="J96">
        <v>210543.4</v>
      </c>
      <c r="K96">
        <v>182853.3</v>
      </c>
      <c r="L96">
        <v>207275.9</v>
      </c>
      <c r="M96">
        <v>179386.3</v>
      </c>
      <c r="N96">
        <v>204507.4</v>
      </c>
      <c r="O96">
        <v>175905.8</v>
      </c>
      <c r="P96">
        <v>201851.7</v>
      </c>
      <c r="Q96">
        <v>171632.1</v>
      </c>
      <c r="R96">
        <v>198133</v>
      </c>
      <c r="S96">
        <v>167169.29999999999</v>
      </c>
      <c r="T96">
        <v>194116.5</v>
      </c>
      <c r="U96">
        <v>161606.1</v>
      </c>
      <c r="V96">
        <v>188324</v>
      </c>
      <c r="W96">
        <v>155590.20000000001</v>
      </c>
      <c r="X96">
        <v>182033.6</v>
      </c>
      <c r="Y96">
        <v>149876.1</v>
      </c>
      <c r="Z96">
        <v>176340.3</v>
      </c>
      <c r="AA96">
        <v>144767.9</v>
      </c>
      <c r="AB96">
        <v>171579.8</v>
      </c>
      <c r="AC96">
        <v>140823</v>
      </c>
      <c r="AD96">
        <v>168548.6</v>
      </c>
      <c r="AE96">
        <v>137097.70000000001</v>
      </c>
      <c r="AF96">
        <v>166253.5</v>
      </c>
      <c r="AG96">
        <v>133738.9</v>
      </c>
      <c r="AH96">
        <v>164515.70000000001</v>
      </c>
    </row>
    <row r="97" spans="1:34" x14ac:dyDescent="0.35">
      <c r="A97" t="s">
        <v>112</v>
      </c>
      <c r="B97" t="s">
        <v>106</v>
      </c>
      <c r="C97">
        <v>122494.39999999999</v>
      </c>
      <c r="D97">
        <v>145509.6</v>
      </c>
      <c r="E97">
        <v>119370.3</v>
      </c>
      <c r="F97">
        <v>142929.5</v>
      </c>
      <c r="G97">
        <v>118003.6</v>
      </c>
      <c r="H97">
        <v>140963</v>
      </c>
      <c r="I97">
        <v>116753.9</v>
      </c>
      <c r="J97">
        <v>139262.20000000001</v>
      </c>
      <c r="K97">
        <v>115032.4</v>
      </c>
      <c r="L97">
        <v>136832.1</v>
      </c>
      <c r="M97">
        <v>112707.8</v>
      </c>
      <c r="N97">
        <v>134758.5</v>
      </c>
      <c r="O97">
        <v>110358.9</v>
      </c>
      <c r="P97">
        <v>132775.9</v>
      </c>
      <c r="Q97">
        <v>107465.1</v>
      </c>
      <c r="R97">
        <v>130058.3</v>
      </c>
      <c r="S97">
        <v>104338.3</v>
      </c>
      <c r="T97">
        <v>127084</v>
      </c>
      <c r="U97">
        <v>100231.3</v>
      </c>
      <c r="V97">
        <v>122811.2</v>
      </c>
      <c r="W97">
        <v>95653.9</v>
      </c>
      <c r="X97">
        <v>118176.7</v>
      </c>
      <c r="Y97">
        <v>91257.95</v>
      </c>
      <c r="Z97">
        <v>113993</v>
      </c>
      <c r="AA97">
        <v>87378.2</v>
      </c>
      <c r="AB97">
        <v>110543</v>
      </c>
      <c r="AC97">
        <v>84431.77</v>
      </c>
      <c r="AD97">
        <v>108406.2</v>
      </c>
      <c r="AE97">
        <v>81633.72</v>
      </c>
      <c r="AF97">
        <v>106806.39999999999</v>
      </c>
      <c r="AG97">
        <v>79115.39</v>
      </c>
      <c r="AH97">
        <v>105587.6</v>
      </c>
    </row>
    <row r="98" spans="1:34" x14ac:dyDescent="0.35">
      <c r="A98" t="s">
        <v>112</v>
      </c>
      <c r="B98" t="s">
        <v>107</v>
      </c>
      <c r="C98">
        <v>57487.3</v>
      </c>
      <c r="D98">
        <v>72460.61</v>
      </c>
      <c r="E98">
        <v>55901.48</v>
      </c>
      <c r="F98">
        <v>70950.570000000007</v>
      </c>
      <c r="G98">
        <v>55180.29</v>
      </c>
      <c r="H98">
        <v>69756.98</v>
      </c>
      <c r="I98">
        <v>54514.25</v>
      </c>
      <c r="J98">
        <v>68695.27</v>
      </c>
      <c r="K98">
        <v>53645.27</v>
      </c>
      <c r="L98">
        <v>67295.179999999993</v>
      </c>
      <c r="M98">
        <v>52495.89</v>
      </c>
      <c r="N98">
        <v>66078.75</v>
      </c>
      <c r="O98">
        <v>51327.98</v>
      </c>
      <c r="P98">
        <v>64916.91</v>
      </c>
      <c r="Q98">
        <v>49878.31</v>
      </c>
      <c r="R98">
        <v>63376.82</v>
      </c>
      <c r="S98">
        <v>48247.92</v>
      </c>
      <c r="T98">
        <v>61673.93</v>
      </c>
      <c r="U98">
        <v>45963.06</v>
      </c>
      <c r="V98">
        <v>59257.09</v>
      </c>
      <c r="W98">
        <v>43337.919999999998</v>
      </c>
      <c r="X98">
        <v>56643.75</v>
      </c>
      <c r="Y98">
        <v>40809.89</v>
      </c>
      <c r="Z98">
        <v>54311.66</v>
      </c>
      <c r="AA98">
        <v>38604.51</v>
      </c>
      <c r="AB98">
        <v>52418.52</v>
      </c>
      <c r="AC98">
        <v>36967.79</v>
      </c>
      <c r="AD98">
        <v>51286.53</v>
      </c>
      <c r="AE98">
        <v>35413.1</v>
      </c>
      <c r="AF98">
        <v>50449.279999999999</v>
      </c>
      <c r="AG98">
        <v>34011.42</v>
      </c>
      <c r="AH98">
        <v>49805.26</v>
      </c>
    </row>
    <row r="99" spans="1:34" x14ac:dyDescent="0.35">
      <c r="A99" t="s">
        <v>112</v>
      </c>
      <c r="B99" t="s">
        <v>108</v>
      </c>
      <c r="C99">
        <v>20136.98</v>
      </c>
      <c r="D99">
        <v>27213.93</v>
      </c>
      <c r="E99">
        <v>19539.23</v>
      </c>
      <c r="F99">
        <v>26524.97</v>
      </c>
      <c r="G99">
        <v>19251.189999999999</v>
      </c>
      <c r="H99">
        <v>25951.82</v>
      </c>
      <c r="I99">
        <v>18980.05</v>
      </c>
      <c r="J99">
        <v>25410.720000000001</v>
      </c>
      <c r="K99">
        <v>18651.78</v>
      </c>
      <c r="L99">
        <v>24759.38</v>
      </c>
      <c r="M99">
        <v>18223.93</v>
      </c>
      <c r="N99">
        <v>24168.560000000001</v>
      </c>
      <c r="O99">
        <v>17792.43</v>
      </c>
      <c r="P99">
        <v>23607.11</v>
      </c>
      <c r="Q99">
        <v>17247.16</v>
      </c>
      <c r="R99">
        <v>22897.19</v>
      </c>
      <c r="S99">
        <v>16599.03</v>
      </c>
      <c r="T99">
        <v>22108.48</v>
      </c>
      <c r="U99">
        <v>15626.01</v>
      </c>
      <c r="V99">
        <v>21030.44</v>
      </c>
      <c r="W99">
        <v>14468.91</v>
      </c>
      <c r="X99">
        <v>19870.87</v>
      </c>
      <c r="Y99">
        <v>13364.45</v>
      </c>
      <c r="Z99">
        <v>18855.060000000001</v>
      </c>
      <c r="AA99">
        <v>12418.2</v>
      </c>
      <c r="AB99">
        <v>18052.91</v>
      </c>
      <c r="AC99">
        <v>11734.43</v>
      </c>
      <c r="AD99">
        <v>17594.599999999999</v>
      </c>
      <c r="AE99">
        <v>11093.01</v>
      </c>
      <c r="AF99">
        <v>17262.68</v>
      </c>
      <c r="AG99">
        <v>10513.79</v>
      </c>
      <c r="AH99">
        <v>17005.73</v>
      </c>
    </row>
    <row r="100" spans="1:34" x14ac:dyDescent="0.35">
      <c r="A100" t="s">
        <v>113</v>
      </c>
      <c r="B100" t="s">
        <v>90</v>
      </c>
      <c r="C100">
        <v>5910204</v>
      </c>
      <c r="D100">
        <v>6052885</v>
      </c>
      <c r="E100">
        <v>5849630</v>
      </c>
      <c r="F100">
        <v>6005392</v>
      </c>
      <c r="G100">
        <v>5811794</v>
      </c>
      <c r="H100">
        <v>5964819</v>
      </c>
      <c r="I100">
        <v>5772795</v>
      </c>
      <c r="J100">
        <v>5926821</v>
      </c>
      <c r="K100">
        <v>5722982</v>
      </c>
      <c r="L100">
        <v>5875768</v>
      </c>
      <c r="M100">
        <v>5659382</v>
      </c>
      <c r="N100">
        <v>5825812</v>
      </c>
      <c r="O100">
        <v>5589100</v>
      </c>
      <c r="P100">
        <v>5771409</v>
      </c>
      <c r="Q100">
        <v>5505852</v>
      </c>
      <c r="R100">
        <v>5700979</v>
      </c>
      <c r="S100">
        <v>5419933</v>
      </c>
      <c r="T100">
        <v>5624078</v>
      </c>
      <c r="U100">
        <v>5323353</v>
      </c>
      <c r="V100">
        <v>5529451</v>
      </c>
      <c r="W100">
        <v>5225431</v>
      </c>
      <c r="X100">
        <v>5430871</v>
      </c>
      <c r="Y100">
        <v>5133732</v>
      </c>
      <c r="Z100">
        <v>5341050</v>
      </c>
      <c r="AA100">
        <v>5052096</v>
      </c>
      <c r="AB100">
        <v>5264975</v>
      </c>
      <c r="AC100">
        <v>0</v>
      </c>
      <c r="AD100">
        <v>5210932</v>
      </c>
      <c r="AE100">
        <v>0</v>
      </c>
      <c r="AF100">
        <v>5168533</v>
      </c>
      <c r="AG100">
        <v>0</v>
      </c>
      <c r="AH100">
        <v>5134976</v>
      </c>
    </row>
    <row r="101" spans="1:34" x14ac:dyDescent="0.35">
      <c r="A101" t="s">
        <v>113</v>
      </c>
      <c r="B101" t="s">
        <v>91</v>
      </c>
      <c r="C101">
        <v>5815223</v>
      </c>
      <c r="D101">
        <v>5957096</v>
      </c>
      <c r="E101">
        <v>5754724</v>
      </c>
      <c r="F101">
        <v>5909679</v>
      </c>
      <c r="G101">
        <v>5716966</v>
      </c>
      <c r="H101">
        <v>5869201</v>
      </c>
      <c r="I101">
        <v>5678064</v>
      </c>
      <c r="J101">
        <v>5831323</v>
      </c>
      <c r="K101">
        <v>5628355</v>
      </c>
      <c r="L101">
        <v>5780411</v>
      </c>
      <c r="M101">
        <v>5564892</v>
      </c>
      <c r="N101">
        <v>5730630</v>
      </c>
      <c r="O101">
        <v>5494778</v>
      </c>
      <c r="P101">
        <v>5676440</v>
      </c>
      <c r="Q101">
        <v>5411731</v>
      </c>
      <c r="R101">
        <v>5606244</v>
      </c>
      <c r="S101">
        <v>5326018</v>
      </c>
      <c r="T101">
        <v>5529585</v>
      </c>
      <c r="U101">
        <v>5229645</v>
      </c>
      <c r="V101">
        <v>5435198</v>
      </c>
      <c r="W101">
        <v>5131912</v>
      </c>
      <c r="X101">
        <v>5336837</v>
      </c>
      <c r="Y101">
        <v>5040373</v>
      </c>
      <c r="Z101">
        <v>5247209</v>
      </c>
      <c r="AA101">
        <v>4958865</v>
      </c>
      <c r="AB101">
        <v>5171288</v>
      </c>
      <c r="AC101">
        <v>0</v>
      </c>
      <c r="AD101">
        <v>5117379</v>
      </c>
      <c r="AE101">
        <v>0</v>
      </c>
      <c r="AF101">
        <v>5075076</v>
      </c>
      <c r="AG101">
        <v>0</v>
      </c>
      <c r="AH101">
        <v>5041593</v>
      </c>
    </row>
    <row r="102" spans="1:34" x14ac:dyDescent="0.35">
      <c r="A102" t="s">
        <v>113</v>
      </c>
      <c r="B102" t="s">
        <v>92</v>
      </c>
      <c r="C102">
        <v>5448697</v>
      </c>
      <c r="D102">
        <v>5586328</v>
      </c>
      <c r="E102">
        <v>5389385</v>
      </c>
      <c r="F102">
        <v>5540019</v>
      </c>
      <c r="G102">
        <v>5352935</v>
      </c>
      <c r="H102">
        <v>5500806</v>
      </c>
      <c r="I102">
        <v>5315542</v>
      </c>
      <c r="J102">
        <v>5464348</v>
      </c>
      <c r="K102">
        <v>5267584</v>
      </c>
      <c r="L102">
        <v>5415086</v>
      </c>
      <c r="M102">
        <v>5206207</v>
      </c>
      <c r="N102">
        <v>5367267</v>
      </c>
      <c r="O102">
        <v>5138643</v>
      </c>
      <c r="P102">
        <v>5315414</v>
      </c>
      <c r="Q102">
        <v>5058509</v>
      </c>
      <c r="R102">
        <v>5247876</v>
      </c>
      <c r="S102">
        <v>4975833</v>
      </c>
      <c r="T102">
        <v>5174057</v>
      </c>
      <c r="U102">
        <v>4882573</v>
      </c>
      <c r="V102">
        <v>5082474</v>
      </c>
      <c r="W102">
        <v>4787749</v>
      </c>
      <c r="X102">
        <v>4986761</v>
      </c>
      <c r="Y102">
        <v>4698833</v>
      </c>
      <c r="Z102">
        <v>4899510</v>
      </c>
      <c r="AA102">
        <v>4619538</v>
      </c>
      <c r="AB102">
        <v>4825566</v>
      </c>
      <c r="AC102">
        <v>0</v>
      </c>
      <c r="AD102">
        <v>4773261</v>
      </c>
      <c r="AE102">
        <v>0</v>
      </c>
      <c r="AF102">
        <v>4732213</v>
      </c>
      <c r="AG102">
        <v>0</v>
      </c>
      <c r="AH102">
        <v>4699738</v>
      </c>
    </row>
    <row r="103" spans="1:34" x14ac:dyDescent="0.35">
      <c r="A103" t="s">
        <v>113</v>
      </c>
      <c r="B103" t="s">
        <v>93</v>
      </c>
      <c r="C103">
        <v>4998645</v>
      </c>
      <c r="D103">
        <v>5132743</v>
      </c>
      <c r="E103">
        <v>4941299</v>
      </c>
      <c r="F103">
        <v>5088384</v>
      </c>
      <c r="G103">
        <v>4907016</v>
      </c>
      <c r="H103">
        <v>5051322</v>
      </c>
      <c r="I103">
        <v>4872093</v>
      </c>
      <c r="J103">
        <v>5017201</v>
      </c>
      <c r="K103">
        <v>4826991</v>
      </c>
      <c r="L103">
        <v>4970615</v>
      </c>
      <c r="M103">
        <v>4768970</v>
      </c>
      <c r="N103">
        <v>4925942</v>
      </c>
      <c r="O103">
        <v>4705512</v>
      </c>
      <c r="P103">
        <v>4877833</v>
      </c>
      <c r="Q103">
        <v>4630061</v>
      </c>
      <c r="R103">
        <v>4814629</v>
      </c>
      <c r="S103">
        <v>4552282</v>
      </c>
      <c r="T103">
        <v>4745477</v>
      </c>
      <c r="U103">
        <v>4464074</v>
      </c>
      <c r="V103">
        <v>4658512</v>
      </c>
      <c r="W103">
        <v>4373996</v>
      </c>
      <c r="X103">
        <v>4567200</v>
      </c>
      <c r="Y103">
        <v>4289393</v>
      </c>
      <c r="Z103">
        <v>4483912</v>
      </c>
      <c r="AA103">
        <v>4213749</v>
      </c>
      <c r="AB103">
        <v>4413283</v>
      </c>
      <c r="AC103">
        <v>0</v>
      </c>
      <c r="AD103">
        <v>4363627</v>
      </c>
      <c r="AE103">
        <v>0</v>
      </c>
      <c r="AF103">
        <v>4324670</v>
      </c>
      <c r="AG103">
        <v>0</v>
      </c>
      <c r="AH103">
        <v>4293887</v>
      </c>
    </row>
    <row r="104" spans="1:34" x14ac:dyDescent="0.35">
      <c r="A104" t="s">
        <v>113</v>
      </c>
      <c r="B104" t="s">
        <v>94</v>
      </c>
      <c r="C104">
        <v>4553521</v>
      </c>
      <c r="D104">
        <v>4685400</v>
      </c>
      <c r="E104">
        <v>4498245</v>
      </c>
      <c r="F104">
        <v>4643113</v>
      </c>
      <c r="G104">
        <v>4466235</v>
      </c>
      <c r="H104">
        <v>4608269</v>
      </c>
      <c r="I104">
        <v>4433896</v>
      </c>
      <c r="J104">
        <v>4576477</v>
      </c>
      <c r="K104">
        <v>4391743</v>
      </c>
      <c r="L104">
        <v>4532478</v>
      </c>
      <c r="M104">
        <v>4337167</v>
      </c>
      <c r="N104">
        <v>4490829</v>
      </c>
      <c r="O104">
        <v>4277902</v>
      </c>
      <c r="P104">
        <v>4446334</v>
      </c>
      <c r="Q104">
        <v>4207273</v>
      </c>
      <c r="R104">
        <v>4387398</v>
      </c>
      <c r="S104">
        <v>4134535</v>
      </c>
      <c r="T104">
        <v>4322873</v>
      </c>
      <c r="U104">
        <v>4051595</v>
      </c>
      <c r="V104">
        <v>4240545</v>
      </c>
      <c r="W104">
        <v>3966540</v>
      </c>
      <c r="X104">
        <v>4153684</v>
      </c>
      <c r="Y104">
        <v>3886543</v>
      </c>
      <c r="Z104">
        <v>4074426</v>
      </c>
      <c r="AA104">
        <v>3814831</v>
      </c>
      <c r="AB104">
        <v>4007175</v>
      </c>
      <c r="AC104">
        <v>0</v>
      </c>
      <c r="AD104">
        <v>3960211</v>
      </c>
      <c r="AE104">
        <v>0</v>
      </c>
      <c r="AF104">
        <v>3923378</v>
      </c>
      <c r="AG104">
        <v>0</v>
      </c>
      <c r="AH104">
        <v>3894313</v>
      </c>
    </row>
    <row r="105" spans="1:34" x14ac:dyDescent="0.35">
      <c r="A105" t="s">
        <v>113</v>
      </c>
      <c r="B105" t="s">
        <v>95</v>
      </c>
      <c r="C105">
        <v>4112743</v>
      </c>
      <c r="D105">
        <v>4243408</v>
      </c>
      <c r="E105">
        <v>4059691</v>
      </c>
      <c r="F105">
        <v>4203294</v>
      </c>
      <c r="G105">
        <v>4030042</v>
      </c>
      <c r="H105">
        <v>4170716</v>
      </c>
      <c r="I105">
        <v>4000370</v>
      </c>
      <c r="J105">
        <v>4141244</v>
      </c>
      <c r="K105">
        <v>3961235</v>
      </c>
      <c r="L105">
        <v>4099787</v>
      </c>
      <c r="M105">
        <v>3910194</v>
      </c>
      <c r="N105">
        <v>4061077</v>
      </c>
      <c r="O105">
        <v>3855202</v>
      </c>
      <c r="P105">
        <v>4020099</v>
      </c>
      <c r="Q105">
        <v>3789508</v>
      </c>
      <c r="R105">
        <v>3965372</v>
      </c>
      <c r="S105">
        <v>3721927</v>
      </c>
      <c r="T105">
        <v>3905428</v>
      </c>
      <c r="U105">
        <v>3644417</v>
      </c>
      <c r="V105">
        <v>3827739</v>
      </c>
      <c r="W105">
        <v>3564582</v>
      </c>
      <c r="X105">
        <v>3745351</v>
      </c>
      <c r="Y105">
        <v>3489391</v>
      </c>
      <c r="Z105">
        <v>3670147</v>
      </c>
      <c r="AA105">
        <v>3421797</v>
      </c>
      <c r="AB105">
        <v>3606288</v>
      </c>
      <c r="AC105">
        <v>0</v>
      </c>
      <c r="AD105">
        <v>3562009</v>
      </c>
      <c r="AE105">
        <v>0</v>
      </c>
      <c r="AF105">
        <v>3527292</v>
      </c>
      <c r="AG105">
        <v>0</v>
      </c>
      <c r="AH105">
        <v>3499938</v>
      </c>
    </row>
    <row r="106" spans="1:34" x14ac:dyDescent="0.35">
      <c r="A106" t="s">
        <v>113</v>
      </c>
      <c r="B106" t="s">
        <v>96</v>
      </c>
      <c r="C106">
        <v>3678852</v>
      </c>
      <c r="D106">
        <v>3808053</v>
      </c>
      <c r="E106">
        <v>3628246</v>
      </c>
      <c r="F106">
        <v>3770217</v>
      </c>
      <c r="G106">
        <v>3601082</v>
      </c>
      <c r="H106">
        <v>3739948</v>
      </c>
      <c r="I106">
        <v>3574188</v>
      </c>
      <c r="J106">
        <v>3712765</v>
      </c>
      <c r="K106">
        <v>3538182</v>
      </c>
      <c r="L106">
        <v>3673793</v>
      </c>
      <c r="M106">
        <v>3490812</v>
      </c>
      <c r="N106">
        <v>3637912</v>
      </c>
      <c r="O106">
        <v>3440217</v>
      </c>
      <c r="P106">
        <v>3600325</v>
      </c>
      <c r="Q106">
        <v>3379600</v>
      </c>
      <c r="R106">
        <v>3549699</v>
      </c>
      <c r="S106">
        <v>3317355</v>
      </c>
      <c r="T106">
        <v>3494265</v>
      </c>
      <c r="U106">
        <v>3245529</v>
      </c>
      <c r="V106">
        <v>3421197</v>
      </c>
      <c r="W106">
        <v>3171230</v>
      </c>
      <c r="X106">
        <v>3343296</v>
      </c>
      <c r="Y106">
        <v>3101168</v>
      </c>
      <c r="Z106">
        <v>3272173</v>
      </c>
      <c r="AA106">
        <v>3037986</v>
      </c>
      <c r="AB106">
        <v>3211733</v>
      </c>
      <c r="AC106">
        <v>0</v>
      </c>
      <c r="AD106">
        <v>3170156</v>
      </c>
      <c r="AE106">
        <v>0</v>
      </c>
      <c r="AF106">
        <v>3137585</v>
      </c>
      <c r="AG106">
        <v>0</v>
      </c>
      <c r="AH106">
        <v>3111987</v>
      </c>
    </row>
    <row r="107" spans="1:34" x14ac:dyDescent="0.35">
      <c r="A107" t="s">
        <v>113</v>
      </c>
      <c r="B107" t="s">
        <v>97</v>
      </c>
      <c r="C107">
        <v>3253293</v>
      </c>
      <c r="D107">
        <v>3380556</v>
      </c>
      <c r="E107">
        <v>3205347</v>
      </c>
      <c r="F107">
        <v>3345112</v>
      </c>
      <c r="G107">
        <v>3180780</v>
      </c>
      <c r="H107">
        <v>3317185</v>
      </c>
      <c r="I107">
        <v>3156783</v>
      </c>
      <c r="J107">
        <v>3292260</v>
      </c>
      <c r="K107">
        <v>3124037</v>
      </c>
      <c r="L107">
        <v>3255713</v>
      </c>
      <c r="M107">
        <v>3080489</v>
      </c>
      <c r="N107">
        <v>3222547</v>
      </c>
      <c r="O107">
        <v>3034433</v>
      </c>
      <c r="P107">
        <v>3188225</v>
      </c>
      <c r="Q107">
        <v>2979050</v>
      </c>
      <c r="R107">
        <v>3141609</v>
      </c>
      <c r="S107">
        <v>2922340</v>
      </c>
      <c r="T107">
        <v>3090655</v>
      </c>
      <c r="U107">
        <v>2856486</v>
      </c>
      <c r="V107">
        <v>3022282</v>
      </c>
      <c r="W107">
        <v>2788092</v>
      </c>
      <c r="X107">
        <v>2949030</v>
      </c>
      <c r="Y107">
        <v>2723543</v>
      </c>
      <c r="Z107">
        <v>2882206</v>
      </c>
      <c r="AA107">
        <v>2665126</v>
      </c>
      <c r="AB107">
        <v>2825441</v>
      </c>
      <c r="AC107">
        <v>0</v>
      </c>
      <c r="AD107">
        <v>2786808</v>
      </c>
      <c r="AE107">
        <v>0</v>
      </c>
      <c r="AF107">
        <v>2756636</v>
      </c>
      <c r="AG107">
        <v>0</v>
      </c>
      <c r="AH107">
        <v>2733056</v>
      </c>
    </row>
    <row r="108" spans="1:34" x14ac:dyDescent="0.35">
      <c r="A108" t="s">
        <v>113</v>
      </c>
      <c r="B108" t="s">
        <v>98</v>
      </c>
      <c r="C108">
        <v>2836270</v>
      </c>
      <c r="D108">
        <v>2961927</v>
      </c>
      <c r="E108">
        <v>2791244</v>
      </c>
      <c r="F108">
        <v>2929037</v>
      </c>
      <c r="G108">
        <v>2769343</v>
      </c>
      <c r="H108">
        <v>2903508</v>
      </c>
      <c r="I108">
        <v>2748309</v>
      </c>
      <c r="J108">
        <v>2880832</v>
      </c>
      <c r="K108">
        <v>2718946</v>
      </c>
      <c r="L108">
        <v>2846746</v>
      </c>
      <c r="M108">
        <v>2679396</v>
      </c>
      <c r="N108">
        <v>2816279</v>
      </c>
      <c r="O108">
        <v>2638025</v>
      </c>
      <c r="P108">
        <v>2785200</v>
      </c>
      <c r="Q108">
        <v>2588028</v>
      </c>
      <c r="R108">
        <v>2742669</v>
      </c>
      <c r="S108">
        <v>2536994</v>
      </c>
      <c r="T108">
        <v>2696352</v>
      </c>
      <c r="U108">
        <v>2477345</v>
      </c>
      <c r="V108">
        <v>2633100</v>
      </c>
      <c r="W108">
        <v>2415175</v>
      </c>
      <c r="X108">
        <v>2565106</v>
      </c>
      <c r="Y108">
        <v>2356460</v>
      </c>
      <c r="Z108">
        <v>2503227</v>
      </c>
      <c r="AA108">
        <v>2303137</v>
      </c>
      <c r="AB108">
        <v>2450795</v>
      </c>
      <c r="AC108">
        <v>0</v>
      </c>
      <c r="AD108">
        <v>2415625</v>
      </c>
      <c r="AE108">
        <v>0</v>
      </c>
      <c r="AF108">
        <v>2388335</v>
      </c>
      <c r="AG108">
        <v>0</v>
      </c>
      <c r="AH108">
        <v>2367215</v>
      </c>
    </row>
    <row r="109" spans="1:34" x14ac:dyDescent="0.35">
      <c r="A109" t="s">
        <v>113</v>
      </c>
      <c r="B109" t="s">
        <v>99</v>
      </c>
      <c r="C109">
        <v>2428736</v>
      </c>
      <c r="D109">
        <v>2553286</v>
      </c>
      <c r="E109">
        <v>2387050</v>
      </c>
      <c r="F109">
        <v>2523226</v>
      </c>
      <c r="G109">
        <v>2367845</v>
      </c>
      <c r="H109">
        <v>2500225</v>
      </c>
      <c r="I109">
        <v>2349745</v>
      </c>
      <c r="J109">
        <v>2479876</v>
      </c>
      <c r="K109">
        <v>2323842</v>
      </c>
      <c r="L109">
        <v>2448568</v>
      </c>
      <c r="M109">
        <v>2288503</v>
      </c>
      <c r="N109">
        <v>2421022</v>
      </c>
      <c r="O109">
        <v>2251959</v>
      </c>
      <c r="P109">
        <v>2393355</v>
      </c>
      <c r="Q109">
        <v>2207555</v>
      </c>
      <c r="R109">
        <v>2355252</v>
      </c>
      <c r="S109">
        <v>2162342</v>
      </c>
      <c r="T109">
        <v>2313968</v>
      </c>
      <c r="U109">
        <v>2109030</v>
      </c>
      <c r="V109">
        <v>2256691</v>
      </c>
      <c r="W109">
        <v>2053288</v>
      </c>
      <c r="X109">
        <v>2195025</v>
      </c>
      <c r="Y109">
        <v>2000658</v>
      </c>
      <c r="Z109">
        <v>2139093</v>
      </c>
      <c r="AA109">
        <v>1952802</v>
      </c>
      <c r="AB109">
        <v>2091867</v>
      </c>
      <c r="AC109">
        <v>0</v>
      </c>
      <c r="AD109">
        <v>2060667</v>
      </c>
      <c r="AE109">
        <v>0</v>
      </c>
      <c r="AF109">
        <v>2036610</v>
      </c>
      <c r="AG109">
        <v>0</v>
      </c>
      <c r="AH109">
        <v>2018156</v>
      </c>
    </row>
    <row r="110" spans="1:34" x14ac:dyDescent="0.35">
      <c r="A110" t="s">
        <v>113</v>
      </c>
      <c r="B110" t="s">
        <v>100</v>
      </c>
      <c r="C110">
        <v>2032499</v>
      </c>
      <c r="D110">
        <v>2156352</v>
      </c>
      <c r="E110">
        <v>1994845</v>
      </c>
      <c r="F110">
        <v>2129502</v>
      </c>
      <c r="G110">
        <v>1978322</v>
      </c>
      <c r="H110">
        <v>2109208</v>
      </c>
      <c r="I110">
        <v>1963008</v>
      </c>
      <c r="J110">
        <v>2091326</v>
      </c>
      <c r="K110">
        <v>1940569</v>
      </c>
      <c r="L110">
        <v>2063374</v>
      </c>
      <c r="M110">
        <v>1909680</v>
      </c>
      <c r="N110">
        <v>2039135</v>
      </c>
      <c r="O110">
        <v>1878084</v>
      </c>
      <c r="P110">
        <v>2015136</v>
      </c>
      <c r="Q110">
        <v>1839533</v>
      </c>
      <c r="R110">
        <v>1981903</v>
      </c>
      <c r="S110">
        <v>1800307</v>
      </c>
      <c r="T110">
        <v>1946043</v>
      </c>
      <c r="U110">
        <v>1753495</v>
      </c>
      <c r="V110">
        <v>1895624</v>
      </c>
      <c r="W110">
        <v>1704345</v>
      </c>
      <c r="X110">
        <v>1841272</v>
      </c>
      <c r="Y110">
        <v>1658002</v>
      </c>
      <c r="Z110">
        <v>1792125</v>
      </c>
      <c r="AA110">
        <v>1615960</v>
      </c>
      <c r="AB110">
        <v>1750752</v>
      </c>
      <c r="AC110">
        <v>0</v>
      </c>
      <c r="AD110">
        <v>1723750</v>
      </c>
      <c r="AE110">
        <v>0</v>
      </c>
      <c r="AF110">
        <v>1703013</v>
      </c>
      <c r="AG110">
        <v>0</v>
      </c>
      <c r="AH110">
        <v>1687164</v>
      </c>
    </row>
    <row r="111" spans="1:34" x14ac:dyDescent="0.35">
      <c r="A111" t="s">
        <v>113</v>
      </c>
      <c r="B111" t="s">
        <v>101</v>
      </c>
      <c r="C111">
        <v>1650550</v>
      </c>
      <c r="D111">
        <v>1772831</v>
      </c>
      <c r="E111">
        <v>1617761</v>
      </c>
      <c r="F111">
        <v>1749533</v>
      </c>
      <c r="G111">
        <v>1603868</v>
      </c>
      <c r="H111">
        <v>1732076</v>
      </c>
      <c r="I111">
        <v>1591134</v>
      </c>
      <c r="J111">
        <v>1716769</v>
      </c>
      <c r="K111">
        <v>1572167</v>
      </c>
      <c r="L111">
        <v>1692685</v>
      </c>
      <c r="M111">
        <v>1545955</v>
      </c>
      <c r="N111">
        <v>1672016</v>
      </c>
      <c r="O111">
        <v>1519390</v>
      </c>
      <c r="P111">
        <v>1651786</v>
      </c>
      <c r="Q111">
        <v>1486902</v>
      </c>
      <c r="R111">
        <v>1623666</v>
      </c>
      <c r="S111">
        <v>1453783</v>
      </c>
      <c r="T111">
        <v>1593378</v>
      </c>
      <c r="U111">
        <v>1413721</v>
      </c>
      <c r="V111">
        <v>1550361</v>
      </c>
      <c r="W111">
        <v>1371387</v>
      </c>
      <c r="X111">
        <v>1503896</v>
      </c>
      <c r="Y111">
        <v>1331491</v>
      </c>
      <c r="Z111">
        <v>1461953</v>
      </c>
      <c r="AA111">
        <v>1295453</v>
      </c>
      <c r="AB111">
        <v>1426732</v>
      </c>
      <c r="AC111">
        <v>0</v>
      </c>
      <c r="AD111">
        <v>1403961</v>
      </c>
      <c r="AE111">
        <v>0</v>
      </c>
      <c r="AF111">
        <v>1386531</v>
      </c>
      <c r="AG111">
        <v>0</v>
      </c>
      <c r="AH111">
        <v>1373233</v>
      </c>
    </row>
    <row r="112" spans="1:34" x14ac:dyDescent="0.35">
      <c r="A112" t="s">
        <v>113</v>
      </c>
      <c r="B112" t="s">
        <v>102</v>
      </c>
      <c r="C112">
        <v>1287493</v>
      </c>
      <c r="D112">
        <v>1405423</v>
      </c>
      <c r="E112">
        <v>1260279</v>
      </c>
      <c r="F112">
        <v>1385888</v>
      </c>
      <c r="G112">
        <v>1248931</v>
      </c>
      <c r="H112">
        <v>1371309</v>
      </c>
      <c r="I112">
        <v>1238583</v>
      </c>
      <c r="J112">
        <v>1358596</v>
      </c>
      <c r="K112">
        <v>1223127</v>
      </c>
      <c r="L112">
        <v>1338674</v>
      </c>
      <c r="M112">
        <v>1201783</v>
      </c>
      <c r="N112">
        <v>1321662</v>
      </c>
      <c r="O112">
        <v>1180279</v>
      </c>
      <c r="P112">
        <v>1305150</v>
      </c>
      <c r="Q112">
        <v>1153947</v>
      </c>
      <c r="R112">
        <v>1282173</v>
      </c>
      <c r="S112">
        <v>1126943</v>
      </c>
      <c r="T112">
        <v>1257426</v>
      </c>
      <c r="U112">
        <v>1093816</v>
      </c>
      <c r="V112">
        <v>1222051</v>
      </c>
      <c r="W112">
        <v>1058515</v>
      </c>
      <c r="X112">
        <v>1183773</v>
      </c>
      <c r="Y112">
        <v>1025200</v>
      </c>
      <c r="Z112">
        <v>1149246</v>
      </c>
      <c r="AA112">
        <v>995243.4</v>
      </c>
      <c r="AB112">
        <v>1120320</v>
      </c>
      <c r="AC112">
        <v>0</v>
      </c>
      <c r="AD112">
        <v>1101771</v>
      </c>
      <c r="AE112">
        <v>0</v>
      </c>
      <c r="AF112">
        <v>1087619</v>
      </c>
      <c r="AG112">
        <v>0</v>
      </c>
      <c r="AH112">
        <v>1076828</v>
      </c>
    </row>
    <row r="113" spans="1:34" x14ac:dyDescent="0.35">
      <c r="A113" t="s">
        <v>113</v>
      </c>
      <c r="B113" t="s">
        <v>103</v>
      </c>
      <c r="C113">
        <v>950185</v>
      </c>
      <c r="D113">
        <v>1058662</v>
      </c>
      <c r="E113">
        <v>928933</v>
      </c>
      <c r="F113">
        <v>1042979</v>
      </c>
      <c r="G113">
        <v>920038.1</v>
      </c>
      <c r="H113">
        <v>1031255</v>
      </c>
      <c r="I113">
        <v>911943.4</v>
      </c>
      <c r="J113">
        <v>1021073</v>
      </c>
      <c r="K113">
        <v>900004.4</v>
      </c>
      <c r="L113">
        <v>1005387</v>
      </c>
      <c r="M113">
        <v>883598.4</v>
      </c>
      <c r="N113">
        <v>992010.2</v>
      </c>
      <c r="O113">
        <v>867097.7</v>
      </c>
      <c r="P113">
        <v>979107.4</v>
      </c>
      <c r="Q113">
        <v>846859.1</v>
      </c>
      <c r="R113">
        <v>961184.9</v>
      </c>
      <c r="S113">
        <v>825861.9</v>
      </c>
      <c r="T113">
        <v>941839.4</v>
      </c>
      <c r="U113">
        <v>799701.4</v>
      </c>
      <c r="V113">
        <v>914101.6</v>
      </c>
      <c r="W113">
        <v>771526.9</v>
      </c>
      <c r="X113">
        <v>884050.8</v>
      </c>
      <c r="Y113">
        <v>744853.5</v>
      </c>
      <c r="Z113">
        <v>856952.1</v>
      </c>
      <c r="AA113">
        <v>720979.1</v>
      </c>
      <c r="AB113">
        <v>834319.9</v>
      </c>
      <c r="AC113">
        <v>0</v>
      </c>
      <c r="AD113">
        <v>819930.2</v>
      </c>
      <c r="AE113">
        <v>0</v>
      </c>
      <c r="AF113">
        <v>808998.1</v>
      </c>
      <c r="AG113">
        <v>0</v>
      </c>
      <c r="AH113">
        <v>800670.8</v>
      </c>
    </row>
    <row r="114" spans="1:34" x14ac:dyDescent="0.35">
      <c r="A114" t="s">
        <v>113</v>
      </c>
      <c r="B114" t="s">
        <v>104</v>
      </c>
      <c r="C114">
        <v>648233.9</v>
      </c>
      <c r="D114">
        <v>740409.8</v>
      </c>
      <c r="E114">
        <v>632913.30000000005</v>
      </c>
      <c r="F114">
        <v>728580.8</v>
      </c>
      <c r="G114">
        <v>626397.1</v>
      </c>
      <c r="H114">
        <v>719664.8</v>
      </c>
      <c r="I114">
        <v>620459</v>
      </c>
      <c r="J114">
        <v>711920.5</v>
      </c>
      <c r="K114">
        <v>611919.9</v>
      </c>
      <c r="L114">
        <v>700353.6</v>
      </c>
      <c r="M114">
        <v>600268.6</v>
      </c>
      <c r="N114">
        <v>690476.6</v>
      </c>
      <c r="O114">
        <v>588544.6</v>
      </c>
      <c r="P114">
        <v>680994.6</v>
      </c>
      <c r="Q114">
        <v>574131.6</v>
      </c>
      <c r="R114">
        <v>667899.69999999995</v>
      </c>
      <c r="S114">
        <v>558930.30000000005</v>
      </c>
      <c r="T114">
        <v>653700.5</v>
      </c>
      <c r="U114">
        <v>539587.6</v>
      </c>
      <c r="V114">
        <v>633339.5</v>
      </c>
      <c r="W114">
        <v>518460.3</v>
      </c>
      <c r="X114">
        <v>611265.69999999995</v>
      </c>
      <c r="Y114">
        <v>498368.1</v>
      </c>
      <c r="Z114">
        <v>591370.6</v>
      </c>
      <c r="AA114">
        <v>480489.2</v>
      </c>
      <c r="AB114">
        <v>574838.1</v>
      </c>
      <c r="AC114">
        <v>0</v>
      </c>
      <c r="AD114">
        <v>564436.6</v>
      </c>
      <c r="AE114">
        <v>0</v>
      </c>
      <c r="AF114">
        <v>556583.80000000005</v>
      </c>
      <c r="AG114">
        <v>0</v>
      </c>
      <c r="AH114">
        <v>550610.30000000005</v>
      </c>
    </row>
    <row r="115" spans="1:34" x14ac:dyDescent="0.35">
      <c r="A115" t="s">
        <v>113</v>
      </c>
      <c r="B115" t="s">
        <v>105</v>
      </c>
      <c r="C115">
        <v>393684.1</v>
      </c>
      <c r="D115">
        <v>463648.3</v>
      </c>
      <c r="E115">
        <v>383839</v>
      </c>
      <c r="F115">
        <v>455535.8</v>
      </c>
      <c r="G115">
        <v>379552.7</v>
      </c>
      <c r="H115">
        <v>449331.4</v>
      </c>
      <c r="I115">
        <v>375630.2</v>
      </c>
      <c r="J115">
        <v>443911.6</v>
      </c>
      <c r="K115">
        <v>370182.8</v>
      </c>
      <c r="L115">
        <v>436162.6</v>
      </c>
      <c r="M115">
        <v>362813.9</v>
      </c>
      <c r="N115">
        <v>429513.3</v>
      </c>
      <c r="O115">
        <v>355385.1</v>
      </c>
      <c r="P115">
        <v>423151.6</v>
      </c>
      <c r="Q115">
        <v>346222.7</v>
      </c>
      <c r="R115">
        <v>414465.4</v>
      </c>
      <c r="S115">
        <v>336354.5</v>
      </c>
      <c r="T115">
        <v>404982.9</v>
      </c>
      <c r="U115">
        <v>323426.40000000002</v>
      </c>
      <c r="V115">
        <v>391422.7</v>
      </c>
      <c r="W115">
        <v>309050.90000000002</v>
      </c>
      <c r="X115">
        <v>376724.9</v>
      </c>
      <c r="Y115">
        <v>295308.40000000002</v>
      </c>
      <c r="Z115">
        <v>363500</v>
      </c>
      <c r="AA115">
        <v>283168.8</v>
      </c>
      <c r="AB115">
        <v>352594.2</v>
      </c>
      <c r="AC115">
        <v>0</v>
      </c>
      <c r="AD115">
        <v>345835.9</v>
      </c>
      <c r="AE115">
        <v>0</v>
      </c>
      <c r="AF115">
        <v>340771.8</v>
      </c>
      <c r="AG115">
        <v>0</v>
      </c>
      <c r="AH115">
        <v>336914.3</v>
      </c>
    </row>
    <row r="116" spans="1:34" x14ac:dyDescent="0.35">
      <c r="A116" t="s">
        <v>113</v>
      </c>
      <c r="B116" t="s">
        <v>106</v>
      </c>
      <c r="C116">
        <v>200118.7</v>
      </c>
      <c r="D116">
        <v>245184.2</v>
      </c>
      <c r="E116">
        <v>194811</v>
      </c>
      <c r="F116">
        <v>240405.1</v>
      </c>
      <c r="G116">
        <v>192435.1</v>
      </c>
      <c r="H116">
        <v>236671.8</v>
      </c>
      <c r="I116">
        <v>190248.2</v>
      </c>
      <c r="J116">
        <v>233368.2</v>
      </c>
      <c r="K116">
        <v>187329.4</v>
      </c>
      <c r="L116">
        <v>228886.7</v>
      </c>
      <c r="M116">
        <v>183427.6</v>
      </c>
      <c r="N116">
        <v>225005.9</v>
      </c>
      <c r="O116">
        <v>179479.3</v>
      </c>
      <c r="P116">
        <v>221299.9</v>
      </c>
      <c r="Q116">
        <v>174590.6</v>
      </c>
      <c r="R116">
        <v>216332.3</v>
      </c>
      <c r="S116">
        <v>169185.2</v>
      </c>
      <c r="T116">
        <v>210866.4</v>
      </c>
      <c r="U116">
        <v>161820.29999999999</v>
      </c>
      <c r="V116">
        <v>203098.7</v>
      </c>
      <c r="W116">
        <v>153460.70000000001</v>
      </c>
      <c r="X116">
        <v>194691.3</v>
      </c>
      <c r="Y116">
        <v>145432.29999999999</v>
      </c>
      <c r="Z116">
        <v>187159.7</v>
      </c>
      <c r="AA116">
        <v>138400.9</v>
      </c>
      <c r="AB116">
        <v>181014.39999999999</v>
      </c>
      <c r="AC116">
        <v>0</v>
      </c>
      <c r="AD116">
        <v>177287.3</v>
      </c>
      <c r="AE116">
        <v>0</v>
      </c>
      <c r="AF116">
        <v>174518.3</v>
      </c>
      <c r="AG116">
        <v>0</v>
      </c>
      <c r="AH116">
        <v>172398.6</v>
      </c>
    </row>
    <row r="117" spans="1:34" x14ac:dyDescent="0.35">
      <c r="A117" t="s">
        <v>113</v>
      </c>
      <c r="B117" t="s">
        <v>107</v>
      </c>
      <c r="C117">
        <v>77624.289999999994</v>
      </c>
      <c r="D117">
        <v>99674.54</v>
      </c>
      <c r="E117">
        <v>75440.7</v>
      </c>
      <c r="F117">
        <v>97475.55</v>
      </c>
      <c r="G117">
        <v>74431.48</v>
      </c>
      <c r="H117">
        <v>95708.800000000003</v>
      </c>
      <c r="I117">
        <v>73494.3</v>
      </c>
      <c r="J117">
        <v>94105.99</v>
      </c>
      <c r="K117">
        <v>72297.05</v>
      </c>
      <c r="L117">
        <v>92054.55</v>
      </c>
      <c r="M117">
        <v>70719.83</v>
      </c>
      <c r="N117">
        <v>90247.31</v>
      </c>
      <c r="O117">
        <v>69120.41</v>
      </c>
      <c r="P117">
        <v>88524.02</v>
      </c>
      <c r="Q117">
        <v>67125.47</v>
      </c>
      <c r="R117">
        <v>86274.01</v>
      </c>
      <c r="S117">
        <v>64846.95</v>
      </c>
      <c r="T117">
        <v>83782.42</v>
      </c>
      <c r="U117">
        <v>61589.07</v>
      </c>
      <c r="V117">
        <v>80287.53</v>
      </c>
      <c r="W117">
        <v>57806.84</v>
      </c>
      <c r="X117">
        <v>76514.63</v>
      </c>
      <c r="Y117">
        <v>54174.34</v>
      </c>
      <c r="Z117">
        <v>73166.720000000001</v>
      </c>
      <c r="AA117">
        <v>51022.71</v>
      </c>
      <c r="AB117">
        <v>70471.42</v>
      </c>
      <c r="AC117">
        <v>0</v>
      </c>
      <c r="AD117">
        <v>68881.13</v>
      </c>
      <c r="AE117">
        <v>0</v>
      </c>
      <c r="AF117">
        <v>67711.95</v>
      </c>
      <c r="AG117">
        <v>0</v>
      </c>
      <c r="AH117">
        <v>66811</v>
      </c>
    </row>
    <row r="118" spans="1:34" x14ac:dyDescent="0.35">
      <c r="A118" t="s">
        <v>113</v>
      </c>
      <c r="B118" t="s">
        <v>108</v>
      </c>
      <c r="C118">
        <v>20136.98</v>
      </c>
      <c r="D118">
        <v>27213.93</v>
      </c>
      <c r="E118">
        <v>19539.23</v>
      </c>
      <c r="F118">
        <v>26524.97</v>
      </c>
      <c r="G118">
        <v>19251.189999999999</v>
      </c>
      <c r="H118">
        <v>25951.82</v>
      </c>
      <c r="I118">
        <v>18980.05</v>
      </c>
      <c r="J118">
        <v>25410.720000000001</v>
      </c>
      <c r="K118">
        <v>18651.78</v>
      </c>
      <c r="L118">
        <v>24759.38</v>
      </c>
      <c r="M118">
        <v>18223.93</v>
      </c>
      <c r="N118">
        <v>24168.560000000001</v>
      </c>
      <c r="O118">
        <v>17792.43</v>
      </c>
      <c r="P118">
        <v>23607.11</v>
      </c>
      <c r="Q118">
        <v>17247.16</v>
      </c>
      <c r="R118">
        <v>22897.19</v>
      </c>
      <c r="S118">
        <v>16599.03</v>
      </c>
      <c r="T118">
        <v>22108.48</v>
      </c>
      <c r="U118">
        <v>15626.01</v>
      </c>
      <c r="V118">
        <v>21030.44</v>
      </c>
      <c r="W118">
        <v>14468.91</v>
      </c>
      <c r="X118">
        <v>19870.87</v>
      </c>
      <c r="Y118">
        <v>13364.45</v>
      </c>
      <c r="Z118">
        <v>18855.060000000001</v>
      </c>
      <c r="AA118">
        <v>12418.2</v>
      </c>
      <c r="AB118">
        <v>18052.91</v>
      </c>
      <c r="AC118">
        <v>11734.43</v>
      </c>
      <c r="AD118">
        <v>17594.599999999999</v>
      </c>
      <c r="AE118">
        <v>11093.01</v>
      </c>
      <c r="AF118">
        <v>17262.68</v>
      </c>
      <c r="AG118">
        <v>10513.79</v>
      </c>
      <c r="AH118">
        <v>17005.73</v>
      </c>
    </row>
    <row r="119" spans="1:34" x14ac:dyDescent="0.35">
      <c r="A119" t="s">
        <v>114</v>
      </c>
      <c r="B119" t="s">
        <v>90</v>
      </c>
      <c r="C119">
        <v>59.1</v>
      </c>
      <c r="D119">
        <v>60.5</v>
      </c>
      <c r="E119">
        <v>58.5</v>
      </c>
      <c r="F119">
        <v>60.1</v>
      </c>
      <c r="G119">
        <v>58.1</v>
      </c>
      <c r="H119">
        <v>59.6</v>
      </c>
      <c r="I119">
        <v>57.7</v>
      </c>
      <c r="J119">
        <v>59.3</v>
      </c>
      <c r="K119">
        <v>57.2</v>
      </c>
      <c r="L119">
        <v>58.8</v>
      </c>
      <c r="M119">
        <v>56.6</v>
      </c>
      <c r="N119">
        <v>58.3</v>
      </c>
      <c r="O119">
        <v>55.9</v>
      </c>
      <c r="P119">
        <v>57.7</v>
      </c>
      <c r="Q119">
        <v>55.1</v>
      </c>
      <c r="R119">
        <v>57</v>
      </c>
      <c r="S119">
        <v>54.2</v>
      </c>
      <c r="T119">
        <v>56.2</v>
      </c>
      <c r="U119">
        <v>53.2</v>
      </c>
      <c r="V119">
        <v>55.3</v>
      </c>
      <c r="W119">
        <v>52.3</v>
      </c>
      <c r="X119">
        <v>54.3</v>
      </c>
      <c r="Y119">
        <v>51.3</v>
      </c>
      <c r="Z119">
        <v>53.4</v>
      </c>
      <c r="AA119">
        <v>50.5</v>
      </c>
      <c r="AB119">
        <v>52.6</v>
      </c>
      <c r="AC119">
        <v>0</v>
      </c>
      <c r="AD119">
        <v>52.1</v>
      </c>
      <c r="AE119">
        <v>0</v>
      </c>
      <c r="AF119">
        <v>51.7</v>
      </c>
      <c r="AG119">
        <v>0</v>
      </c>
      <c r="AH119">
        <v>51.3</v>
      </c>
    </row>
    <row r="120" spans="1:34" x14ac:dyDescent="0.35">
      <c r="A120" t="s">
        <v>114</v>
      </c>
      <c r="B120" t="s">
        <v>91</v>
      </c>
      <c r="C120">
        <v>62.3</v>
      </c>
      <c r="D120">
        <v>63.1</v>
      </c>
      <c r="E120">
        <v>61.7</v>
      </c>
      <c r="F120">
        <v>62.7</v>
      </c>
      <c r="G120">
        <v>61.4</v>
      </c>
      <c r="H120">
        <v>62.3</v>
      </c>
      <c r="I120">
        <v>61.1</v>
      </c>
      <c r="J120">
        <v>62</v>
      </c>
      <c r="K120">
        <v>60.7</v>
      </c>
      <c r="L120">
        <v>61.6</v>
      </c>
      <c r="M120">
        <v>60.2</v>
      </c>
      <c r="N120">
        <v>61.2</v>
      </c>
      <c r="O120">
        <v>59.6</v>
      </c>
      <c r="P120">
        <v>60.8</v>
      </c>
      <c r="Q120">
        <v>58.9</v>
      </c>
      <c r="R120">
        <v>60.2</v>
      </c>
      <c r="S120">
        <v>58.2</v>
      </c>
      <c r="T120">
        <v>59.6</v>
      </c>
      <c r="U120">
        <v>57.4</v>
      </c>
      <c r="V120">
        <v>58.8</v>
      </c>
      <c r="W120">
        <v>56.5</v>
      </c>
      <c r="X120">
        <v>58</v>
      </c>
      <c r="Y120">
        <v>55.7</v>
      </c>
      <c r="Z120">
        <v>57.2</v>
      </c>
      <c r="AA120">
        <v>55</v>
      </c>
      <c r="AB120">
        <v>56.5</v>
      </c>
      <c r="AC120">
        <v>0</v>
      </c>
      <c r="AD120">
        <v>56</v>
      </c>
      <c r="AE120">
        <v>0</v>
      </c>
      <c r="AF120">
        <v>55.6</v>
      </c>
      <c r="AG120">
        <v>0</v>
      </c>
      <c r="AH120">
        <v>55.3</v>
      </c>
    </row>
    <row r="121" spans="1:34" x14ac:dyDescent="0.35">
      <c r="A121" t="s">
        <v>114</v>
      </c>
      <c r="B121" t="s">
        <v>92</v>
      </c>
      <c r="C121">
        <v>60.1</v>
      </c>
      <c r="D121">
        <v>60.9</v>
      </c>
      <c r="E121">
        <v>59.7</v>
      </c>
      <c r="F121">
        <v>60.7</v>
      </c>
      <c r="G121">
        <v>59.6</v>
      </c>
      <c r="H121">
        <v>60.5</v>
      </c>
      <c r="I121">
        <v>59.5</v>
      </c>
      <c r="J121">
        <v>60.4</v>
      </c>
      <c r="K121">
        <v>59.3</v>
      </c>
      <c r="L121">
        <v>60.3</v>
      </c>
      <c r="M121">
        <v>59.1</v>
      </c>
      <c r="N121">
        <v>60.2</v>
      </c>
      <c r="O121">
        <v>58.8</v>
      </c>
      <c r="P121">
        <v>60.1</v>
      </c>
      <c r="Q121">
        <v>58.5</v>
      </c>
      <c r="R121">
        <v>59.9</v>
      </c>
      <c r="S121">
        <v>58.2</v>
      </c>
      <c r="T121">
        <v>59.7</v>
      </c>
      <c r="U121">
        <v>57.8</v>
      </c>
      <c r="V121">
        <v>59.3</v>
      </c>
      <c r="W121">
        <v>57.3</v>
      </c>
      <c r="X121">
        <v>58.8</v>
      </c>
      <c r="Y121">
        <v>56.8</v>
      </c>
      <c r="Z121">
        <v>58.3</v>
      </c>
      <c r="AA121">
        <v>56.3</v>
      </c>
      <c r="AB121">
        <v>57.9</v>
      </c>
      <c r="AC121">
        <v>0</v>
      </c>
      <c r="AD121">
        <v>57.6</v>
      </c>
      <c r="AE121">
        <v>0</v>
      </c>
      <c r="AF121">
        <v>57.4</v>
      </c>
      <c r="AG121">
        <v>0</v>
      </c>
      <c r="AH121">
        <v>57.2</v>
      </c>
    </row>
    <row r="122" spans="1:34" x14ac:dyDescent="0.35">
      <c r="A122" t="s">
        <v>114</v>
      </c>
      <c r="B122" t="s">
        <v>93</v>
      </c>
      <c r="C122">
        <v>55.9</v>
      </c>
      <c r="D122">
        <v>57</v>
      </c>
      <c r="E122">
        <v>55.5</v>
      </c>
      <c r="F122">
        <v>56.8</v>
      </c>
      <c r="G122">
        <v>55.4</v>
      </c>
      <c r="H122">
        <v>56.7</v>
      </c>
      <c r="I122">
        <v>55.3</v>
      </c>
      <c r="J122">
        <v>56.6</v>
      </c>
      <c r="K122">
        <v>55.2</v>
      </c>
      <c r="L122">
        <v>56.4</v>
      </c>
      <c r="M122">
        <v>55</v>
      </c>
      <c r="N122">
        <v>56.3</v>
      </c>
      <c r="O122">
        <v>54.8</v>
      </c>
      <c r="P122">
        <v>56.2</v>
      </c>
      <c r="Q122">
        <v>54.5</v>
      </c>
      <c r="R122">
        <v>56</v>
      </c>
      <c r="S122">
        <v>54.2</v>
      </c>
      <c r="T122">
        <v>55.8</v>
      </c>
      <c r="U122">
        <v>53.8</v>
      </c>
      <c r="V122">
        <v>55.4</v>
      </c>
      <c r="W122">
        <v>53.4</v>
      </c>
      <c r="X122">
        <v>54.9</v>
      </c>
      <c r="Y122">
        <v>52.9</v>
      </c>
      <c r="Z122">
        <v>54.4</v>
      </c>
      <c r="AA122">
        <v>52.5</v>
      </c>
      <c r="AB122">
        <v>54</v>
      </c>
      <c r="AC122">
        <v>0</v>
      </c>
      <c r="AD122">
        <v>53.7</v>
      </c>
      <c r="AE122">
        <v>0</v>
      </c>
      <c r="AF122">
        <v>53.5</v>
      </c>
      <c r="AG122">
        <v>0</v>
      </c>
      <c r="AH122">
        <v>53.4</v>
      </c>
    </row>
    <row r="123" spans="1:34" x14ac:dyDescent="0.35">
      <c r="A123" t="s">
        <v>114</v>
      </c>
      <c r="B123" t="s">
        <v>94</v>
      </c>
      <c r="C123">
        <v>51.4</v>
      </c>
      <c r="D123">
        <v>52.7</v>
      </c>
      <c r="E123">
        <v>51</v>
      </c>
      <c r="F123">
        <v>52.4</v>
      </c>
      <c r="G123">
        <v>50.9</v>
      </c>
      <c r="H123">
        <v>52.3</v>
      </c>
      <c r="I123">
        <v>50.8</v>
      </c>
      <c r="J123">
        <v>52.2</v>
      </c>
      <c r="K123">
        <v>50.7</v>
      </c>
      <c r="L123">
        <v>52</v>
      </c>
      <c r="M123">
        <v>50.5</v>
      </c>
      <c r="N123">
        <v>51.9</v>
      </c>
      <c r="O123">
        <v>50.3</v>
      </c>
      <c r="P123">
        <v>51.8</v>
      </c>
      <c r="Q123">
        <v>50</v>
      </c>
      <c r="R123">
        <v>51.6</v>
      </c>
      <c r="S123">
        <v>49.7</v>
      </c>
      <c r="T123">
        <v>51.4</v>
      </c>
      <c r="U123">
        <v>49.4</v>
      </c>
      <c r="V123">
        <v>51</v>
      </c>
      <c r="W123">
        <v>49</v>
      </c>
      <c r="X123">
        <v>50.5</v>
      </c>
      <c r="Y123">
        <v>48.5</v>
      </c>
      <c r="Z123">
        <v>50</v>
      </c>
      <c r="AA123">
        <v>48.1</v>
      </c>
      <c r="AB123">
        <v>49.6</v>
      </c>
      <c r="AC123">
        <v>0</v>
      </c>
      <c r="AD123">
        <v>49.4</v>
      </c>
      <c r="AE123">
        <v>0</v>
      </c>
      <c r="AF123">
        <v>49.2</v>
      </c>
      <c r="AG123">
        <v>0</v>
      </c>
      <c r="AH123">
        <v>49</v>
      </c>
    </row>
    <row r="124" spans="1:34" x14ac:dyDescent="0.35">
      <c r="A124" t="s">
        <v>114</v>
      </c>
      <c r="B124" t="s">
        <v>95</v>
      </c>
      <c r="C124">
        <v>47</v>
      </c>
      <c r="D124">
        <v>48.3</v>
      </c>
      <c r="E124">
        <v>46.6</v>
      </c>
      <c r="F124">
        <v>48.1</v>
      </c>
      <c r="G124">
        <v>46.5</v>
      </c>
      <c r="H124">
        <v>48</v>
      </c>
      <c r="I124">
        <v>46.5</v>
      </c>
      <c r="J124">
        <v>47.9</v>
      </c>
      <c r="K124">
        <v>46.3</v>
      </c>
      <c r="L124">
        <v>47.7</v>
      </c>
      <c r="M124">
        <v>46.1</v>
      </c>
      <c r="N124">
        <v>47.6</v>
      </c>
      <c r="O124">
        <v>46</v>
      </c>
      <c r="P124">
        <v>47.5</v>
      </c>
      <c r="Q124">
        <v>45.7</v>
      </c>
      <c r="R124">
        <v>47.3</v>
      </c>
      <c r="S124">
        <v>45.5</v>
      </c>
      <c r="T124">
        <v>47.1</v>
      </c>
      <c r="U124">
        <v>45.1</v>
      </c>
      <c r="V124">
        <v>46.7</v>
      </c>
      <c r="W124">
        <v>44.7</v>
      </c>
      <c r="X124">
        <v>46.2</v>
      </c>
      <c r="Y124">
        <v>44.4</v>
      </c>
      <c r="Z124">
        <v>45.7</v>
      </c>
      <c r="AA124">
        <v>44</v>
      </c>
      <c r="AB124">
        <v>45.3</v>
      </c>
      <c r="AC124">
        <v>0</v>
      </c>
      <c r="AD124">
        <v>45.1</v>
      </c>
      <c r="AE124">
        <v>0</v>
      </c>
      <c r="AF124">
        <v>44.9</v>
      </c>
      <c r="AG124">
        <v>0</v>
      </c>
      <c r="AH124">
        <v>44.7</v>
      </c>
    </row>
    <row r="125" spans="1:34" x14ac:dyDescent="0.35">
      <c r="A125" t="s">
        <v>114</v>
      </c>
      <c r="B125" t="s">
        <v>96</v>
      </c>
      <c r="C125">
        <v>42.8</v>
      </c>
      <c r="D125">
        <v>44.1</v>
      </c>
      <c r="E125">
        <v>42.5</v>
      </c>
      <c r="F125">
        <v>43.9</v>
      </c>
      <c r="G125">
        <v>42.4</v>
      </c>
      <c r="H125">
        <v>43.8</v>
      </c>
      <c r="I125">
        <v>42.4</v>
      </c>
      <c r="J125">
        <v>43.7</v>
      </c>
      <c r="K125">
        <v>42.3</v>
      </c>
      <c r="L125">
        <v>43.5</v>
      </c>
      <c r="M125">
        <v>42.1</v>
      </c>
      <c r="N125">
        <v>43.4</v>
      </c>
      <c r="O125">
        <v>41.9</v>
      </c>
      <c r="P125">
        <v>43.3</v>
      </c>
      <c r="Q125">
        <v>41.7</v>
      </c>
      <c r="R125">
        <v>43.1</v>
      </c>
      <c r="S125">
        <v>41.5</v>
      </c>
      <c r="T125">
        <v>42.9</v>
      </c>
      <c r="U125">
        <v>41.2</v>
      </c>
      <c r="V125">
        <v>42.4</v>
      </c>
      <c r="W125">
        <v>40.9</v>
      </c>
      <c r="X125">
        <v>41.9</v>
      </c>
      <c r="Y125">
        <v>40.5</v>
      </c>
      <c r="Z125">
        <v>41.5</v>
      </c>
      <c r="AA125">
        <v>40.200000000000003</v>
      </c>
      <c r="AB125">
        <v>41.1</v>
      </c>
      <c r="AC125">
        <v>0</v>
      </c>
      <c r="AD125">
        <v>40.799999999999997</v>
      </c>
      <c r="AE125">
        <v>0</v>
      </c>
      <c r="AF125">
        <v>40.6</v>
      </c>
      <c r="AG125">
        <v>0</v>
      </c>
      <c r="AH125">
        <v>40.5</v>
      </c>
    </row>
    <row r="126" spans="1:34" x14ac:dyDescent="0.35">
      <c r="A126" t="s">
        <v>114</v>
      </c>
      <c r="B126" t="s">
        <v>97</v>
      </c>
      <c r="C126">
        <v>38.6</v>
      </c>
      <c r="D126">
        <v>39.9</v>
      </c>
      <c r="E126">
        <v>38.299999999999997</v>
      </c>
      <c r="F126">
        <v>39.799999999999997</v>
      </c>
      <c r="G126">
        <v>38.200000000000003</v>
      </c>
      <c r="H126">
        <v>39.6</v>
      </c>
      <c r="I126">
        <v>38.200000000000003</v>
      </c>
      <c r="J126">
        <v>39.6</v>
      </c>
      <c r="K126">
        <v>38.1</v>
      </c>
      <c r="L126">
        <v>39.299999999999997</v>
      </c>
      <c r="M126">
        <v>37.9</v>
      </c>
      <c r="N126">
        <v>39.200000000000003</v>
      </c>
      <c r="O126">
        <v>37.799999999999997</v>
      </c>
      <c r="P126">
        <v>39.1</v>
      </c>
      <c r="Q126">
        <v>37.6</v>
      </c>
      <c r="R126">
        <v>38.9</v>
      </c>
      <c r="S126">
        <v>37.4</v>
      </c>
      <c r="T126">
        <v>38.700000000000003</v>
      </c>
      <c r="U126">
        <v>37.200000000000003</v>
      </c>
      <c r="V126">
        <v>38.299999999999997</v>
      </c>
      <c r="W126">
        <v>36.9</v>
      </c>
      <c r="X126">
        <v>37.799999999999997</v>
      </c>
      <c r="Y126">
        <v>36.6</v>
      </c>
      <c r="Z126">
        <v>37.4</v>
      </c>
      <c r="AA126">
        <v>36.299999999999997</v>
      </c>
      <c r="AB126">
        <v>37</v>
      </c>
      <c r="AC126">
        <v>0</v>
      </c>
      <c r="AD126">
        <v>36.799999999999997</v>
      </c>
      <c r="AE126">
        <v>0</v>
      </c>
      <c r="AF126">
        <v>36.700000000000003</v>
      </c>
      <c r="AG126">
        <v>0</v>
      </c>
      <c r="AH126">
        <v>36.6</v>
      </c>
    </row>
    <row r="127" spans="1:34" x14ac:dyDescent="0.35">
      <c r="A127" t="s">
        <v>114</v>
      </c>
      <c r="B127" t="s">
        <v>98</v>
      </c>
      <c r="C127">
        <v>34.4</v>
      </c>
      <c r="D127">
        <v>35.799999999999997</v>
      </c>
      <c r="E127">
        <v>34.1</v>
      </c>
      <c r="F127">
        <v>35.6</v>
      </c>
      <c r="G127">
        <v>34</v>
      </c>
      <c r="H127">
        <v>35.5</v>
      </c>
      <c r="I127">
        <v>34</v>
      </c>
      <c r="J127">
        <v>35.4</v>
      </c>
      <c r="K127">
        <v>34</v>
      </c>
      <c r="L127">
        <v>35.200000000000003</v>
      </c>
      <c r="M127">
        <v>33.799999999999997</v>
      </c>
      <c r="N127">
        <v>35.1</v>
      </c>
      <c r="O127">
        <v>33.700000000000003</v>
      </c>
      <c r="P127">
        <v>35</v>
      </c>
      <c r="Q127">
        <v>33.5</v>
      </c>
      <c r="R127">
        <v>34.799999999999997</v>
      </c>
      <c r="S127">
        <v>33.4</v>
      </c>
      <c r="T127">
        <v>34.700000000000003</v>
      </c>
      <c r="U127">
        <v>33.1</v>
      </c>
      <c r="V127">
        <v>34.299999999999997</v>
      </c>
      <c r="W127">
        <v>32.9</v>
      </c>
      <c r="X127">
        <v>33.9</v>
      </c>
      <c r="Y127">
        <v>32.6</v>
      </c>
      <c r="Z127">
        <v>33.6</v>
      </c>
      <c r="AA127">
        <v>32.299999999999997</v>
      </c>
      <c r="AB127">
        <v>33.299999999999997</v>
      </c>
      <c r="AC127">
        <v>0</v>
      </c>
      <c r="AD127">
        <v>33.200000000000003</v>
      </c>
      <c r="AE127">
        <v>0</v>
      </c>
      <c r="AF127">
        <v>33.1</v>
      </c>
      <c r="AG127">
        <v>0</v>
      </c>
      <c r="AH127">
        <v>33.1</v>
      </c>
    </row>
    <row r="128" spans="1:34" x14ac:dyDescent="0.35">
      <c r="A128" t="s">
        <v>114</v>
      </c>
      <c r="B128" t="s">
        <v>99</v>
      </c>
      <c r="C128">
        <v>30.2</v>
      </c>
      <c r="D128">
        <v>31.7</v>
      </c>
      <c r="E128">
        <v>29.9</v>
      </c>
      <c r="F128">
        <v>31.5</v>
      </c>
      <c r="G128">
        <v>29.9</v>
      </c>
      <c r="H128">
        <v>31.5</v>
      </c>
      <c r="I128">
        <v>29.9</v>
      </c>
      <c r="J128">
        <v>31.4</v>
      </c>
      <c r="K128">
        <v>29.8</v>
      </c>
      <c r="L128">
        <v>31.2</v>
      </c>
      <c r="M128">
        <v>29.7</v>
      </c>
      <c r="N128">
        <v>31.1</v>
      </c>
      <c r="O128">
        <v>29.6</v>
      </c>
      <c r="P128">
        <v>31.1</v>
      </c>
      <c r="Q128">
        <v>29.5</v>
      </c>
      <c r="R128">
        <v>30.9</v>
      </c>
      <c r="S128">
        <v>29.3</v>
      </c>
      <c r="T128">
        <v>30.8</v>
      </c>
      <c r="U128">
        <v>29.1</v>
      </c>
      <c r="V128">
        <v>30.6</v>
      </c>
      <c r="W128">
        <v>28.8</v>
      </c>
      <c r="X128">
        <v>30.3</v>
      </c>
      <c r="Y128">
        <v>28.6</v>
      </c>
      <c r="Z128">
        <v>30.1</v>
      </c>
      <c r="AA128">
        <v>28.4</v>
      </c>
      <c r="AB128">
        <v>29.9</v>
      </c>
      <c r="AC128">
        <v>0</v>
      </c>
      <c r="AD128">
        <v>29.8</v>
      </c>
      <c r="AE128">
        <v>0</v>
      </c>
      <c r="AF128">
        <v>29.8</v>
      </c>
      <c r="AG128">
        <v>0</v>
      </c>
      <c r="AH128">
        <v>29.7</v>
      </c>
    </row>
    <row r="129" spans="1:34" x14ac:dyDescent="0.35">
      <c r="A129" t="s">
        <v>114</v>
      </c>
      <c r="B129" t="s">
        <v>100</v>
      </c>
      <c r="C129">
        <v>26.1</v>
      </c>
      <c r="D129">
        <v>27.6</v>
      </c>
      <c r="E129">
        <v>25.9</v>
      </c>
      <c r="F129">
        <v>27.5</v>
      </c>
      <c r="G129">
        <v>25.9</v>
      </c>
      <c r="H129">
        <v>27.4</v>
      </c>
      <c r="I129">
        <v>25.8</v>
      </c>
      <c r="J129">
        <v>27.4</v>
      </c>
      <c r="K129">
        <v>25.8</v>
      </c>
      <c r="L129">
        <v>27.3</v>
      </c>
      <c r="M129">
        <v>25.7</v>
      </c>
      <c r="N129">
        <v>27.2</v>
      </c>
      <c r="O129">
        <v>25.6</v>
      </c>
      <c r="P129">
        <v>27.2</v>
      </c>
      <c r="Q129">
        <v>25.5</v>
      </c>
      <c r="R129">
        <v>27.1</v>
      </c>
      <c r="S129">
        <v>25.4</v>
      </c>
      <c r="T129">
        <v>27</v>
      </c>
      <c r="U129">
        <v>25.2</v>
      </c>
      <c r="V129">
        <v>26.9</v>
      </c>
      <c r="W129">
        <v>25</v>
      </c>
      <c r="X129">
        <v>26.7</v>
      </c>
      <c r="Y129">
        <v>24.7</v>
      </c>
      <c r="Z129">
        <v>26.5</v>
      </c>
      <c r="AA129">
        <v>24.5</v>
      </c>
      <c r="AB129">
        <v>26.4</v>
      </c>
      <c r="AC129">
        <v>0</v>
      </c>
      <c r="AD129">
        <v>26.3</v>
      </c>
      <c r="AE129">
        <v>0</v>
      </c>
      <c r="AF129">
        <v>26.2</v>
      </c>
      <c r="AG129">
        <v>0</v>
      </c>
      <c r="AH129">
        <v>26.2</v>
      </c>
    </row>
    <row r="130" spans="1:34" x14ac:dyDescent="0.35">
      <c r="A130" t="s">
        <v>114</v>
      </c>
      <c r="B130" t="s">
        <v>101</v>
      </c>
      <c r="C130">
        <v>22.1</v>
      </c>
      <c r="D130">
        <v>23.6</v>
      </c>
      <c r="E130">
        <v>22</v>
      </c>
      <c r="F130">
        <v>23.5</v>
      </c>
      <c r="G130">
        <v>21.9</v>
      </c>
      <c r="H130">
        <v>23.4</v>
      </c>
      <c r="I130">
        <v>21.9</v>
      </c>
      <c r="J130">
        <v>23.4</v>
      </c>
      <c r="K130">
        <v>21.9</v>
      </c>
      <c r="L130">
        <v>23.3</v>
      </c>
      <c r="M130">
        <v>21.8</v>
      </c>
      <c r="N130">
        <v>23.3</v>
      </c>
      <c r="O130">
        <v>21.7</v>
      </c>
      <c r="P130">
        <v>23.2</v>
      </c>
      <c r="Q130">
        <v>21.6</v>
      </c>
      <c r="R130">
        <v>23.2</v>
      </c>
      <c r="S130">
        <v>21.5</v>
      </c>
      <c r="T130">
        <v>23.1</v>
      </c>
      <c r="U130">
        <v>21.4</v>
      </c>
      <c r="V130">
        <v>23</v>
      </c>
      <c r="W130">
        <v>21.2</v>
      </c>
      <c r="X130">
        <v>22.9</v>
      </c>
      <c r="Y130">
        <v>21</v>
      </c>
      <c r="Z130">
        <v>22.7</v>
      </c>
      <c r="AA130">
        <v>20.8</v>
      </c>
      <c r="AB130">
        <v>22.6</v>
      </c>
      <c r="AC130">
        <v>0</v>
      </c>
      <c r="AD130">
        <v>22.6</v>
      </c>
      <c r="AE130">
        <v>0</v>
      </c>
      <c r="AF130">
        <v>22.5</v>
      </c>
      <c r="AG130">
        <v>0</v>
      </c>
      <c r="AH130">
        <v>22.5</v>
      </c>
    </row>
    <row r="131" spans="1:34" x14ac:dyDescent="0.35">
      <c r="A131" t="s">
        <v>114</v>
      </c>
      <c r="B131" t="s">
        <v>102</v>
      </c>
      <c r="C131">
        <v>18.3</v>
      </c>
      <c r="D131">
        <v>19.600000000000001</v>
      </c>
      <c r="E131">
        <v>18.2</v>
      </c>
      <c r="F131">
        <v>19.600000000000001</v>
      </c>
      <c r="G131">
        <v>18.2</v>
      </c>
      <c r="H131">
        <v>19.5</v>
      </c>
      <c r="I131">
        <v>18.2</v>
      </c>
      <c r="J131">
        <v>19.5</v>
      </c>
      <c r="K131">
        <v>18.100000000000001</v>
      </c>
      <c r="L131">
        <v>19.399999999999999</v>
      </c>
      <c r="M131">
        <v>18.100000000000001</v>
      </c>
      <c r="N131">
        <v>19.399999999999999</v>
      </c>
      <c r="O131">
        <v>18</v>
      </c>
      <c r="P131">
        <v>19.399999999999999</v>
      </c>
      <c r="Q131">
        <v>18</v>
      </c>
      <c r="R131">
        <v>19.3</v>
      </c>
      <c r="S131">
        <v>17.899999999999999</v>
      </c>
      <c r="T131">
        <v>19.3</v>
      </c>
      <c r="U131">
        <v>17.8</v>
      </c>
      <c r="V131">
        <v>19.2</v>
      </c>
      <c r="W131">
        <v>17.600000000000001</v>
      </c>
      <c r="X131">
        <v>19.100000000000001</v>
      </c>
      <c r="Y131">
        <v>17.399999999999999</v>
      </c>
      <c r="Z131">
        <v>19</v>
      </c>
      <c r="AA131">
        <v>17.3</v>
      </c>
      <c r="AB131">
        <v>18.899999999999999</v>
      </c>
      <c r="AC131">
        <v>0</v>
      </c>
      <c r="AD131">
        <v>18.8</v>
      </c>
      <c r="AE131">
        <v>0</v>
      </c>
      <c r="AF131">
        <v>18.8</v>
      </c>
      <c r="AG131">
        <v>0</v>
      </c>
      <c r="AH131">
        <v>18.8</v>
      </c>
    </row>
    <row r="132" spans="1:34" x14ac:dyDescent="0.35">
      <c r="A132" t="s">
        <v>114</v>
      </c>
      <c r="B132" t="s">
        <v>103</v>
      </c>
      <c r="C132">
        <v>14.8</v>
      </c>
      <c r="D132">
        <v>15.8</v>
      </c>
      <c r="E132">
        <v>14.7</v>
      </c>
      <c r="F132">
        <v>15.8</v>
      </c>
      <c r="G132">
        <v>14.7</v>
      </c>
      <c r="H132">
        <v>15.7</v>
      </c>
      <c r="I132">
        <v>14.7</v>
      </c>
      <c r="J132">
        <v>15.7</v>
      </c>
      <c r="K132">
        <v>14.6</v>
      </c>
      <c r="L132">
        <v>15.7</v>
      </c>
      <c r="M132">
        <v>14.6</v>
      </c>
      <c r="N132">
        <v>15.6</v>
      </c>
      <c r="O132">
        <v>14.6</v>
      </c>
      <c r="P132">
        <v>15.6</v>
      </c>
      <c r="Q132">
        <v>14.5</v>
      </c>
      <c r="R132">
        <v>15.6</v>
      </c>
      <c r="S132">
        <v>14.5</v>
      </c>
      <c r="T132">
        <v>15.5</v>
      </c>
      <c r="U132">
        <v>14.3</v>
      </c>
      <c r="V132">
        <v>15.4</v>
      </c>
      <c r="W132">
        <v>14.2</v>
      </c>
      <c r="X132">
        <v>15.4</v>
      </c>
      <c r="Y132">
        <v>14.1</v>
      </c>
      <c r="Z132">
        <v>15.3</v>
      </c>
      <c r="AA132">
        <v>13.9</v>
      </c>
      <c r="AB132">
        <v>15.2</v>
      </c>
      <c r="AC132">
        <v>0</v>
      </c>
      <c r="AD132">
        <v>15.2</v>
      </c>
      <c r="AE132">
        <v>0</v>
      </c>
      <c r="AF132">
        <v>15.1</v>
      </c>
      <c r="AG132">
        <v>0</v>
      </c>
      <c r="AH132">
        <v>15.1</v>
      </c>
    </row>
    <row r="133" spans="1:34" x14ac:dyDescent="0.35">
      <c r="A133" t="s">
        <v>114</v>
      </c>
      <c r="B133" t="s">
        <v>104</v>
      </c>
      <c r="C133">
        <v>11.6</v>
      </c>
      <c r="D133">
        <v>12.3</v>
      </c>
      <c r="E133">
        <v>11.5</v>
      </c>
      <c r="F133">
        <v>12.3</v>
      </c>
      <c r="G133">
        <v>11.5</v>
      </c>
      <c r="H133">
        <v>12.3</v>
      </c>
      <c r="I133">
        <v>11.5</v>
      </c>
      <c r="J133">
        <v>12.2</v>
      </c>
      <c r="K133">
        <v>11.5</v>
      </c>
      <c r="L133">
        <v>12.2</v>
      </c>
      <c r="M133">
        <v>11.4</v>
      </c>
      <c r="N133">
        <v>12.2</v>
      </c>
      <c r="O133">
        <v>11.4</v>
      </c>
      <c r="P133">
        <v>12.1</v>
      </c>
      <c r="Q133">
        <v>11.4</v>
      </c>
      <c r="R133">
        <v>12.1</v>
      </c>
      <c r="S133">
        <v>11.3</v>
      </c>
      <c r="T133">
        <v>12.1</v>
      </c>
      <c r="U133">
        <v>11.3</v>
      </c>
      <c r="V133">
        <v>12</v>
      </c>
      <c r="W133">
        <v>11.1</v>
      </c>
      <c r="X133">
        <v>11.9</v>
      </c>
      <c r="Y133">
        <v>11</v>
      </c>
      <c r="Z133">
        <v>11.9</v>
      </c>
      <c r="AA133">
        <v>10.9</v>
      </c>
      <c r="AB133">
        <v>11.8</v>
      </c>
      <c r="AC133">
        <v>0</v>
      </c>
      <c r="AD133">
        <v>11.8</v>
      </c>
      <c r="AE133">
        <v>0</v>
      </c>
      <c r="AF133">
        <v>11.8</v>
      </c>
      <c r="AG133">
        <v>0</v>
      </c>
      <c r="AH133">
        <v>11.8</v>
      </c>
    </row>
    <row r="134" spans="1:34" x14ac:dyDescent="0.35">
      <c r="A134" t="s">
        <v>114</v>
      </c>
      <c r="B134" t="s">
        <v>105</v>
      </c>
      <c r="C134">
        <v>8.6999999999999993</v>
      </c>
      <c r="D134">
        <v>9.1999999999999993</v>
      </c>
      <c r="E134">
        <v>8.6999999999999993</v>
      </c>
      <c r="F134">
        <v>9.1999999999999993</v>
      </c>
      <c r="G134">
        <v>8.6999999999999993</v>
      </c>
      <c r="H134">
        <v>9.1999999999999993</v>
      </c>
      <c r="I134">
        <v>8.6</v>
      </c>
      <c r="J134">
        <v>9.1999999999999993</v>
      </c>
      <c r="K134">
        <v>8.6</v>
      </c>
      <c r="L134">
        <v>9.1</v>
      </c>
      <c r="M134">
        <v>8.6</v>
      </c>
      <c r="N134">
        <v>9.1</v>
      </c>
      <c r="O134">
        <v>8.6</v>
      </c>
      <c r="P134">
        <v>9.1</v>
      </c>
      <c r="Q134">
        <v>8.6</v>
      </c>
      <c r="R134">
        <v>9.1</v>
      </c>
      <c r="S134">
        <v>8.5</v>
      </c>
      <c r="T134">
        <v>9</v>
      </c>
      <c r="U134">
        <v>8.5</v>
      </c>
      <c r="V134">
        <v>9</v>
      </c>
      <c r="W134">
        <v>8.4</v>
      </c>
      <c r="X134">
        <v>8.9</v>
      </c>
      <c r="Y134">
        <v>8.3000000000000007</v>
      </c>
      <c r="Z134">
        <v>8.9</v>
      </c>
      <c r="AA134">
        <v>8.1999999999999993</v>
      </c>
      <c r="AB134">
        <v>8.8000000000000007</v>
      </c>
      <c r="AC134">
        <v>0</v>
      </c>
      <c r="AD134">
        <v>8.8000000000000007</v>
      </c>
      <c r="AE134">
        <v>0</v>
      </c>
      <c r="AF134">
        <v>8.8000000000000007</v>
      </c>
      <c r="AG134">
        <v>0</v>
      </c>
      <c r="AH134">
        <v>8.8000000000000007</v>
      </c>
    </row>
    <row r="135" spans="1:34" x14ac:dyDescent="0.35">
      <c r="A135" t="s">
        <v>114</v>
      </c>
      <c r="B135" t="s">
        <v>106</v>
      </c>
      <c r="C135">
        <v>6.3</v>
      </c>
      <c r="D135">
        <v>6.7</v>
      </c>
      <c r="E135">
        <v>6.3</v>
      </c>
      <c r="F135">
        <v>6.7</v>
      </c>
      <c r="G135">
        <v>6.3</v>
      </c>
      <c r="H135">
        <v>6.6</v>
      </c>
      <c r="I135">
        <v>6.3</v>
      </c>
      <c r="J135">
        <v>6.6</v>
      </c>
      <c r="K135">
        <v>6.3</v>
      </c>
      <c r="L135">
        <v>6.6</v>
      </c>
      <c r="M135">
        <v>6.3</v>
      </c>
      <c r="N135">
        <v>6.6</v>
      </c>
      <c r="O135">
        <v>6.2</v>
      </c>
      <c r="P135">
        <v>6.6</v>
      </c>
      <c r="Q135">
        <v>6.2</v>
      </c>
      <c r="R135">
        <v>6.5</v>
      </c>
      <c r="S135">
        <v>6.2</v>
      </c>
      <c r="T135">
        <v>6.5</v>
      </c>
      <c r="U135">
        <v>6.2</v>
      </c>
      <c r="V135">
        <v>6.5</v>
      </c>
      <c r="W135">
        <v>6.1</v>
      </c>
      <c r="X135">
        <v>6.4</v>
      </c>
      <c r="Y135">
        <v>6</v>
      </c>
      <c r="Z135">
        <v>6.4</v>
      </c>
      <c r="AA135">
        <v>6</v>
      </c>
      <c r="AB135">
        <v>6.4</v>
      </c>
      <c r="AC135">
        <v>0</v>
      </c>
      <c r="AD135">
        <v>6.4</v>
      </c>
      <c r="AE135">
        <v>0</v>
      </c>
      <c r="AF135">
        <v>6.4</v>
      </c>
      <c r="AG135">
        <v>0</v>
      </c>
      <c r="AH135">
        <v>6.4</v>
      </c>
    </row>
    <row r="136" spans="1:34" x14ac:dyDescent="0.35">
      <c r="A136" t="s">
        <v>114</v>
      </c>
      <c r="B136" t="s">
        <v>107</v>
      </c>
      <c r="C136">
        <v>4.5</v>
      </c>
      <c r="D136">
        <v>4.7</v>
      </c>
      <c r="E136">
        <v>4.4000000000000004</v>
      </c>
      <c r="F136">
        <v>4.7</v>
      </c>
      <c r="G136">
        <v>4.4000000000000004</v>
      </c>
      <c r="H136">
        <v>4.7</v>
      </c>
      <c r="I136">
        <v>4.4000000000000004</v>
      </c>
      <c r="J136">
        <v>4.5999999999999996</v>
      </c>
      <c r="K136">
        <v>4.4000000000000004</v>
      </c>
      <c r="L136">
        <v>4.5999999999999996</v>
      </c>
      <c r="M136">
        <v>4.4000000000000004</v>
      </c>
      <c r="N136">
        <v>4.5999999999999996</v>
      </c>
      <c r="O136">
        <v>4.4000000000000004</v>
      </c>
      <c r="P136">
        <v>4.5999999999999996</v>
      </c>
      <c r="Q136">
        <v>4.4000000000000004</v>
      </c>
      <c r="R136">
        <v>4.5999999999999996</v>
      </c>
      <c r="S136">
        <v>4.4000000000000004</v>
      </c>
      <c r="T136">
        <v>4.5999999999999996</v>
      </c>
      <c r="U136">
        <v>4.4000000000000004</v>
      </c>
      <c r="V136">
        <v>4.5</v>
      </c>
      <c r="W136">
        <v>4.3</v>
      </c>
      <c r="X136">
        <v>4.5</v>
      </c>
      <c r="Y136">
        <v>4.3</v>
      </c>
      <c r="Z136">
        <v>4.5</v>
      </c>
      <c r="AA136">
        <v>4.2</v>
      </c>
      <c r="AB136">
        <v>4.5</v>
      </c>
      <c r="AC136">
        <v>0</v>
      </c>
      <c r="AD136">
        <v>4.5</v>
      </c>
      <c r="AE136">
        <v>0</v>
      </c>
      <c r="AF136">
        <v>4.5</v>
      </c>
      <c r="AG136">
        <v>0</v>
      </c>
      <c r="AH136">
        <v>4.5</v>
      </c>
    </row>
    <row r="137" spans="1:34" x14ac:dyDescent="0.35">
      <c r="A137" t="s">
        <v>114</v>
      </c>
      <c r="B137" t="s">
        <v>108</v>
      </c>
      <c r="C137">
        <v>3.1</v>
      </c>
      <c r="D137">
        <v>3.3</v>
      </c>
      <c r="E137">
        <v>3.1</v>
      </c>
      <c r="F137">
        <v>3.3</v>
      </c>
      <c r="G137">
        <v>3.1</v>
      </c>
      <c r="H137">
        <v>3.3</v>
      </c>
      <c r="I137">
        <v>3.1</v>
      </c>
      <c r="J137">
        <v>3.3</v>
      </c>
      <c r="K137">
        <v>3.1</v>
      </c>
      <c r="L137">
        <v>3.3</v>
      </c>
      <c r="M137">
        <v>3.1</v>
      </c>
      <c r="N137">
        <v>3.3</v>
      </c>
      <c r="O137">
        <v>3.1</v>
      </c>
      <c r="P137">
        <v>3.3</v>
      </c>
      <c r="Q137">
        <v>3.1</v>
      </c>
      <c r="R137">
        <v>3.3</v>
      </c>
      <c r="S137">
        <v>3.1</v>
      </c>
      <c r="T137">
        <v>3.3</v>
      </c>
      <c r="U137">
        <v>3.1</v>
      </c>
      <c r="V137">
        <v>3.3</v>
      </c>
      <c r="W137">
        <v>3</v>
      </c>
      <c r="X137">
        <v>3.2</v>
      </c>
      <c r="Y137">
        <v>3</v>
      </c>
      <c r="Z137">
        <v>3.2</v>
      </c>
      <c r="AA137">
        <v>3</v>
      </c>
      <c r="AB137">
        <v>3.2</v>
      </c>
      <c r="AC137">
        <v>3</v>
      </c>
      <c r="AD137">
        <v>3.2</v>
      </c>
      <c r="AE137">
        <v>3</v>
      </c>
      <c r="AF137">
        <v>3.2</v>
      </c>
      <c r="AG137">
        <v>2.9</v>
      </c>
      <c r="AH137">
        <v>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Malaria-Induced Mortality</vt:lpstr>
      <vt:lpstr>Age_specific Mortality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Merlin Tran</dc:creator>
  <cp:lastModifiedBy>Merlin Tran</cp:lastModifiedBy>
  <dcterms:created xsi:type="dcterms:W3CDTF">2018-01-26T09:09:04Z</dcterms:created>
  <dcterms:modified xsi:type="dcterms:W3CDTF">2018-01-30T04:25:32Z</dcterms:modified>
</cp:coreProperties>
</file>