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4635" yWindow="645" windowWidth="20940" windowHeight="9435"/>
  </bookViews>
  <sheets>
    <sheet name="Monthly Breakdown" sheetId="1" r:id="rId1"/>
    <sheet name="Spend Chart" sheetId="2" r:id="rId2"/>
    <sheet name="Monthly Plan" sheetId="3" r:id="rId3"/>
  </sheets>
  <calcPr calcId="145621"/>
</workbook>
</file>

<file path=xl/calcChain.xml><?xml version="1.0" encoding="utf-8"?>
<calcChain xmlns="http://schemas.openxmlformats.org/spreadsheetml/2006/main">
  <c r="I46" i="1" l="1"/>
  <c r="B46" i="1"/>
  <c r="B45" i="1"/>
  <c r="I44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I15" i="1" l="1"/>
  <c r="I17" i="1"/>
  <c r="B7" i="1"/>
  <c r="B17" i="1"/>
  <c r="B16" i="1"/>
  <c r="B15" i="1"/>
  <c r="B14" i="1"/>
  <c r="B13" i="1"/>
  <c r="B12" i="1"/>
  <c r="B11" i="1"/>
  <c r="B10" i="1"/>
  <c r="B9" i="1"/>
  <c r="B8" i="1"/>
  <c r="B6" i="1"/>
  <c r="B5" i="1"/>
  <c r="B4" i="1"/>
  <c r="B3" i="1"/>
  <c r="S9" i="3" l="1"/>
  <c r="M9" i="3"/>
  <c r="T8" i="3"/>
  <c r="S4" i="3"/>
  <c r="M4" i="3"/>
  <c r="G4" i="3"/>
  <c r="T3" i="3"/>
  <c r="T11" i="3" l="1"/>
  <c r="C3" i="2"/>
  <c r="D3" i="2" l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C4" i="2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</calcChain>
</file>

<file path=xl/sharedStrings.xml><?xml version="1.0" encoding="utf-8"?>
<sst xmlns="http://schemas.openxmlformats.org/spreadsheetml/2006/main" count="148" uniqueCount="42">
  <si>
    <t>Total</t>
  </si>
  <si>
    <t>Obligated</t>
  </si>
  <si>
    <t>Cumulative Plan</t>
  </si>
  <si>
    <t>Cumulative Actual</t>
  </si>
  <si>
    <t>Month Actual</t>
  </si>
  <si>
    <t>Month Plan</t>
  </si>
  <si>
    <t>FY12 P1</t>
  </si>
  <si>
    <t>FY13P1</t>
  </si>
  <si>
    <t>FY14 P2</t>
  </si>
  <si>
    <t>FY15 P2</t>
  </si>
  <si>
    <t>Verification Games</t>
  </si>
  <si>
    <t>UWash</t>
  </si>
  <si>
    <t>FY13 P2</t>
  </si>
  <si>
    <t xml:space="preserve">DIETL, WERNER M       </t>
  </si>
  <si>
    <t>EID 855006972</t>
  </si>
  <si>
    <t>Ck# D865081</t>
  </si>
  <si>
    <t xml:space="preserve">BURNS, MATTHEW S      </t>
  </si>
  <si>
    <t>EID 852003936</t>
  </si>
  <si>
    <t>Ck# D865050</t>
  </si>
  <si>
    <t>MAIONE, JENNIFER MELIS</t>
  </si>
  <si>
    <t>EID 862003202</t>
  </si>
  <si>
    <t>Ck# D865181</t>
  </si>
  <si>
    <t xml:space="preserve">PC:GAMASUTRA.COM      </t>
  </si>
  <si>
    <t xml:space="preserve"> PR1920750</t>
  </si>
  <si>
    <t>PAYROLL STAFF BENEFITS</t>
  </si>
  <si>
    <t>JEE000900</t>
  </si>
  <si>
    <t>JEE00090</t>
  </si>
  <si>
    <t xml:space="preserve">INDIRECT COST         </t>
  </si>
  <si>
    <t>ZB0299900</t>
  </si>
  <si>
    <t>Account Code</t>
  </si>
  <si>
    <t>Account Code Description</t>
  </si>
  <si>
    <t>Transaction Date</t>
  </si>
  <si>
    <t>Reference</t>
  </si>
  <si>
    <t>FTE</t>
  </si>
  <si>
    <t>Amount</t>
  </si>
  <si>
    <t>goal</t>
  </si>
  <si>
    <t>Ck# D900358</t>
  </si>
  <si>
    <t>Ck# D935725</t>
  </si>
  <si>
    <t>Ck# D900329</t>
  </si>
  <si>
    <t>Ck# D900459</t>
  </si>
  <si>
    <t>Ck# D935696</t>
  </si>
  <si>
    <t>Ck# D935832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</si>
</sst>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m\-yy;@"/>
    <numFmt numFmtId="165" formatCode="[$-409]mmm\-yy;@"/>
  </numFmts>
  <fonts count="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Arial"/>
      <family val="2"/>
    </font>
    <font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3" fontId="3" fillId="0" borderId="1" xfId="0" applyNumberFormat="1" applyFont="1" applyFill="1" applyBorder="1" applyAlignment="1">
      <alignment horizontal="right"/>
    </xf>
    <xf numFmtId="3" fontId="3" fillId="0" borderId="1" xfId="1" applyNumberFormat="1" applyFont="1" applyFill="1" applyBorder="1" applyAlignment="1">
      <alignment horizontal="right"/>
    </xf>
    <xf numFmtId="0" fontId="0" fillId="2" borderId="0" xfId="0" applyFill="1" applyAlignment="1">
      <alignment horizontal="right"/>
    </xf>
    <xf numFmtId="3" fontId="3" fillId="2" borderId="1" xfId="0" applyNumberFormat="1" applyFont="1" applyFill="1" applyBorder="1"/>
    <xf numFmtId="0" fontId="3" fillId="2" borderId="0" xfId="0" applyFont="1" applyFill="1"/>
    <xf numFmtId="3" fontId="3" fillId="2" borderId="0" xfId="0" applyNumberFormat="1" applyFont="1" applyFill="1"/>
    <xf numFmtId="165" fontId="2" fillId="2" borderId="0" xfId="0" applyNumberFormat="1" applyFont="1" applyFill="1" applyAlignment="1">
      <alignment horizontal="center"/>
    </xf>
    <xf numFmtId="0" fontId="2" fillId="0" borderId="0" xfId="0" applyFont="1"/>
    <xf numFmtId="3" fontId="0" fillId="0" borderId="0" xfId="0" applyNumberFormat="1"/>
    <xf numFmtId="3" fontId="4" fillId="0" borderId="0" xfId="0" applyNumberFormat="1" applyFont="1" applyFill="1" applyBorder="1" applyAlignment="1" applyProtection="1"/>
    <xf numFmtId="3" fontId="3" fillId="0" borderId="2" xfId="0" applyNumberFormat="1" applyFont="1" applyFill="1" applyBorder="1" applyAlignment="1">
      <alignment horizontal="right"/>
    </xf>
    <xf numFmtId="3" fontId="3" fillId="0" borderId="2" xfId="1" applyNumberFormat="1" applyFont="1" applyFill="1" applyBorder="1" applyAlignment="1">
      <alignment horizontal="right"/>
    </xf>
    <xf numFmtId="3" fontId="3" fillId="0" borderId="0" xfId="0" applyNumberFormat="1" applyFont="1" applyFill="1" applyBorder="1" applyAlignment="1">
      <alignment horizontal="right"/>
    </xf>
    <xf numFmtId="0" fontId="0" fillId="0" borderId="0" xfId="0" applyBorder="1"/>
    <xf numFmtId="3" fontId="3" fillId="0" borderId="0" xfId="1" applyNumberFormat="1" applyFont="1" applyFill="1" applyBorder="1" applyAlignment="1">
      <alignment horizontal="right"/>
    </xf>
    <xf numFmtId="3" fontId="3" fillId="2" borderId="0" xfId="0" applyNumberFormat="1" applyFont="1" applyFill="1" applyBorder="1"/>
    <xf numFmtId="3" fontId="3" fillId="0" borderId="3" xfId="0" applyNumberFormat="1" applyFont="1" applyFill="1" applyBorder="1" applyAlignment="1">
      <alignment horizontal="right"/>
    </xf>
    <xf numFmtId="0" fontId="0" fillId="0" borderId="3" xfId="0" applyBorder="1"/>
    <xf numFmtId="3" fontId="3" fillId="0" borderId="3" xfId="1" applyNumberFormat="1" applyFont="1" applyFill="1" applyBorder="1" applyAlignment="1">
      <alignment horizontal="right"/>
    </xf>
    <xf numFmtId="3" fontId="3" fillId="2" borderId="3" xfId="0" applyNumberFormat="1" applyFont="1" applyFill="1" applyBorder="1"/>
    <xf numFmtId="165" fontId="0" fillId="0" borderId="0" xfId="0" applyNumberFormat="1"/>
    <xf numFmtId="17" fontId="0" fillId="0" borderId="0" xfId="0" applyNumberFormat="1"/>
    <xf numFmtId="14" fontId="0" fillId="0" borderId="0" xfId="0" applyNumberFormat="1"/>
    <xf numFmtId="0" fontId="0" fillId="3" borderId="0" xfId="0" applyFill="1" applyAlignment="1">
      <alignment horizontal="right"/>
    </xf>
    <xf numFmtId="3" fontId="3" fillId="3" borderId="1" xfId="0" applyNumberFormat="1" applyFont="1" applyFill="1" applyBorder="1" applyAlignment="1">
      <alignment horizontal="right"/>
    </xf>
    <xf numFmtId="0" fontId="0" fillId="3" borderId="2" xfId="0" applyFill="1" applyBorder="1"/>
    <xf numFmtId="3" fontId="5" fillId="0" borderId="0" xfId="0" applyNumberFormat="1" applyFont="1" applyAlignment="1">
      <alignment horizontal="right"/>
    </xf>
    <xf numFmtId="3" fontId="5" fillId="0" borderId="0" xfId="0" applyNumberFormat="1" applyFont="1"/>
    <xf numFmtId="3" fontId="6" fillId="0" borderId="0" xfId="0" applyNumberFormat="1" applyFont="1" applyFill="1" applyBorder="1" applyAlignment="1" applyProtection="1">
      <alignment horizontal="right"/>
    </xf>
    <xf numFmtId="3" fontId="6" fillId="0" borderId="0" xfId="0" applyNumberFormat="1" applyFont="1" applyFill="1" applyBorder="1" applyAlignment="1" applyProtection="1"/>
    <xf numFmtId="0" fontId="0" fillId="4" borderId="0" xfId="0" applyFill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3" fontId="3" fillId="4" borderId="2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CCCCFF"/>
      <color rgb="FFCCFFFF"/>
      <color rgb="FFFF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 smtClean="0"/>
              <a:t>Verification Games</a:t>
            </a:r>
          </a:p>
        </c:rich>
      </c:tx>
      <c:layout>
        <c:manualLayout>
          <c:xMode val="edge"/>
          <c:yMode val="edge"/>
          <c:x val="0.4693572712837919"/>
          <c:y val="1.811594202898550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4829762753939096E-2"/>
          <c:y val="0.10108941584614065"/>
          <c:w val="0.92817394759570671"/>
          <c:h val="0.80332589982122538"/>
        </c:manualLayout>
      </c:layout>
      <c:lineChart>
        <c:grouping val="standard"/>
        <c:varyColors val="0"/>
        <c:ser>
          <c:idx val="1"/>
          <c:order val="0"/>
          <c:tx>
            <c:strRef>
              <c:f>'Spend Chart'!$B$6</c:f>
              <c:strCache>
                <c:ptCount val="1"/>
                <c:pt idx="0">
                  <c:v>Month Plan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</c:spPr>
          </c:marker>
          <c:cat>
            <c:numRef>
              <c:f>'Spend Chart'!$D$2:$X$2</c:f>
              <c:numCache>
                <c:formatCode>[$-409]mmm\-yy;@</c:formatCode>
                <c:ptCount val="21"/>
                <c:pt idx="0">
                  <c:v>41091</c:v>
                </c:pt>
                <c:pt idx="1">
                  <c:v>41122</c:v>
                </c:pt>
                <c:pt idx="2">
                  <c:v>41153</c:v>
                </c:pt>
                <c:pt idx="3">
                  <c:v>41183</c:v>
                </c:pt>
                <c:pt idx="4">
                  <c:v>41214</c:v>
                </c:pt>
                <c:pt idx="5">
                  <c:v>41244</c:v>
                </c:pt>
                <c:pt idx="6">
                  <c:v>41275</c:v>
                </c:pt>
                <c:pt idx="7">
                  <c:v>41306</c:v>
                </c:pt>
                <c:pt idx="8">
                  <c:v>41334</c:v>
                </c:pt>
                <c:pt idx="9">
                  <c:v>41365</c:v>
                </c:pt>
                <c:pt idx="10">
                  <c:v>41395</c:v>
                </c:pt>
                <c:pt idx="11">
                  <c:v>41426</c:v>
                </c:pt>
                <c:pt idx="12">
                  <c:v>41456</c:v>
                </c:pt>
                <c:pt idx="13">
                  <c:v>41487</c:v>
                </c:pt>
                <c:pt idx="14">
                  <c:v>41518</c:v>
                </c:pt>
                <c:pt idx="15">
                  <c:v>41548</c:v>
                </c:pt>
                <c:pt idx="16">
                  <c:v>41579</c:v>
                </c:pt>
              </c:numCache>
            </c:numRef>
          </c:cat>
          <c:val>
            <c:numRef>
              <c:f>'Spend Chart'!$C$6:$X$6</c:f>
              <c:numCache>
                <c:formatCode>#,##0</c:formatCode>
                <c:ptCount val="22"/>
                <c:pt idx="0">
                  <c:v>130</c:v>
                </c:pt>
                <c:pt idx="1">
                  <c:v>83</c:v>
                </c:pt>
                <c:pt idx="2">
                  <c:v>97</c:v>
                </c:pt>
                <c:pt idx="3">
                  <c:v>177</c:v>
                </c:pt>
                <c:pt idx="4">
                  <c:v>100</c:v>
                </c:pt>
                <c:pt idx="5">
                  <c:v>97</c:v>
                </c:pt>
                <c:pt idx="6">
                  <c:v>110</c:v>
                </c:pt>
                <c:pt idx="7">
                  <c:v>105</c:v>
                </c:pt>
                <c:pt idx="8">
                  <c:v>104</c:v>
                </c:pt>
                <c:pt idx="9">
                  <c:v>124</c:v>
                </c:pt>
                <c:pt idx="10">
                  <c:v>142</c:v>
                </c:pt>
                <c:pt idx="11">
                  <c:v>102</c:v>
                </c:pt>
                <c:pt idx="12">
                  <c:v>106</c:v>
                </c:pt>
                <c:pt idx="13">
                  <c:v>116</c:v>
                </c:pt>
                <c:pt idx="14">
                  <c:v>97</c:v>
                </c:pt>
                <c:pt idx="15">
                  <c:v>194</c:v>
                </c:pt>
                <c:pt idx="16">
                  <c:v>109</c:v>
                </c:pt>
                <c:pt idx="17">
                  <c:v>107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'Spend Chart'!$B$3</c:f>
              <c:strCache>
                <c:ptCount val="1"/>
                <c:pt idx="0">
                  <c:v>Cumulative Actual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pPr>
              <a:solidFill>
                <a:srgbClr val="7030A0"/>
              </a:solidFill>
            </c:spPr>
          </c:marker>
          <c:cat>
            <c:numRef>
              <c:f>'Spend Chart'!$D$2:$X$2</c:f>
              <c:numCache>
                <c:formatCode>[$-409]mmm\-yy;@</c:formatCode>
                <c:ptCount val="21"/>
                <c:pt idx="0">
                  <c:v>41091</c:v>
                </c:pt>
                <c:pt idx="1">
                  <c:v>41122</c:v>
                </c:pt>
                <c:pt idx="2">
                  <c:v>41153</c:v>
                </c:pt>
                <c:pt idx="3">
                  <c:v>41183</c:v>
                </c:pt>
                <c:pt idx="4">
                  <c:v>41214</c:v>
                </c:pt>
                <c:pt idx="5">
                  <c:v>41244</c:v>
                </c:pt>
                <c:pt idx="6">
                  <c:v>41275</c:v>
                </c:pt>
                <c:pt idx="7">
                  <c:v>41306</c:v>
                </c:pt>
                <c:pt idx="8">
                  <c:v>41334</c:v>
                </c:pt>
                <c:pt idx="9">
                  <c:v>41365</c:v>
                </c:pt>
                <c:pt idx="10">
                  <c:v>41395</c:v>
                </c:pt>
                <c:pt idx="11">
                  <c:v>41426</c:v>
                </c:pt>
                <c:pt idx="12">
                  <c:v>41456</c:v>
                </c:pt>
                <c:pt idx="13">
                  <c:v>41487</c:v>
                </c:pt>
                <c:pt idx="14">
                  <c:v>41518</c:v>
                </c:pt>
                <c:pt idx="15">
                  <c:v>41548</c:v>
                </c:pt>
                <c:pt idx="16">
                  <c:v>41579</c:v>
                </c:pt>
              </c:numCache>
            </c:numRef>
          </c:cat>
          <c:val>
            <c:numRef>
              <c:f>'Spend Chart'!$C$3:$X$3</c:f>
              <c:numCache>
                <c:formatCode>#,##0</c:formatCode>
                <c:ptCount val="22"/>
                <c:pt idx="0">
                  <c:v>5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'Spend Chart'!$B$7</c:f>
              <c:strCache>
                <c:ptCount val="1"/>
                <c:pt idx="0">
                  <c:v>Obligated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cat>
            <c:numRef>
              <c:f>'Spend Chart'!$D$2:$X$2</c:f>
              <c:numCache>
                <c:formatCode>[$-409]mmm\-yy;@</c:formatCode>
                <c:ptCount val="21"/>
                <c:pt idx="0">
                  <c:v>41091</c:v>
                </c:pt>
                <c:pt idx="1">
                  <c:v>41122</c:v>
                </c:pt>
                <c:pt idx="2">
                  <c:v>41153</c:v>
                </c:pt>
                <c:pt idx="3">
                  <c:v>41183</c:v>
                </c:pt>
                <c:pt idx="4">
                  <c:v>41214</c:v>
                </c:pt>
                <c:pt idx="5">
                  <c:v>41244</c:v>
                </c:pt>
                <c:pt idx="6">
                  <c:v>41275</c:v>
                </c:pt>
                <c:pt idx="7">
                  <c:v>41306</c:v>
                </c:pt>
                <c:pt idx="8">
                  <c:v>41334</c:v>
                </c:pt>
                <c:pt idx="9">
                  <c:v>41365</c:v>
                </c:pt>
                <c:pt idx="10">
                  <c:v>41395</c:v>
                </c:pt>
                <c:pt idx="11">
                  <c:v>41426</c:v>
                </c:pt>
                <c:pt idx="12">
                  <c:v>41456</c:v>
                </c:pt>
                <c:pt idx="13">
                  <c:v>41487</c:v>
                </c:pt>
                <c:pt idx="14">
                  <c:v>41518</c:v>
                </c:pt>
                <c:pt idx="15">
                  <c:v>41548</c:v>
                </c:pt>
                <c:pt idx="16">
                  <c:v>41579</c:v>
                </c:pt>
              </c:numCache>
            </c:numRef>
          </c:cat>
          <c:val>
            <c:numRef>
              <c:f>'Spend Chart'!$C$7:$X$7</c:f>
              <c:numCache>
                <c:formatCode>#,##0</c:formatCode>
                <c:ptCount val="22"/>
                <c:pt idx="0">
                  <c:v>679</c:v>
                </c:pt>
                <c:pt idx="1">
                  <c:v>679</c:v>
                </c:pt>
                <c:pt idx="2">
                  <c:v>679</c:v>
                </c:pt>
                <c:pt idx="3">
                  <c:v>679</c:v>
                </c:pt>
                <c:pt idx="4">
                  <c:v>679</c:v>
                </c:pt>
                <c:pt idx="5">
                  <c:v>679</c:v>
                </c:pt>
                <c:pt idx="6">
                  <c:v>1355</c:v>
                </c:pt>
                <c:pt idx="7">
                  <c:v>1355</c:v>
                </c:pt>
                <c:pt idx="8">
                  <c:v>1355</c:v>
                </c:pt>
                <c:pt idx="9">
                  <c:v>1355</c:v>
                </c:pt>
                <c:pt idx="10">
                  <c:v>1355</c:v>
                </c:pt>
                <c:pt idx="11">
                  <c:v>1355</c:v>
                </c:pt>
                <c:pt idx="12">
                  <c:v>2027</c:v>
                </c:pt>
                <c:pt idx="13">
                  <c:v>2027</c:v>
                </c:pt>
                <c:pt idx="14">
                  <c:v>2027</c:v>
                </c:pt>
                <c:pt idx="15">
                  <c:v>2027</c:v>
                </c:pt>
                <c:pt idx="16">
                  <c:v>2027</c:v>
                </c:pt>
                <c:pt idx="17">
                  <c:v>2027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'Spend Chart'!$B$5</c:f>
              <c:strCache>
                <c:ptCount val="1"/>
                <c:pt idx="0">
                  <c:v>Month Actual</c:v>
                </c:pt>
              </c:strCache>
            </c:strRef>
          </c:tx>
          <c:cat>
            <c:numRef>
              <c:f>'Spend Chart'!$D$2:$X$2</c:f>
              <c:numCache>
                <c:formatCode>[$-409]mmm\-yy;@</c:formatCode>
                <c:ptCount val="21"/>
                <c:pt idx="0">
                  <c:v>41091</c:v>
                </c:pt>
                <c:pt idx="1">
                  <c:v>41122</c:v>
                </c:pt>
                <c:pt idx="2">
                  <c:v>41153</c:v>
                </c:pt>
                <c:pt idx="3">
                  <c:v>41183</c:v>
                </c:pt>
                <c:pt idx="4">
                  <c:v>41214</c:v>
                </c:pt>
                <c:pt idx="5">
                  <c:v>41244</c:v>
                </c:pt>
                <c:pt idx="6">
                  <c:v>41275</c:v>
                </c:pt>
                <c:pt idx="7">
                  <c:v>41306</c:v>
                </c:pt>
                <c:pt idx="8">
                  <c:v>41334</c:v>
                </c:pt>
                <c:pt idx="9">
                  <c:v>41365</c:v>
                </c:pt>
                <c:pt idx="10">
                  <c:v>41395</c:v>
                </c:pt>
                <c:pt idx="11">
                  <c:v>41426</c:v>
                </c:pt>
                <c:pt idx="12">
                  <c:v>41456</c:v>
                </c:pt>
                <c:pt idx="13">
                  <c:v>41487</c:v>
                </c:pt>
                <c:pt idx="14">
                  <c:v>41518</c:v>
                </c:pt>
                <c:pt idx="15">
                  <c:v>41548</c:v>
                </c:pt>
                <c:pt idx="16">
                  <c:v>41579</c:v>
                </c:pt>
              </c:numCache>
            </c:numRef>
          </c:cat>
          <c:val>
            <c:numRef>
              <c:f>'Spend Chart'!$C$5:$X$5</c:f>
              <c:numCache>
                <c:formatCode>#,##0</c:formatCode>
                <c:ptCount val="22"/>
                <c:pt idx="0">
                  <c:v>5</c:v>
                </c:pt>
                <c:pt idx="1">
                  <c:v>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'Spend Chart'!$B$4</c:f>
              <c:strCache>
                <c:ptCount val="1"/>
                <c:pt idx="0">
                  <c:v>Cumulative Plan</c:v>
                </c:pt>
              </c:strCache>
            </c:strRef>
          </c:tx>
          <c:cat>
            <c:numRef>
              <c:f>'Spend Chart'!$D$2:$X$2</c:f>
              <c:numCache>
                <c:formatCode>[$-409]mmm\-yy;@</c:formatCode>
                <c:ptCount val="21"/>
                <c:pt idx="0">
                  <c:v>41091</c:v>
                </c:pt>
                <c:pt idx="1">
                  <c:v>41122</c:v>
                </c:pt>
                <c:pt idx="2">
                  <c:v>41153</c:v>
                </c:pt>
                <c:pt idx="3">
                  <c:v>41183</c:v>
                </c:pt>
                <c:pt idx="4">
                  <c:v>41214</c:v>
                </c:pt>
                <c:pt idx="5">
                  <c:v>41244</c:v>
                </c:pt>
                <c:pt idx="6">
                  <c:v>41275</c:v>
                </c:pt>
                <c:pt idx="7">
                  <c:v>41306</c:v>
                </c:pt>
                <c:pt idx="8">
                  <c:v>41334</c:v>
                </c:pt>
                <c:pt idx="9">
                  <c:v>41365</c:v>
                </c:pt>
                <c:pt idx="10">
                  <c:v>41395</c:v>
                </c:pt>
                <c:pt idx="11">
                  <c:v>41426</c:v>
                </c:pt>
                <c:pt idx="12">
                  <c:v>41456</c:v>
                </c:pt>
                <c:pt idx="13">
                  <c:v>41487</c:v>
                </c:pt>
                <c:pt idx="14">
                  <c:v>41518</c:v>
                </c:pt>
                <c:pt idx="15">
                  <c:v>41548</c:v>
                </c:pt>
                <c:pt idx="16">
                  <c:v>41579</c:v>
                </c:pt>
              </c:numCache>
            </c:numRef>
          </c:cat>
          <c:val>
            <c:numRef>
              <c:f>'Spend Chart'!$C$4:$X$4</c:f>
              <c:numCache>
                <c:formatCode>#,##0</c:formatCode>
                <c:ptCount val="22"/>
                <c:pt idx="0">
                  <c:v>130</c:v>
                </c:pt>
                <c:pt idx="1">
                  <c:v>213</c:v>
                </c:pt>
                <c:pt idx="2">
                  <c:v>310</c:v>
                </c:pt>
                <c:pt idx="3">
                  <c:v>487</c:v>
                </c:pt>
                <c:pt idx="4">
                  <c:v>587</c:v>
                </c:pt>
                <c:pt idx="5">
                  <c:v>684</c:v>
                </c:pt>
                <c:pt idx="6">
                  <c:v>794</c:v>
                </c:pt>
                <c:pt idx="7">
                  <c:v>899</c:v>
                </c:pt>
                <c:pt idx="8">
                  <c:v>1003</c:v>
                </c:pt>
                <c:pt idx="9">
                  <c:v>1127</c:v>
                </c:pt>
                <c:pt idx="10">
                  <c:v>1269</c:v>
                </c:pt>
                <c:pt idx="11">
                  <c:v>1371</c:v>
                </c:pt>
                <c:pt idx="12">
                  <c:v>1477</c:v>
                </c:pt>
                <c:pt idx="13">
                  <c:v>1593</c:v>
                </c:pt>
                <c:pt idx="14">
                  <c:v>1690</c:v>
                </c:pt>
                <c:pt idx="15">
                  <c:v>1884</c:v>
                </c:pt>
                <c:pt idx="16">
                  <c:v>1993</c:v>
                </c:pt>
                <c:pt idx="17">
                  <c:v>2100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03296"/>
        <c:axId val="136418048"/>
      </c:lineChart>
      <c:dateAx>
        <c:axId val="146103296"/>
        <c:scaling>
          <c:orientation val="minMax"/>
          <c:max val="41579"/>
        </c:scaling>
        <c:delete val="0"/>
        <c:axPos val="b"/>
        <c:numFmt formatCode="[$-409]mmm\-yy;@" sourceLinked="1"/>
        <c:majorTickMark val="none"/>
        <c:minorTickMark val="none"/>
        <c:tickLblPos val="nextTo"/>
        <c:crossAx val="136418048"/>
        <c:crosses val="autoZero"/>
        <c:auto val="1"/>
        <c:lblOffset val="100"/>
        <c:baseTimeUnit val="months"/>
      </c:dateAx>
      <c:valAx>
        <c:axId val="136418048"/>
        <c:scaling>
          <c:orientation val="minMax"/>
          <c:max val="2100"/>
          <c:min val="0"/>
        </c:scaling>
        <c:delete val="0"/>
        <c:axPos val="l"/>
        <c:majorGridlines/>
        <c:numFmt formatCode="&quot;$&quot;#,##0" sourceLinked="0"/>
        <c:majorTickMark val="none"/>
        <c:minorTickMark val="none"/>
        <c:tickLblPos val="nextTo"/>
        <c:crossAx val="146103296"/>
        <c:crosses val="autoZero"/>
        <c:crossBetween val="between"/>
        <c:majorUnit val="100"/>
      </c:valAx>
    </c:plotArea>
    <c:legend>
      <c:legendPos val="b"/>
      <c:layout>
        <c:manualLayout>
          <c:xMode val="edge"/>
          <c:yMode val="edge"/>
          <c:x val="0.87407952096439878"/>
          <c:y val="0.64288721273651661"/>
          <c:w val="0.12592047903560122"/>
          <c:h val="0.153848471762996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91" l="0.70000000000000062" r="0.70000000000000062" t="0.750000000000009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223555</xdr:colOff>
      <xdr:row>8</xdr:row>
      <xdr:rowOff>103094</xdr:rowOff>
    </xdr:from>
    <xdr:to>
      <xdr:col>21</xdr:col>
      <xdr:colOff>336175</xdr:colOff>
      <xdr:row>59</xdr:row>
      <xdr:rowOff>33619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tabSelected="1" zoomScaleNormal="100" workbookViewId="0">
      <selection activeCell="A19" sqref="A19"/>
    </sheetView>
  </sheetViews>
  <sheetFormatPr defaultRowHeight="12.75" x14ac:dyDescent="0.2"/>
  <cols>
    <col min="2" max="2" width="12.7109375" bestFit="1" customWidth="1"/>
    <col min="3" max="3" width="26.140625" bestFit="1" customWidth="1"/>
    <col min="4" max="4" width="15.140625" bestFit="1" customWidth="1"/>
    <col min="5" max="5" width="13.7109375" bestFit="1" customWidth="1"/>
    <col min="6" max="6" width="12.140625" bestFit="1" customWidth="1"/>
    <col min="7" max="7" width="5" bestFit="1" customWidth="1"/>
    <col min="8" max="8" width="8" style="1" bestFit="1" customWidth="1"/>
    <col min="9" max="10" width="11.7109375" customWidth="1"/>
    <col min="11" max="11" width="13.140625" bestFit="1" customWidth="1"/>
    <col min="12" max="13" width="13.140625" customWidth="1"/>
    <col min="14" max="14" width="14.7109375" bestFit="1" customWidth="1"/>
    <col min="15" max="15" width="15" customWidth="1"/>
    <col min="16" max="16" width="10.5703125" bestFit="1" customWidth="1"/>
  </cols>
  <sheetData>
    <row r="1" spans="1:16" x14ac:dyDescent="0.2">
      <c r="A1" s="29">
        <v>41061</v>
      </c>
    </row>
    <row r="2" spans="1:16" x14ac:dyDescent="0.2">
      <c r="B2" t="s">
        <v>29</v>
      </c>
      <c r="C2" t="s">
        <v>30</v>
      </c>
      <c r="D2" t="s">
        <v>31</v>
      </c>
      <c r="E2" t="s">
        <v>32</v>
      </c>
      <c r="F2" t="s">
        <v>32</v>
      </c>
      <c r="G2" t="s">
        <v>33</v>
      </c>
      <c r="H2" s="1" t="s">
        <v>34</v>
      </c>
      <c r="I2" s="3"/>
      <c r="J2" s="3"/>
      <c r="K2" s="3"/>
      <c r="L2" s="3"/>
      <c r="M2" s="3"/>
      <c r="N2" s="2"/>
      <c r="O2" s="2"/>
      <c r="P2" s="2"/>
    </row>
    <row r="3" spans="1:16" x14ac:dyDescent="0.2">
      <c r="B3" t="str">
        <f>"01-10-03"</f>
        <v>01-10-03</v>
      </c>
      <c r="C3" t="s">
        <v>13</v>
      </c>
      <c r="D3" s="30">
        <v>41100</v>
      </c>
      <c r="E3" t="s">
        <v>14</v>
      </c>
      <c r="F3" t="s">
        <v>15</v>
      </c>
      <c r="G3">
        <v>0.09</v>
      </c>
      <c r="H3" s="1">
        <v>425</v>
      </c>
      <c r="I3" s="1"/>
      <c r="J3" s="1"/>
      <c r="K3" s="1"/>
      <c r="L3" s="1"/>
      <c r="M3" s="1"/>
      <c r="N3" s="1"/>
      <c r="O3" s="1"/>
      <c r="P3" s="1"/>
    </row>
    <row r="4" spans="1:16" x14ac:dyDescent="0.2">
      <c r="B4" t="str">
        <f>"01-70-01"</f>
        <v>01-70-01</v>
      </c>
      <c r="C4" t="s">
        <v>16</v>
      </c>
      <c r="D4" s="30">
        <v>41100</v>
      </c>
      <c r="E4" t="s">
        <v>17</v>
      </c>
      <c r="F4" t="s">
        <v>18</v>
      </c>
      <c r="G4">
        <v>0.25</v>
      </c>
      <c r="H4" s="1">
        <v>1625</v>
      </c>
      <c r="I4" s="1"/>
      <c r="J4" s="1"/>
      <c r="K4" s="1"/>
      <c r="L4" s="1"/>
      <c r="M4" s="1"/>
      <c r="N4" s="1"/>
      <c r="O4" s="1"/>
      <c r="P4" s="1"/>
    </row>
    <row r="5" spans="1:16" x14ac:dyDescent="0.2">
      <c r="B5" t="str">
        <f>"01-70-01"</f>
        <v>01-70-01</v>
      </c>
      <c r="C5" t="s">
        <v>19</v>
      </c>
      <c r="D5" s="30">
        <v>41100</v>
      </c>
      <c r="E5" t="s">
        <v>20</v>
      </c>
      <c r="F5" t="s">
        <v>21</v>
      </c>
      <c r="G5">
        <v>0.05</v>
      </c>
      <c r="H5" s="1">
        <v>250</v>
      </c>
      <c r="I5" s="1"/>
      <c r="J5" s="1"/>
      <c r="K5" s="1"/>
      <c r="L5" s="1"/>
      <c r="M5" s="1"/>
      <c r="N5" s="1"/>
      <c r="O5" s="1"/>
      <c r="P5" s="1"/>
    </row>
    <row r="6" spans="1:16" x14ac:dyDescent="0.2">
      <c r="B6" t="str">
        <f>"03-21-00"</f>
        <v>03-21-00</v>
      </c>
      <c r="C6" t="s">
        <v>22</v>
      </c>
      <c r="D6" s="30">
        <v>41100</v>
      </c>
      <c r="E6" t="s">
        <v>23</v>
      </c>
      <c r="F6">
        <v>2261386</v>
      </c>
      <c r="G6">
        <v>0</v>
      </c>
      <c r="H6" s="1">
        <v>385</v>
      </c>
      <c r="I6" s="1"/>
      <c r="J6" s="1"/>
      <c r="K6" s="1"/>
      <c r="L6" s="1"/>
      <c r="M6" s="1"/>
      <c r="N6" s="1"/>
      <c r="O6" s="1"/>
      <c r="P6" s="1"/>
    </row>
    <row r="7" spans="1:16" x14ac:dyDescent="0.2">
      <c r="B7" t="str">
        <f>"07-01-00"</f>
        <v>07-01-00</v>
      </c>
      <c r="C7" t="s">
        <v>24</v>
      </c>
      <c r="D7" s="30">
        <v>41100</v>
      </c>
      <c r="E7" t="s">
        <v>25</v>
      </c>
      <c r="F7" t="s">
        <v>26</v>
      </c>
      <c r="G7">
        <v>0</v>
      </c>
      <c r="H7" s="1">
        <v>13.98</v>
      </c>
      <c r="I7" s="1"/>
      <c r="J7" s="1"/>
      <c r="K7" s="1"/>
      <c r="L7" s="1"/>
      <c r="M7" s="1"/>
      <c r="N7" s="1"/>
      <c r="O7" s="1"/>
      <c r="P7" s="1"/>
    </row>
    <row r="8" spans="1:16" x14ac:dyDescent="0.2">
      <c r="B8" t="str">
        <f>"07-02-00"</f>
        <v>07-02-00</v>
      </c>
      <c r="C8" t="s">
        <v>24</v>
      </c>
      <c r="D8" s="30">
        <v>41100</v>
      </c>
      <c r="E8" t="s">
        <v>25</v>
      </c>
      <c r="F8" t="s">
        <v>26</v>
      </c>
      <c r="G8">
        <v>0</v>
      </c>
      <c r="H8" s="1">
        <v>12.95</v>
      </c>
      <c r="I8" s="1"/>
      <c r="J8" s="1"/>
      <c r="K8" s="1"/>
      <c r="L8" s="1"/>
      <c r="M8" s="1"/>
      <c r="N8" s="1"/>
      <c r="O8" s="1"/>
      <c r="P8" s="1"/>
    </row>
    <row r="9" spans="1:16" x14ac:dyDescent="0.2">
      <c r="B9" t="str">
        <f>"07-04-00"</f>
        <v>07-04-00</v>
      </c>
      <c r="C9" t="s">
        <v>24</v>
      </c>
      <c r="D9" s="30">
        <v>41100</v>
      </c>
      <c r="E9" t="s">
        <v>25</v>
      </c>
      <c r="F9" t="s">
        <v>26</v>
      </c>
      <c r="G9">
        <v>0</v>
      </c>
      <c r="H9" s="1">
        <v>151.53</v>
      </c>
      <c r="I9" s="1"/>
      <c r="J9" s="1"/>
      <c r="K9" s="1"/>
      <c r="L9" s="1"/>
      <c r="M9" s="1"/>
      <c r="N9" s="1"/>
      <c r="O9" s="1"/>
      <c r="P9" s="1"/>
    </row>
    <row r="10" spans="1:16" x14ac:dyDescent="0.2">
      <c r="B10" t="str">
        <f>"07-05-00"</f>
        <v>07-05-00</v>
      </c>
      <c r="C10" t="s">
        <v>24</v>
      </c>
      <c r="D10" s="30">
        <v>41100</v>
      </c>
      <c r="E10" t="s">
        <v>25</v>
      </c>
      <c r="F10" t="s">
        <v>26</v>
      </c>
      <c r="G10">
        <v>0</v>
      </c>
      <c r="H10" s="1">
        <v>24.38</v>
      </c>
      <c r="I10" s="1"/>
      <c r="J10" s="1"/>
      <c r="K10" s="1"/>
      <c r="L10" s="1"/>
      <c r="M10" s="1"/>
      <c r="N10" s="1"/>
      <c r="O10" s="1"/>
      <c r="P10" s="1"/>
    </row>
    <row r="11" spans="1:16" x14ac:dyDescent="0.2">
      <c r="B11" t="str">
        <f>"07-07-00"</f>
        <v>07-07-00</v>
      </c>
      <c r="C11" t="s">
        <v>24</v>
      </c>
      <c r="D11" s="30">
        <v>41100</v>
      </c>
      <c r="E11" t="s">
        <v>25</v>
      </c>
      <c r="F11" t="s">
        <v>26</v>
      </c>
      <c r="G11">
        <v>0</v>
      </c>
      <c r="H11" s="1">
        <v>130</v>
      </c>
      <c r="I11" s="1"/>
      <c r="J11" s="1"/>
      <c r="K11" s="1"/>
      <c r="L11" s="1"/>
      <c r="M11" s="1"/>
      <c r="N11" s="1"/>
      <c r="O11" s="1"/>
      <c r="P11" s="1"/>
    </row>
    <row r="12" spans="1:16" x14ac:dyDescent="0.2">
      <c r="B12" t="str">
        <f>"07-08-00"</f>
        <v>07-08-00</v>
      </c>
      <c r="C12" t="s">
        <v>24</v>
      </c>
      <c r="D12" s="30">
        <v>41100</v>
      </c>
      <c r="E12" t="s">
        <v>25</v>
      </c>
      <c r="F12" t="s">
        <v>26</v>
      </c>
      <c r="G12">
        <v>0</v>
      </c>
      <c r="H12" s="1">
        <v>32.200000000000003</v>
      </c>
      <c r="I12" s="1"/>
      <c r="J12" s="1"/>
      <c r="K12" s="1"/>
      <c r="L12" s="1"/>
      <c r="M12" s="1"/>
      <c r="N12" s="1"/>
      <c r="O12" s="1"/>
      <c r="P12" s="1"/>
    </row>
    <row r="13" spans="1:16" x14ac:dyDescent="0.2">
      <c r="B13" t="str">
        <f>"07-09-00"</f>
        <v>07-09-00</v>
      </c>
      <c r="C13" t="s">
        <v>24</v>
      </c>
      <c r="D13" s="30">
        <v>41100</v>
      </c>
      <c r="E13" t="s">
        <v>25</v>
      </c>
      <c r="F13" t="s">
        <v>26</v>
      </c>
      <c r="G13">
        <v>0</v>
      </c>
      <c r="H13" s="1">
        <v>67.56</v>
      </c>
      <c r="I13" s="1"/>
      <c r="J13" s="1"/>
      <c r="K13" s="1"/>
      <c r="L13" s="1"/>
      <c r="M13" s="1"/>
      <c r="N13" s="1"/>
      <c r="O13" s="1"/>
      <c r="P13" s="1"/>
    </row>
    <row r="14" spans="1:16" x14ac:dyDescent="0.2">
      <c r="B14" t="str">
        <f>"07-10-00"</f>
        <v>07-10-00</v>
      </c>
      <c r="C14" t="s">
        <v>24</v>
      </c>
      <c r="D14" s="30">
        <v>41100</v>
      </c>
      <c r="E14" t="s">
        <v>25</v>
      </c>
      <c r="F14" t="s">
        <v>26</v>
      </c>
      <c r="G14">
        <v>0</v>
      </c>
      <c r="H14" s="1">
        <v>299.87</v>
      </c>
      <c r="I14" s="1"/>
      <c r="J14" s="1"/>
      <c r="K14" s="1"/>
      <c r="L14" s="1"/>
      <c r="M14" s="1"/>
      <c r="N14" s="1"/>
      <c r="O14" s="1"/>
      <c r="P14" s="1"/>
    </row>
    <row r="15" spans="1:16" x14ac:dyDescent="0.2">
      <c r="B15" t="str">
        <f>"07-13-00"</f>
        <v>07-13-00</v>
      </c>
      <c r="C15" t="s">
        <v>24</v>
      </c>
      <c r="D15" s="30">
        <v>41100</v>
      </c>
      <c r="E15" t="s">
        <v>25</v>
      </c>
      <c r="F15" t="s">
        <v>26</v>
      </c>
      <c r="G15">
        <v>0</v>
      </c>
      <c r="H15" s="1">
        <v>13.13</v>
      </c>
      <c r="I15" s="1">
        <f>SUM(H7:H15)</f>
        <v>745.6</v>
      </c>
      <c r="J15" s="1"/>
      <c r="K15" s="1"/>
      <c r="L15" s="1"/>
      <c r="M15" s="1"/>
      <c r="N15" s="1"/>
      <c r="O15" s="1"/>
      <c r="P15" s="1"/>
    </row>
    <row r="16" spans="1:16" x14ac:dyDescent="0.2">
      <c r="B16" t="str">
        <f>"25-99-00"</f>
        <v>25-99-00</v>
      </c>
      <c r="C16" t="s">
        <v>27</v>
      </c>
      <c r="D16" s="30">
        <v>41095</v>
      </c>
      <c r="E16" t="s">
        <v>28</v>
      </c>
      <c r="G16">
        <v>0</v>
      </c>
      <c r="H16" s="1">
        <v>1644.62</v>
      </c>
      <c r="I16" s="1"/>
      <c r="J16" s="1"/>
      <c r="K16" s="1"/>
      <c r="L16" s="1"/>
      <c r="M16" s="1"/>
      <c r="N16" s="1"/>
      <c r="O16" s="1"/>
      <c r="P16" s="1"/>
    </row>
    <row r="17" spans="1:16" x14ac:dyDescent="0.2">
      <c r="B17" t="str">
        <f>"25-99-00"</f>
        <v>25-99-00</v>
      </c>
      <c r="C17" t="s">
        <v>27</v>
      </c>
      <c r="D17" s="30">
        <v>41100</v>
      </c>
      <c r="E17" t="s">
        <v>28</v>
      </c>
      <c r="G17">
        <v>0</v>
      </c>
      <c r="H17" s="1">
        <v>207.9</v>
      </c>
      <c r="I17" s="1">
        <f>SUM(H16:H17)</f>
        <v>1852.52</v>
      </c>
      <c r="J17" s="1"/>
      <c r="K17" s="1"/>
      <c r="L17" s="1"/>
      <c r="M17" s="1"/>
      <c r="N17" s="1"/>
      <c r="O17" s="1"/>
      <c r="P17" s="1"/>
    </row>
    <row r="18" spans="1:16" x14ac:dyDescent="0.2">
      <c r="C18" s="1"/>
      <c r="D18" s="1"/>
      <c r="E18" s="1"/>
      <c r="F18" s="1"/>
      <c r="G18" s="1"/>
      <c r="I18" s="1"/>
      <c r="J18" s="1"/>
      <c r="K18" s="1"/>
      <c r="L18" s="1"/>
      <c r="M18" s="1"/>
      <c r="N18" s="1"/>
      <c r="O18" s="1"/>
      <c r="P18" s="1"/>
    </row>
    <row r="19" spans="1:16" x14ac:dyDescent="0.2">
      <c r="A19" s="29"/>
      <c r="C19" s="1"/>
      <c r="D19" s="1"/>
      <c r="E19" s="1"/>
      <c r="F19" s="1"/>
      <c r="G19" s="1"/>
      <c r="I19" s="1"/>
      <c r="J19" s="1"/>
      <c r="K19" s="1"/>
      <c r="L19" s="1"/>
      <c r="M19" s="1"/>
      <c r="N19" s="1"/>
      <c r="O19" s="1"/>
      <c r="P19" s="1"/>
    </row>
    <row r="20" spans="1:16" x14ac:dyDescent="0.2">
      <c r="A20" s="29">
        <v>41091</v>
      </c>
      <c r="C20" s="1"/>
      <c r="D20" s="1"/>
      <c r="E20" s="1"/>
      <c r="F20" s="1"/>
      <c r="G20" s="1"/>
      <c r="I20" s="1"/>
      <c r="J20" s="1"/>
      <c r="K20" s="1"/>
      <c r="L20" s="1"/>
      <c r="M20" s="1"/>
      <c r="N20" s="1"/>
      <c r="O20" s="1"/>
      <c r="P20" s="1"/>
    </row>
    <row r="21" spans="1:16" x14ac:dyDescent="0.2">
      <c r="B21" t="str">
        <f>"01-10-03"</f>
        <v>01-10-03</v>
      </c>
      <c r="C21" t="s">
        <v>13</v>
      </c>
      <c r="D21" s="30">
        <v>39653</v>
      </c>
      <c r="E21" t="s">
        <v>14</v>
      </c>
      <c r="F21" t="s">
        <v>36</v>
      </c>
      <c r="G21">
        <v>0.43</v>
      </c>
      <c r="H21" s="1">
        <v>2125</v>
      </c>
      <c r="I21" s="1"/>
      <c r="J21" s="1"/>
      <c r="M21" s="1"/>
      <c r="N21" s="1"/>
      <c r="O21" s="1"/>
      <c r="P21" s="1"/>
    </row>
    <row r="22" spans="1:16" x14ac:dyDescent="0.2">
      <c r="B22" t="str">
        <f>"01-10-03"</f>
        <v>01-10-03</v>
      </c>
      <c r="C22" t="s">
        <v>13</v>
      </c>
      <c r="D22" s="30">
        <v>39669</v>
      </c>
      <c r="E22" t="s">
        <v>14</v>
      </c>
      <c r="F22" t="s">
        <v>37</v>
      </c>
      <c r="G22">
        <v>0.43</v>
      </c>
      <c r="H22" s="1">
        <v>2125</v>
      </c>
      <c r="I22" s="1"/>
      <c r="J22" s="1"/>
      <c r="M22" s="1"/>
      <c r="N22" s="1"/>
      <c r="O22" s="1"/>
      <c r="P22" s="1"/>
    </row>
    <row r="23" spans="1:16" x14ac:dyDescent="0.2">
      <c r="B23" t="str">
        <f>"01-70-01"</f>
        <v>01-70-01</v>
      </c>
      <c r="C23" t="s">
        <v>16</v>
      </c>
      <c r="D23" s="30">
        <v>39653</v>
      </c>
      <c r="E23" t="s">
        <v>17</v>
      </c>
      <c r="F23" t="s">
        <v>38</v>
      </c>
      <c r="G23">
        <v>0.25</v>
      </c>
      <c r="H23" s="1">
        <v>1625</v>
      </c>
      <c r="I23" s="1"/>
      <c r="J23" s="1"/>
      <c r="K23" s="1"/>
      <c r="L23" s="1"/>
      <c r="M23" s="1"/>
      <c r="N23" s="1"/>
      <c r="O23" s="1"/>
      <c r="P23" s="1"/>
    </row>
    <row r="24" spans="1:16" x14ac:dyDescent="0.2">
      <c r="B24" t="str">
        <f>"01-70-01"</f>
        <v>01-70-01</v>
      </c>
      <c r="C24" t="s">
        <v>19</v>
      </c>
      <c r="D24" s="30">
        <v>39653</v>
      </c>
      <c r="E24" t="s">
        <v>20</v>
      </c>
      <c r="F24" t="s">
        <v>39</v>
      </c>
      <c r="G24">
        <v>0.05</v>
      </c>
      <c r="H24" s="1">
        <v>250</v>
      </c>
      <c r="I24" s="1"/>
    </row>
    <row r="25" spans="1:16" x14ac:dyDescent="0.2">
      <c r="B25" t="str">
        <f>"01-70-01"</f>
        <v>01-70-01</v>
      </c>
      <c r="C25" t="s">
        <v>16</v>
      </c>
      <c r="D25" s="30">
        <v>39669</v>
      </c>
      <c r="E25" t="s">
        <v>17</v>
      </c>
      <c r="F25" t="s">
        <v>40</v>
      </c>
      <c r="G25">
        <v>0.25</v>
      </c>
      <c r="H25" s="1">
        <v>1625</v>
      </c>
    </row>
    <row r="26" spans="1:16" x14ac:dyDescent="0.2">
      <c r="B26" t="str">
        <f>"01-70-01"</f>
        <v>01-70-01</v>
      </c>
      <c r="C26" t="s">
        <v>19</v>
      </c>
      <c r="D26" s="30">
        <v>39669</v>
      </c>
      <c r="E26" t="s">
        <v>20</v>
      </c>
      <c r="F26" t="s">
        <v>41</v>
      </c>
      <c r="G26">
        <v>0.05</v>
      </c>
      <c r="H26" s="1">
        <v>250</v>
      </c>
    </row>
    <row r="27" spans="1:16" x14ac:dyDescent="0.2">
      <c r="B27" t="str">
        <f>"07-01-00"</f>
        <v>07-01-00</v>
      </c>
      <c r="C27" t="s">
        <v>24</v>
      </c>
      <c r="D27" s="30">
        <v>39653</v>
      </c>
      <c r="E27" t="s">
        <v>25</v>
      </c>
      <c r="F27" t="s">
        <v>26</v>
      </c>
      <c r="G27">
        <v>0</v>
      </c>
      <c r="H27" s="1">
        <v>9.6300000000000008</v>
      </c>
    </row>
    <row r="28" spans="1:16" x14ac:dyDescent="0.2">
      <c r="B28" t="str">
        <f>"07-01-00"</f>
        <v>07-01-00</v>
      </c>
      <c r="C28" t="s">
        <v>24</v>
      </c>
      <c r="D28" s="30">
        <v>39669</v>
      </c>
      <c r="E28" t="s">
        <v>25</v>
      </c>
      <c r="F28" t="s">
        <v>26</v>
      </c>
      <c r="G28">
        <v>0</v>
      </c>
      <c r="H28" s="1">
        <v>9.6300000000000008</v>
      </c>
    </row>
    <row r="29" spans="1:16" x14ac:dyDescent="0.2">
      <c r="B29" t="str">
        <f>"07-02-00"</f>
        <v>07-02-00</v>
      </c>
      <c r="C29" t="s">
        <v>24</v>
      </c>
      <c r="D29" s="30">
        <v>39653</v>
      </c>
      <c r="E29" t="s">
        <v>25</v>
      </c>
      <c r="F29" t="s">
        <v>26</v>
      </c>
      <c r="G29">
        <v>0</v>
      </c>
      <c r="H29" s="1">
        <v>17.63</v>
      </c>
    </row>
    <row r="30" spans="1:16" x14ac:dyDescent="0.2">
      <c r="B30" t="str">
        <f>"07-02-00"</f>
        <v>07-02-00</v>
      </c>
      <c r="C30" t="s">
        <v>24</v>
      </c>
      <c r="D30" s="30">
        <v>39669</v>
      </c>
      <c r="E30" t="s">
        <v>25</v>
      </c>
      <c r="F30" t="s">
        <v>26</v>
      </c>
      <c r="G30">
        <v>0</v>
      </c>
      <c r="H30" s="1">
        <v>17.63</v>
      </c>
    </row>
    <row r="31" spans="1:16" x14ac:dyDescent="0.2">
      <c r="B31" t="str">
        <f>"07-04-00"</f>
        <v>07-04-00</v>
      </c>
      <c r="C31" t="s">
        <v>24</v>
      </c>
      <c r="D31" s="30">
        <v>39653</v>
      </c>
      <c r="E31" t="s">
        <v>25</v>
      </c>
      <c r="F31" t="s">
        <v>26</v>
      </c>
      <c r="G31">
        <v>0</v>
      </c>
      <c r="H31" s="1">
        <v>288.38</v>
      </c>
    </row>
    <row r="32" spans="1:16" x14ac:dyDescent="0.2">
      <c r="B32" t="str">
        <f>"07-04-00"</f>
        <v>07-04-00</v>
      </c>
      <c r="C32" t="s">
        <v>24</v>
      </c>
      <c r="D32" s="30">
        <v>39669</v>
      </c>
      <c r="E32" t="s">
        <v>25</v>
      </c>
      <c r="F32" t="s">
        <v>26</v>
      </c>
      <c r="G32">
        <v>0</v>
      </c>
      <c r="H32" s="1">
        <v>288.38</v>
      </c>
    </row>
    <row r="33" spans="1:9" x14ac:dyDescent="0.2">
      <c r="B33" t="str">
        <f>"07-05-00"</f>
        <v>07-05-00</v>
      </c>
      <c r="C33" t="s">
        <v>24</v>
      </c>
      <c r="D33" s="30">
        <v>39653</v>
      </c>
      <c r="E33" t="s">
        <v>25</v>
      </c>
      <c r="F33" t="s">
        <v>26</v>
      </c>
      <c r="G33">
        <v>0</v>
      </c>
      <c r="H33" s="1">
        <v>28.38</v>
      </c>
    </row>
    <row r="34" spans="1:9" x14ac:dyDescent="0.2">
      <c r="B34" t="str">
        <f>"07-05-00"</f>
        <v>07-05-00</v>
      </c>
      <c r="C34" t="s">
        <v>24</v>
      </c>
      <c r="D34" s="30">
        <v>39669</v>
      </c>
      <c r="E34" t="s">
        <v>25</v>
      </c>
      <c r="F34" t="s">
        <v>26</v>
      </c>
      <c r="G34">
        <v>0</v>
      </c>
      <c r="H34" s="1">
        <v>28.38</v>
      </c>
    </row>
    <row r="35" spans="1:9" x14ac:dyDescent="0.2">
      <c r="B35" t="str">
        <f>"07-07-00"</f>
        <v>07-07-00</v>
      </c>
      <c r="C35" t="s">
        <v>24</v>
      </c>
      <c r="D35" s="30">
        <v>39653</v>
      </c>
      <c r="E35" t="s">
        <v>25</v>
      </c>
      <c r="F35" t="s">
        <v>26</v>
      </c>
      <c r="G35">
        <v>0</v>
      </c>
      <c r="H35" s="1">
        <v>212.88</v>
      </c>
    </row>
    <row r="36" spans="1:9" x14ac:dyDescent="0.2">
      <c r="B36" t="str">
        <f>"07-07-00"</f>
        <v>07-07-00</v>
      </c>
      <c r="C36" t="s">
        <v>24</v>
      </c>
      <c r="D36" s="30">
        <v>39669</v>
      </c>
      <c r="E36" t="s">
        <v>25</v>
      </c>
      <c r="F36" t="s">
        <v>26</v>
      </c>
      <c r="G36">
        <v>0</v>
      </c>
      <c r="H36" s="1">
        <v>212.88</v>
      </c>
    </row>
    <row r="37" spans="1:9" x14ac:dyDescent="0.2">
      <c r="B37" t="str">
        <f>"07-08-00"</f>
        <v>07-08-00</v>
      </c>
      <c r="C37" t="s">
        <v>24</v>
      </c>
      <c r="D37" s="30">
        <v>39653</v>
      </c>
      <c r="E37" t="s">
        <v>25</v>
      </c>
      <c r="F37" t="s">
        <v>26</v>
      </c>
      <c r="G37">
        <v>0</v>
      </c>
      <c r="H37" s="1">
        <v>56</v>
      </c>
    </row>
    <row r="38" spans="1:9" x14ac:dyDescent="0.2">
      <c r="B38" t="str">
        <f>"07-08-00"</f>
        <v>07-08-00</v>
      </c>
      <c r="C38" t="s">
        <v>24</v>
      </c>
      <c r="D38" s="30">
        <v>39669</v>
      </c>
      <c r="E38" t="s">
        <v>25</v>
      </c>
      <c r="F38" t="s">
        <v>26</v>
      </c>
      <c r="G38">
        <v>0</v>
      </c>
      <c r="H38" s="1">
        <v>56</v>
      </c>
    </row>
    <row r="39" spans="1:9" x14ac:dyDescent="0.2">
      <c r="B39" t="str">
        <f>"07-09-00"</f>
        <v>07-09-00</v>
      </c>
      <c r="C39" t="s">
        <v>24</v>
      </c>
      <c r="D39" s="30">
        <v>39653</v>
      </c>
      <c r="E39" t="s">
        <v>25</v>
      </c>
      <c r="F39" t="s">
        <v>26</v>
      </c>
      <c r="G39">
        <v>0</v>
      </c>
      <c r="H39" s="1">
        <v>136</v>
      </c>
    </row>
    <row r="40" spans="1:9" x14ac:dyDescent="0.2">
      <c r="B40" t="str">
        <f>"07-09-00"</f>
        <v>07-09-00</v>
      </c>
      <c r="C40" t="s">
        <v>24</v>
      </c>
      <c r="D40" s="30">
        <v>39669</v>
      </c>
      <c r="E40" t="s">
        <v>25</v>
      </c>
      <c r="F40" t="s">
        <v>26</v>
      </c>
      <c r="G40">
        <v>0</v>
      </c>
      <c r="H40" s="1">
        <v>136</v>
      </c>
    </row>
    <row r="41" spans="1:9" x14ac:dyDescent="0.2">
      <c r="B41" t="str">
        <f>"07-10-00"</f>
        <v>07-10-00</v>
      </c>
      <c r="C41" t="s">
        <v>24</v>
      </c>
      <c r="D41" s="30">
        <v>39653</v>
      </c>
      <c r="E41" t="s">
        <v>25</v>
      </c>
      <c r="F41" t="s">
        <v>26</v>
      </c>
      <c r="G41">
        <v>0</v>
      </c>
      <c r="H41" s="1">
        <v>445.23</v>
      </c>
    </row>
    <row r="42" spans="1:9" x14ac:dyDescent="0.2">
      <c r="B42" t="str">
        <f>"07-10-00"</f>
        <v>07-10-00</v>
      </c>
      <c r="C42" t="s">
        <v>24</v>
      </c>
      <c r="D42" s="30">
        <v>39669</v>
      </c>
      <c r="E42" t="s">
        <v>25</v>
      </c>
      <c r="F42" t="s">
        <v>26</v>
      </c>
      <c r="G42">
        <v>0</v>
      </c>
      <c r="H42" s="1">
        <v>445.23</v>
      </c>
    </row>
    <row r="43" spans="1:9" x14ac:dyDescent="0.2">
      <c r="B43" t="str">
        <f>"07-13-00"</f>
        <v>07-13-00</v>
      </c>
      <c r="C43" t="s">
        <v>24</v>
      </c>
      <c r="D43" s="30">
        <v>39653</v>
      </c>
      <c r="E43" t="s">
        <v>25</v>
      </c>
      <c r="F43" t="s">
        <v>26</v>
      </c>
      <c r="G43">
        <v>0</v>
      </c>
      <c r="H43" s="1">
        <v>15</v>
      </c>
    </row>
    <row r="44" spans="1:9" x14ac:dyDescent="0.2">
      <c r="B44" t="str">
        <f>"07-13-00"</f>
        <v>07-13-00</v>
      </c>
      <c r="C44" t="s">
        <v>24</v>
      </c>
      <c r="D44" s="30">
        <v>39669</v>
      </c>
      <c r="E44" t="s">
        <v>25</v>
      </c>
      <c r="F44" t="s">
        <v>26</v>
      </c>
      <c r="G44">
        <v>0</v>
      </c>
      <c r="H44" s="1">
        <v>15</v>
      </c>
      <c r="I44" s="1">
        <f>SUM(H27:H44)</f>
        <v>2418.2600000000002</v>
      </c>
    </row>
    <row r="45" spans="1:9" x14ac:dyDescent="0.2">
      <c r="B45" t="str">
        <f>"25-99-00"</f>
        <v>25-99-00</v>
      </c>
      <c r="C45" t="s">
        <v>27</v>
      </c>
      <c r="D45" s="30">
        <v>39648</v>
      </c>
      <c r="E45" t="s">
        <v>28</v>
      </c>
      <c r="G45">
        <v>0</v>
      </c>
      <c r="H45" s="1">
        <v>2812.93</v>
      </c>
    </row>
    <row r="46" spans="1:9" x14ac:dyDescent="0.2">
      <c r="B46" t="str">
        <f>"25-99-00"</f>
        <v>25-99-00</v>
      </c>
      <c r="C46" t="s">
        <v>27</v>
      </c>
      <c r="D46" s="30">
        <v>39666</v>
      </c>
      <c r="E46" t="s">
        <v>28</v>
      </c>
      <c r="G46">
        <v>0</v>
      </c>
      <c r="H46" s="1">
        <v>2812.93</v>
      </c>
      <c r="I46" s="1">
        <f>SUM(H45:H46)</f>
        <v>5625.86</v>
      </c>
    </row>
    <row r="47" spans="1:9" x14ac:dyDescent="0.2">
      <c r="A47" s="29"/>
    </row>
  </sheetData>
  <printOptions horizontalCentered="1" verticalCentered="1" gridLines="1"/>
  <pageMargins left="0.2" right="0.2" top="0.75" bottom="0.75" header="0.3" footer="0.3"/>
  <pageSetup scale="84" orientation="landscape" r:id="rId1"/>
  <headerFooter>
    <oddHeader>&amp;CU. Penn Financial&amp;R&amp;F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zoomScale="85" zoomScaleNormal="85" workbookViewId="0">
      <selection activeCell="A6" sqref="A6"/>
    </sheetView>
  </sheetViews>
  <sheetFormatPr defaultRowHeight="12.75" x14ac:dyDescent="0.2"/>
  <sheetData>
    <row r="1" spans="1:24" x14ac:dyDescent="0.2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4" ht="15" x14ac:dyDescent="0.25">
      <c r="A2" s="4"/>
      <c r="B2" s="5" t="s">
        <v>10</v>
      </c>
      <c r="C2" s="14">
        <v>41061</v>
      </c>
      <c r="D2" s="14">
        <v>41091</v>
      </c>
      <c r="E2" s="14">
        <v>41122</v>
      </c>
      <c r="F2" s="14">
        <v>41153</v>
      </c>
      <c r="G2" s="14">
        <v>41183</v>
      </c>
      <c r="H2" s="14">
        <v>41214</v>
      </c>
      <c r="I2" s="14">
        <v>41244</v>
      </c>
      <c r="J2" s="14">
        <v>41275</v>
      </c>
      <c r="K2" s="14">
        <v>41306</v>
      </c>
      <c r="L2" s="14">
        <v>41334</v>
      </c>
      <c r="M2" s="14">
        <v>41365</v>
      </c>
      <c r="N2" s="14">
        <v>41395</v>
      </c>
      <c r="O2" s="14">
        <v>41426</v>
      </c>
      <c r="P2" s="14">
        <v>41456</v>
      </c>
      <c r="Q2" s="14">
        <v>41487</v>
      </c>
      <c r="R2" s="14">
        <v>41518</v>
      </c>
      <c r="S2" s="14">
        <v>41548</v>
      </c>
      <c r="T2" s="14">
        <v>41579</v>
      </c>
      <c r="U2" s="14"/>
      <c r="V2" s="14"/>
      <c r="W2" s="14"/>
      <c r="X2" s="14"/>
    </row>
    <row r="3" spans="1:24" x14ac:dyDescent="0.2">
      <c r="A3" s="6"/>
      <c r="B3" s="38" t="s">
        <v>3</v>
      </c>
      <c r="C3" s="39">
        <f>C5</f>
        <v>5</v>
      </c>
      <c r="D3" s="39">
        <f>D5+C3</f>
        <v>21</v>
      </c>
      <c r="E3" s="39">
        <f t="shared" ref="E3:T3" si="0">E5+D3</f>
        <v>21</v>
      </c>
      <c r="F3" s="39">
        <f t="shared" si="0"/>
        <v>21</v>
      </c>
      <c r="G3" s="39">
        <f t="shared" si="0"/>
        <v>21</v>
      </c>
      <c r="H3" s="39">
        <f t="shared" si="0"/>
        <v>21</v>
      </c>
      <c r="I3" s="39">
        <f t="shared" si="0"/>
        <v>21</v>
      </c>
      <c r="J3" s="39">
        <f t="shared" si="0"/>
        <v>21</v>
      </c>
      <c r="K3" s="39">
        <f t="shared" si="0"/>
        <v>21</v>
      </c>
      <c r="L3" s="39">
        <f t="shared" si="0"/>
        <v>21</v>
      </c>
      <c r="M3" s="39">
        <f t="shared" si="0"/>
        <v>21</v>
      </c>
      <c r="N3" s="39">
        <f t="shared" si="0"/>
        <v>21</v>
      </c>
      <c r="O3" s="39">
        <f t="shared" si="0"/>
        <v>21</v>
      </c>
      <c r="P3" s="39">
        <f t="shared" si="0"/>
        <v>21</v>
      </c>
      <c r="Q3" s="39">
        <f t="shared" si="0"/>
        <v>21</v>
      </c>
      <c r="R3" s="39">
        <f t="shared" si="0"/>
        <v>21</v>
      </c>
      <c r="S3" s="39">
        <f t="shared" si="0"/>
        <v>21</v>
      </c>
      <c r="T3" s="40">
        <f t="shared" si="0"/>
        <v>21</v>
      </c>
      <c r="U3" s="24"/>
      <c r="V3" s="20"/>
      <c r="W3" s="20"/>
      <c r="X3" s="20"/>
    </row>
    <row r="4" spans="1:24" x14ac:dyDescent="0.2">
      <c r="A4" s="6"/>
      <c r="B4" s="7" t="s">
        <v>2</v>
      </c>
      <c r="C4" s="8">
        <f>C6</f>
        <v>130</v>
      </c>
      <c r="D4" s="8">
        <f>C4+D6</f>
        <v>213</v>
      </c>
      <c r="E4" s="8">
        <f t="shared" ref="E4:T4" si="1">D4+E6</f>
        <v>310</v>
      </c>
      <c r="F4" s="8">
        <f>E4+F6</f>
        <v>487</v>
      </c>
      <c r="G4" s="8">
        <f t="shared" si="1"/>
        <v>587</v>
      </c>
      <c r="H4" s="8">
        <f t="shared" si="1"/>
        <v>684</v>
      </c>
      <c r="I4" s="8">
        <f t="shared" si="1"/>
        <v>794</v>
      </c>
      <c r="J4" s="8">
        <f t="shared" si="1"/>
        <v>899</v>
      </c>
      <c r="K4" s="8">
        <f t="shared" si="1"/>
        <v>1003</v>
      </c>
      <c r="L4" s="8">
        <f t="shared" si="1"/>
        <v>1127</v>
      </c>
      <c r="M4" s="8">
        <f t="shared" si="1"/>
        <v>1269</v>
      </c>
      <c r="N4" s="8">
        <f t="shared" si="1"/>
        <v>1371</v>
      </c>
      <c r="O4" s="8">
        <f t="shared" si="1"/>
        <v>1477</v>
      </c>
      <c r="P4" s="8">
        <f t="shared" si="1"/>
        <v>1593</v>
      </c>
      <c r="Q4" s="8">
        <f t="shared" si="1"/>
        <v>1690</v>
      </c>
      <c r="R4" s="8">
        <f t="shared" si="1"/>
        <v>1884</v>
      </c>
      <c r="S4" s="8">
        <f t="shared" si="1"/>
        <v>1993</v>
      </c>
      <c r="T4" s="18">
        <f t="shared" si="1"/>
        <v>2100</v>
      </c>
      <c r="U4" s="24"/>
      <c r="V4" s="20"/>
      <c r="W4" s="20"/>
      <c r="X4" s="20"/>
    </row>
    <row r="5" spans="1:24" x14ac:dyDescent="0.2">
      <c r="A5" s="6"/>
      <c r="B5" s="31" t="s">
        <v>4</v>
      </c>
      <c r="C5" s="32">
        <v>5</v>
      </c>
      <c r="D5" s="32">
        <v>16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3"/>
      <c r="U5" s="25"/>
      <c r="V5" s="21"/>
      <c r="W5" s="21"/>
      <c r="X5" s="21"/>
    </row>
    <row r="6" spans="1:24" x14ac:dyDescent="0.2">
      <c r="A6" s="4"/>
      <c r="B6" s="10" t="s">
        <v>5</v>
      </c>
      <c r="C6" s="9">
        <v>130</v>
      </c>
      <c r="D6" s="9">
        <v>83</v>
      </c>
      <c r="E6" s="9">
        <v>97</v>
      </c>
      <c r="F6" s="9">
        <v>177</v>
      </c>
      <c r="G6" s="9">
        <v>100</v>
      </c>
      <c r="H6" s="9">
        <v>97</v>
      </c>
      <c r="I6" s="9">
        <v>110</v>
      </c>
      <c r="J6" s="9">
        <v>105</v>
      </c>
      <c r="K6" s="9">
        <v>104</v>
      </c>
      <c r="L6" s="9">
        <v>124</v>
      </c>
      <c r="M6" s="9">
        <v>142</v>
      </c>
      <c r="N6" s="9">
        <v>102</v>
      </c>
      <c r="O6" s="9">
        <v>106</v>
      </c>
      <c r="P6" s="9">
        <v>116</v>
      </c>
      <c r="Q6" s="9">
        <v>97</v>
      </c>
      <c r="R6" s="9">
        <v>194</v>
      </c>
      <c r="S6" s="9">
        <v>109</v>
      </c>
      <c r="T6" s="19">
        <v>107</v>
      </c>
      <c r="U6" s="26"/>
      <c r="V6" s="22"/>
      <c r="W6" s="22"/>
      <c r="X6" s="22"/>
    </row>
    <row r="7" spans="1:24" x14ac:dyDescent="0.2">
      <c r="A7" s="4"/>
      <c r="B7" s="10" t="s">
        <v>1</v>
      </c>
      <c r="C7" s="11">
        <v>679</v>
      </c>
      <c r="D7" s="11">
        <v>679</v>
      </c>
      <c r="E7" s="11">
        <v>679</v>
      </c>
      <c r="F7" s="11">
        <v>679</v>
      </c>
      <c r="G7" s="11">
        <v>679</v>
      </c>
      <c r="H7" s="11">
        <v>679</v>
      </c>
      <c r="I7" s="11">
        <v>1355</v>
      </c>
      <c r="J7" s="11">
        <v>1355</v>
      </c>
      <c r="K7" s="11">
        <v>1355</v>
      </c>
      <c r="L7" s="11">
        <v>1355</v>
      </c>
      <c r="M7" s="11">
        <v>1355</v>
      </c>
      <c r="N7" s="11">
        <v>1355</v>
      </c>
      <c r="O7" s="11">
        <v>2027</v>
      </c>
      <c r="P7" s="11">
        <v>2027</v>
      </c>
      <c r="Q7" s="11">
        <v>2027</v>
      </c>
      <c r="R7" s="11">
        <v>2027</v>
      </c>
      <c r="S7" s="11">
        <v>2027</v>
      </c>
      <c r="T7" s="11">
        <v>2027</v>
      </c>
      <c r="U7" s="27"/>
      <c r="V7" s="23"/>
      <c r="W7" s="23"/>
      <c r="X7" s="23"/>
    </row>
    <row r="8" spans="1:24" x14ac:dyDescent="0.2">
      <c r="A8" s="4"/>
      <c r="B8" s="4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3"/>
      <c r="O8" s="4"/>
      <c r="P8" s="4"/>
      <c r="Q8" s="4"/>
      <c r="R8" s="4"/>
      <c r="S8" s="4"/>
      <c r="T8" s="4"/>
    </row>
    <row r="9" spans="1:24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4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4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4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4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4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4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4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zoomScale="85" zoomScaleNormal="85" workbookViewId="0">
      <selection activeCell="S9" sqref="S9"/>
    </sheetView>
  </sheetViews>
  <sheetFormatPr defaultRowHeight="12.75" x14ac:dyDescent="0.2"/>
  <cols>
    <col min="13" max="13" width="9.85546875" bestFit="1" customWidth="1"/>
    <col min="20" max="20" width="9.85546875" bestFit="1" customWidth="1"/>
  </cols>
  <sheetData>
    <row r="1" spans="1:25" ht="15" x14ac:dyDescent="0.25">
      <c r="A1" s="15" t="s">
        <v>11</v>
      </c>
    </row>
    <row r="2" spans="1:25" x14ac:dyDescent="0.2">
      <c r="B2" s="28">
        <v>41061</v>
      </c>
      <c r="C2" s="28">
        <v>41091</v>
      </c>
      <c r="D2" s="28">
        <v>41122</v>
      </c>
      <c r="E2" s="28">
        <v>41153</v>
      </c>
      <c r="F2" s="28">
        <v>41183</v>
      </c>
      <c r="G2" s="28">
        <v>41214</v>
      </c>
      <c r="H2" s="28">
        <v>41244</v>
      </c>
      <c r="I2" s="28">
        <v>41275</v>
      </c>
      <c r="J2" s="28">
        <v>41306</v>
      </c>
      <c r="K2" s="28">
        <v>41334</v>
      </c>
      <c r="L2" s="28">
        <v>41365</v>
      </c>
      <c r="M2" s="28">
        <v>41395</v>
      </c>
      <c r="N2" s="28">
        <v>41426</v>
      </c>
      <c r="O2" s="28">
        <v>41456</v>
      </c>
      <c r="P2" s="28">
        <v>41487</v>
      </c>
      <c r="Q2" s="28">
        <v>41518</v>
      </c>
      <c r="R2" s="28">
        <v>41548</v>
      </c>
      <c r="S2" s="28">
        <v>41579</v>
      </c>
      <c r="T2" t="s">
        <v>0</v>
      </c>
    </row>
    <row r="3" spans="1:25" x14ac:dyDescent="0.2">
      <c r="A3" t="s">
        <v>0</v>
      </c>
      <c r="B3" s="16">
        <v>129387.34</v>
      </c>
      <c r="C3" s="16">
        <v>82702.86</v>
      </c>
      <c r="D3" s="16">
        <v>97444.54</v>
      </c>
      <c r="E3" s="16">
        <v>176972.12</v>
      </c>
      <c r="F3" s="16">
        <v>100253.71</v>
      </c>
      <c r="G3" s="16">
        <v>97019.68</v>
      </c>
      <c r="H3" s="16">
        <v>109719.22</v>
      </c>
      <c r="I3" s="16">
        <v>104601.89</v>
      </c>
      <c r="J3" s="16">
        <v>102053.02</v>
      </c>
      <c r="K3" s="16">
        <v>119339.65</v>
      </c>
      <c r="L3" s="16">
        <v>136884.75</v>
      </c>
      <c r="M3" s="16">
        <v>99097.35</v>
      </c>
      <c r="N3" s="16">
        <v>110883.71</v>
      </c>
      <c r="O3" s="16">
        <v>119896.18</v>
      </c>
      <c r="P3" s="16">
        <v>127198.21</v>
      </c>
      <c r="Q3" s="16">
        <v>118721.31</v>
      </c>
      <c r="R3" s="16">
        <v>95999.69</v>
      </c>
      <c r="S3" s="16">
        <v>99184.71</v>
      </c>
      <c r="T3" s="16">
        <f>SUM(B3:S3)</f>
        <v>2027359.94</v>
      </c>
      <c r="W3" s="16"/>
    </row>
    <row r="4" spans="1:25" x14ac:dyDescent="0.2">
      <c r="B4" s="16"/>
      <c r="C4" s="16"/>
      <c r="D4" s="16"/>
      <c r="E4" s="16"/>
      <c r="F4" s="16" t="s">
        <v>6</v>
      </c>
      <c r="G4" s="16">
        <f>SUM(B3:G3)</f>
        <v>683780.25</v>
      </c>
      <c r="H4" s="16"/>
      <c r="I4" s="16"/>
      <c r="J4" s="16"/>
      <c r="K4" s="16"/>
      <c r="L4" s="16" t="s">
        <v>7</v>
      </c>
      <c r="M4" s="16">
        <f>SUM(H3:M3)</f>
        <v>671695.88</v>
      </c>
      <c r="N4" s="16"/>
      <c r="O4" s="16"/>
      <c r="P4" s="16"/>
      <c r="Q4" s="16"/>
      <c r="R4" s="16" t="s">
        <v>12</v>
      </c>
      <c r="S4" s="16">
        <f>SUM(N3:S3)</f>
        <v>671883.81</v>
      </c>
      <c r="T4" s="16"/>
      <c r="W4" s="16"/>
    </row>
    <row r="5" spans="1:25" x14ac:dyDescent="0.2">
      <c r="B5" s="16"/>
      <c r="C5" s="16"/>
      <c r="D5" s="16"/>
      <c r="E5" s="16"/>
      <c r="F5" s="34" t="s">
        <v>35</v>
      </c>
      <c r="G5" s="35">
        <v>678945</v>
      </c>
      <c r="H5" s="16"/>
      <c r="I5" s="16"/>
      <c r="J5" s="16"/>
      <c r="K5" s="16"/>
      <c r="L5" s="34" t="s">
        <v>35</v>
      </c>
      <c r="M5" s="35">
        <v>676510</v>
      </c>
      <c r="N5" s="16"/>
      <c r="O5" s="16"/>
      <c r="P5" s="16"/>
      <c r="Q5" s="16"/>
      <c r="R5" s="34" t="s">
        <v>35</v>
      </c>
      <c r="S5" s="35">
        <v>671892</v>
      </c>
      <c r="T5" s="16"/>
      <c r="W5" s="16"/>
    </row>
    <row r="6" spans="1:25" x14ac:dyDescent="0.2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W6" s="16"/>
    </row>
    <row r="7" spans="1:25" x14ac:dyDescent="0.2">
      <c r="B7" s="28">
        <v>41609</v>
      </c>
      <c r="C7" s="28">
        <v>41640</v>
      </c>
      <c r="D7" s="28">
        <v>41671</v>
      </c>
      <c r="E7" s="28">
        <v>41699</v>
      </c>
      <c r="F7" s="28">
        <v>41730</v>
      </c>
      <c r="G7" s="28">
        <v>41760</v>
      </c>
      <c r="H7" s="28">
        <v>41791</v>
      </c>
      <c r="I7" s="28">
        <v>41821</v>
      </c>
      <c r="J7" s="28">
        <v>41852</v>
      </c>
      <c r="K7" s="28">
        <v>41883</v>
      </c>
      <c r="L7" s="28">
        <v>41913</v>
      </c>
      <c r="M7" s="28">
        <v>41944</v>
      </c>
      <c r="N7" s="28">
        <v>41974</v>
      </c>
      <c r="O7" s="28">
        <v>42005</v>
      </c>
      <c r="P7" s="28">
        <v>42036</v>
      </c>
      <c r="Q7" s="28">
        <v>42064</v>
      </c>
      <c r="R7" s="28">
        <v>42095</v>
      </c>
      <c r="S7" s="28">
        <v>42125</v>
      </c>
      <c r="T7" t="s">
        <v>0</v>
      </c>
      <c r="V7" s="16"/>
    </row>
    <row r="8" spans="1:25" x14ac:dyDescent="0.2">
      <c r="A8" t="s">
        <v>0</v>
      </c>
      <c r="B8" s="16">
        <v>122185.85</v>
      </c>
      <c r="C8" s="16">
        <v>117546.09</v>
      </c>
      <c r="D8" s="16">
        <v>119855.86</v>
      </c>
      <c r="E8" s="16">
        <v>109077.85</v>
      </c>
      <c r="F8" s="16">
        <v>109422.13</v>
      </c>
      <c r="G8" s="16">
        <v>99850.86</v>
      </c>
      <c r="H8" s="16">
        <v>123053.26</v>
      </c>
      <c r="I8" s="16">
        <v>192392.14</v>
      </c>
      <c r="J8" s="16">
        <v>123604.91</v>
      </c>
      <c r="K8" s="16">
        <v>105115.48</v>
      </c>
      <c r="L8" s="16">
        <v>137811.12</v>
      </c>
      <c r="M8" s="16">
        <v>98434.48</v>
      </c>
      <c r="N8" s="16">
        <v>135403.85999999999</v>
      </c>
      <c r="O8" s="16">
        <v>154298.56</v>
      </c>
      <c r="P8" s="16">
        <v>126615.96</v>
      </c>
      <c r="Q8" s="16">
        <v>141392.5</v>
      </c>
      <c r="R8" s="16">
        <v>115863.03</v>
      </c>
      <c r="S8" s="16">
        <v>106207.56</v>
      </c>
      <c r="T8" s="16">
        <f>SUM(B8:S8)</f>
        <v>2238131.4999999995</v>
      </c>
      <c r="W8" s="16"/>
    </row>
    <row r="9" spans="1:25" x14ac:dyDescent="0.2">
      <c r="L9" t="s">
        <v>8</v>
      </c>
      <c r="M9" s="16">
        <f>SUM(B8:M8)</f>
        <v>1458350.0299999998</v>
      </c>
      <c r="R9" t="s">
        <v>9</v>
      </c>
      <c r="S9" s="16">
        <f>SUM(N8:S8)</f>
        <v>779781.47</v>
      </c>
      <c r="W9" s="16"/>
    </row>
    <row r="10" spans="1:25" ht="15" x14ac:dyDescent="0.25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36" t="s">
        <v>35</v>
      </c>
      <c r="M10" s="37">
        <v>1444466</v>
      </c>
      <c r="N10" s="17"/>
      <c r="O10" s="17"/>
      <c r="P10" s="17"/>
      <c r="Q10" s="17"/>
      <c r="R10" s="36" t="s">
        <v>35</v>
      </c>
      <c r="S10" s="37">
        <v>793673</v>
      </c>
      <c r="T10" s="16"/>
      <c r="W10" s="16"/>
    </row>
    <row r="11" spans="1:25" ht="15" x14ac:dyDescent="0.25"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 t="s">
        <v>0</v>
      </c>
      <c r="T11" s="16">
        <f>SUM(T3,T8)</f>
        <v>4265491.4399999995</v>
      </c>
    </row>
    <row r="12" spans="1:25" ht="15" x14ac:dyDescent="0.25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36" t="s">
        <v>35</v>
      </c>
      <c r="T12" s="35">
        <v>4265487</v>
      </c>
    </row>
    <row r="13" spans="1:25" ht="15" x14ac:dyDescent="0.25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6"/>
    </row>
    <row r="14" spans="1:25" x14ac:dyDescent="0.2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W14" s="16"/>
      <c r="Y14" s="16"/>
    </row>
    <row r="15" spans="1:25" x14ac:dyDescent="0.2">
      <c r="D15" s="16"/>
      <c r="W15" s="16"/>
      <c r="X15" s="16"/>
    </row>
    <row r="16" spans="1:25" x14ac:dyDescent="0.2">
      <c r="W16" s="16"/>
      <c r="Y16" s="16"/>
    </row>
    <row r="17" spans="2:25" ht="15" x14ac:dyDescent="0.25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6"/>
      <c r="W17" s="16"/>
      <c r="X17" s="16"/>
    </row>
    <row r="18" spans="2:25" ht="15" x14ac:dyDescent="0.25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6"/>
      <c r="W18" s="16"/>
      <c r="Y18" s="16"/>
    </row>
    <row r="19" spans="2:25" ht="15" x14ac:dyDescent="0.25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6"/>
      <c r="W19" s="16"/>
      <c r="X19" s="16"/>
    </row>
    <row r="20" spans="2:25" ht="15" x14ac:dyDescent="0.25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6"/>
      <c r="W20" s="16"/>
      <c r="Y20" s="16"/>
    </row>
    <row r="21" spans="2:25" x14ac:dyDescent="0.2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W21" s="16"/>
      <c r="X21" s="16"/>
      <c r="Y21" s="16"/>
    </row>
    <row r="22" spans="2:25" x14ac:dyDescent="0.2">
      <c r="D22" s="16"/>
      <c r="M22" s="16"/>
      <c r="N22" s="16"/>
      <c r="O22" s="16"/>
      <c r="P22" s="16"/>
      <c r="Q22" s="16"/>
      <c r="R22" s="16"/>
      <c r="S22" s="16"/>
      <c r="W22" s="16"/>
      <c r="X22" s="16"/>
      <c r="Y22" s="16"/>
    </row>
    <row r="23" spans="2:25" x14ac:dyDescent="0.2">
      <c r="T23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Breakdown</vt:lpstr>
      <vt:lpstr>Spend Chart</vt:lpstr>
      <vt:lpstr>Monthly Plan</vt:lpstr>
    </vt:vector>
  </TitlesOfParts>
  <Company>DARPA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jhoward</dc:creator>
  <cp:lastModifiedBy>cse</cp:lastModifiedBy>
  <cp:lastPrinted>2011-09-14T21:34:54Z</cp:lastPrinted>
  <dcterms:created xsi:type="dcterms:W3CDTF">2011-09-14T19:32:10Z</dcterms:created>
  <dcterms:modified xsi:type="dcterms:W3CDTF">2012-09-12T17:13:50Z</dcterms:modified>
</cp:coreProperties>
</file>