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5A377EAF-E799-442A-A116-5CC8B9212C91}" xr6:coauthVersionLast="47" xr6:coauthVersionMax="47" xr10:uidLastSave="{00000000-0000-0000-0000-000000000000}"/>
  <bookViews>
    <workbookView xWindow="4785" yWindow="2430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<sst xmlns="http://schemas.openxmlformats.org/spreadsheetml/2006/main" count="557" uniqueCount="156">
  <si>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</si>
  <si>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</si>
  <si>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</si>
  <si>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</si>
  <si>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</si>
  <si>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</si>
  <si>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</si>
  <si>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</si>
  <si>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</si>
  <si>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</si>
  <si>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</si>
  <si>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</si>
  <si>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</si>
  <si>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</si>
  <si>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</si>
  <si>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</si>
  <si>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</si>
  <si>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</si>
  <si>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</si>
  <si>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</si>
  <si>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</si>
  <si>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</si>
  <si>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</si>
  <si>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</si>
  <si>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</si>
  <si>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</si>
  <si>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</si>
  <si>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</si>
  <si>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</si>
  <si>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</si>
  <si>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</si>
  <si>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</si>
  <si>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</si>
  <si>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</si>
  <si>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</si>
  <si>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</si>
  <si>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</si>
  <si>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</si>
  <si>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</si>
  <si>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</si>
  <si>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</si>
  <si>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</si>
  <si>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</si>
  <si>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</si>
  <si>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</si>
  <si>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</si>
  <si>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</si>
  <si>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</si>
  <si>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</si>
  <si>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</si>
  <si>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</si>
  <si>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</si>
  <si>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</si>
  <si>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</si>
  <si>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</si>
  <si>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</si>
  <si>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</si>
  <si>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</si>
  <si>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</si>
  <si>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</si>
  <si>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</si>
  <si>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</si>
  <si>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</si>
  <si>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</si>
  <si>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</si>
  <si>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</si>
  <si>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</si>
  <si>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</si>
  <si>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</si>
  <si>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</si>
  <si>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</si>
  <si>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</si>
  <si>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</si>
  <si>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</si>
  <si>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</si>
  <si>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</si>
  <si>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</si>
  <si>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</si>
  <si>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</si>
  <si>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</si>
  <si>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</si>
  <si>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</si>
  <si>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</si>
  <si>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</si>
  <si>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</si>
  <si>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</si>
  <si>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</si>
  <si>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</si>
  <si>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</si>
  <si>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</si>
  <si>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</si>
  <si>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</si>
  <si>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</si>
  <si>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</si>
  <si>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</si>
  <si>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</si>
  <si>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</si>
  <si>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</si>
  <si>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</si>
  <si>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</si>
  <si>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</si>
  <si>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</si>
  <si>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</si>
  <si>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</si>
  <si>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</si>
  <si>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</si>
  <si>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</si>
  <si>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</si>
  <si>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</si>
  <si>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</si>
  <si>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</si>
  <si>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</si>
  <si>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</si>
  <si>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</si>
  <si>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</si>
  <si>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</si>
  <si>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</si>
  <si>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</si>
  <si>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</si>
  <si>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</si>
  <si>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</si>
  <si>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</si>
  <si>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</si>
  <si>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</si>
  <si>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</si>
  <si>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</si>
  <si>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</si>
  <si>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</si>
  <si>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</si>
  <si>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</si>
  <si>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</si>
  <si>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</si>
  <si>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</si>
  <si>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</si>
  <si>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</si>
  <si>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</si>
  <si>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</si>
  <si>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</si>
  <si>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</si>
  <si>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</si>
  <si>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</si>
  <si>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</si>
  <si>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</si>
  <si>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</si>
  <si>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</si>
  <si>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</si>
  <si>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</si>
  <si>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</si>
  <si>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</si>
  <si>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</si>
  <si>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</si>
  <si>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</si>
  <si>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</si>
  <si>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</si>
  <si>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</si>
  <si>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素材がないため仕様変更可能性大</t>
    <rPh sb="0" eb="2">
      <t>ソザイ</t>
    </rPh>
    <rPh sb="7" eb="9">
      <t>シヨウ</t>
    </rPh>
    <rPh sb="9" eb="11">
      <t>ヘンコウ</t>
    </rPh>
    <rPh sb="11" eb="15">
      <t>カノウセイダイ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</si>
</sst>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tabSelected="1" topLeftCell="B1" zoomScaleNormal="100" workbookViewId="0">
      <pane ySplit="2" topLeftCell="A3" activePane="bottomLeft" state="frozen"/>
      <selection pane="bottomLeft" activeCell="C8" sqref="C8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5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32</v>
      </c>
      <c r="C9" s="1" t="s">
        <v>64</v>
      </c>
      <c r="D9" s="7">
        <v>3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10</v>
      </c>
      <c r="H10" s="15"/>
    </row>
    <row r="11" spans="2:8" ht="18.75">
      <c r="B11" s="1" t="s">
        <v>78</v>
      </c>
      <c r="C11" s="1" t="s">
        <v>79</v>
      </c>
      <c r="D11" s="7">
        <v>4</v>
      </c>
      <c r="E11" s="5" t="s">
        <v>8</v>
      </c>
      <c r="F11" s="11" t="s">
        <v>9</v>
      </c>
      <c r="G11" s="11" t="s">
        <v>10</v>
      </c>
      <c r="H11" s="15" t="s">
        <v>155</v>
      </c>
    </row>
    <row r="12" spans="2:8" ht="18.75">
      <c r="B12" s="1" t="s">
        <v>78</v>
      </c>
      <c r="C12" s="1" t="s">
        <v>128</v>
      </c>
      <c r="D12" s="7">
        <v>1</v>
      </c>
      <c r="E12" s="5" t="s">
        <v>8</v>
      </c>
      <c r="F12" s="11" t="s">
        <v>9</v>
      </c>
      <c r="G12" s="11" t="s">
        <v>14</v>
      </c>
      <c r="H12" s="15" t="s">
        <v>129</v>
      </c>
    </row>
    <row r="13" spans="2:8" ht="18.75">
      <c r="B13" s="1" t="s">
        <v>7</v>
      </c>
      <c r="C13" s="1" t="s">
        <v>54</v>
      </c>
      <c r="D13" s="7">
        <v>4</v>
      </c>
      <c r="E13" s="5" t="s">
        <v>8</v>
      </c>
      <c r="F13" s="11" t="s">
        <v>9</v>
      </c>
      <c r="G13" s="11" t="s">
        <v>10</v>
      </c>
      <c r="H13" s="15"/>
    </row>
    <row r="14" spans="2:8" ht="18.75">
      <c r="B14" s="1" t="s">
        <v>103</v>
      </c>
      <c r="C14" s="1" t="s">
        <v>104</v>
      </c>
      <c r="D14" s="7">
        <v>0.5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103</v>
      </c>
      <c r="C15" s="1" t="s">
        <v>60</v>
      </c>
      <c r="D15" s="7">
        <v>2</v>
      </c>
      <c r="E15" s="5" t="s">
        <v>8</v>
      </c>
      <c r="F15" s="11" t="s">
        <v>9</v>
      </c>
      <c r="G15" s="11" t="s">
        <v>13</v>
      </c>
      <c r="H15" s="15" t="s">
        <v>105</v>
      </c>
    </row>
    <row r="16" spans="2:8" ht="18.75">
      <c r="B16" s="1" t="s">
        <v>103</v>
      </c>
      <c r="C16" s="1" t="s">
        <v>107</v>
      </c>
      <c r="D16" s="7">
        <v>3</v>
      </c>
      <c r="E16" s="5" t="s">
        <v>15</v>
      </c>
      <c r="F16" s="11" t="s">
        <v>9</v>
      </c>
      <c r="G16" s="11" t="s">
        <v>14</v>
      </c>
      <c r="H16" s="15"/>
    </row>
    <row r="17" spans="2:8" ht="18.75">
      <c r="B17" s="1" t="s">
        <v>7</v>
      </c>
      <c r="C17" s="1" t="s">
        <v>35</v>
      </c>
      <c r="D17" s="7">
        <v>0.5</v>
      </c>
      <c r="E17" s="5" t="s">
        <v>8</v>
      </c>
      <c r="F17" s="11" t="s">
        <v>12</v>
      </c>
      <c r="G17" s="11" t="s">
        <v>14</v>
      </c>
      <c r="H17" s="15"/>
    </row>
    <row r="18" spans="2:8" ht="18.75">
      <c r="B18" s="1" t="s">
        <v>7</v>
      </c>
      <c r="C18" s="1" t="s">
        <v>36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37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154</v>
      </c>
      <c r="D20" s="7">
        <v>0.5</v>
      </c>
      <c r="E20" s="5" t="s">
        <v>8</v>
      </c>
      <c r="F20" s="11" t="s">
        <v>12</v>
      </c>
      <c r="G20" s="11" t="s">
        <v>10</v>
      </c>
      <c r="H20" s="15"/>
    </row>
    <row r="21" spans="2:8" ht="18.75">
      <c r="B21" s="1" t="s">
        <v>7</v>
      </c>
      <c r="C21" s="1" t="s">
        <v>38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42</v>
      </c>
      <c r="D22" s="7">
        <v>0.5</v>
      </c>
      <c r="E22" s="5" t="s">
        <v>8</v>
      </c>
      <c r="F22" s="11" t="s">
        <v>12</v>
      </c>
      <c r="G22" s="11" t="s">
        <v>14</v>
      </c>
      <c r="H22" s="15"/>
    </row>
    <row r="23" spans="2:8" ht="18.75">
      <c r="B23" s="1" t="s">
        <v>78</v>
      </c>
      <c r="C23" s="1" t="s">
        <v>80</v>
      </c>
      <c r="D23" s="7">
        <v>0.5</v>
      </c>
      <c r="E23" s="5" t="s">
        <v>8</v>
      </c>
      <c r="F23" s="11" t="s">
        <v>12</v>
      </c>
      <c r="G23" s="11" t="s">
        <v>10</v>
      </c>
      <c r="H23" s="15"/>
    </row>
    <row r="24" spans="2:8" ht="18.75">
      <c r="B24" s="1" t="s">
        <v>103</v>
      </c>
      <c r="C24" s="1" t="s">
        <v>109</v>
      </c>
      <c r="D24" s="7">
        <v>1</v>
      </c>
      <c r="E24" s="5" t="s">
        <v>11</v>
      </c>
      <c r="F24" s="11" t="s">
        <v>12</v>
      </c>
      <c r="G24" s="11" t="s">
        <v>10</v>
      </c>
      <c r="H24" s="49" t="s">
        <v>110</v>
      </c>
    </row>
    <row r="25" spans="2:8" ht="18.75">
      <c r="B25" s="1" t="s">
        <v>7</v>
      </c>
      <c r="C25" s="1" t="s">
        <v>44</v>
      </c>
      <c r="D25" s="7">
        <v>2</v>
      </c>
      <c r="E25" s="5" t="s">
        <v>8</v>
      </c>
      <c r="F25" s="11" t="s">
        <v>12</v>
      </c>
      <c r="G25" s="11" t="s">
        <v>13</v>
      </c>
      <c r="H25" s="5"/>
    </row>
    <row r="26" spans="2:8" ht="18.75">
      <c r="B26" s="41"/>
      <c r="C26" s="47"/>
      <c r="D26" s="48"/>
      <c r="E26" s="47"/>
      <c r="F26" s="47"/>
      <c r="G26" s="47"/>
      <c r="H26" s="6"/>
    </row>
    <row r="27" spans="2:8" ht="18.75">
      <c r="B27" s="3" t="s">
        <v>142</v>
      </c>
      <c r="C27" s="3" t="s">
        <v>83</v>
      </c>
      <c r="D27" s="8">
        <v>5</v>
      </c>
      <c r="E27" s="4" t="s">
        <v>8</v>
      </c>
      <c r="F27" s="10" t="s">
        <v>9</v>
      </c>
      <c r="G27" s="10" t="s">
        <v>13</v>
      </c>
      <c r="H27" s="14" t="s">
        <v>84</v>
      </c>
    </row>
    <row r="28" spans="2:8" ht="18.75">
      <c r="B28" s="1" t="s">
        <v>142</v>
      </c>
      <c r="C28" s="1" t="s">
        <v>85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86</v>
      </c>
    </row>
    <row r="29" spans="2:8" ht="18.75">
      <c r="B29" s="1" t="s">
        <v>142</v>
      </c>
      <c r="C29" s="1" t="s">
        <v>87</v>
      </c>
      <c r="D29" s="7">
        <v>6</v>
      </c>
      <c r="E29" s="5" t="s">
        <v>8</v>
      </c>
      <c r="F29" s="11" t="s">
        <v>9</v>
      </c>
      <c r="G29" s="11" t="s">
        <v>10</v>
      </c>
      <c r="H29" s="15" t="s">
        <v>88</v>
      </c>
    </row>
    <row r="30" spans="2:8" ht="18.75">
      <c r="B30" s="1" t="s">
        <v>142</v>
      </c>
      <c r="C30" s="1" t="s">
        <v>90</v>
      </c>
      <c r="D30" s="7">
        <v>2</v>
      </c>
      <c r="E30" s="5" t="s">
        <v>8</v>
      </c>
      <c r="F30" s="11" t="s">
        <v>9</v>
      </c>
      <c r="G30" s="11" t="s">
        <v>91</v>
      </c>
      <c r="H30" s="15"/>
    </row>
    <row r="31" spans="2:8" ht="18.75">
      <c r="B31" s="1" t="s">
        <v>142</v>
      </c>
      <c r="C31" s="1" t="s">
        <v>92</v>
      </c>
      <c r="D31" s="7">
        <v>4</v>
      </c>
      <c r="E31" s="5" t="s">
        <v>8</v>
      </c>
      <c r="F31" s="11" t="s">
        <v>12</v>
      </c>
      <c r="G31" s="11" t="s">
        <v>10</v>
      </c>
      <c r="H31" s="15" t="s">
        <v>93</v>
      </c>
    </row>
    <row r="32" spans="2:8" ht="18.75">
      <c r="B32" s="1" t="s">
        <v>142</v>
      </c>
      <c r="C32" s="1" t="s">
        <v>94</v>
      </c>
      <c r="D32" s="7">
        <v>3</v>
      </c>
      <c r="E32" s="5" t="s">
        <v>8</v>
      </c>
      <c r="F32" s="11" t="s">
        <v>12</v>
      </c>
      <c r="G32" s="11" t="s">
        <v>10</v>
      </c>
      <c r="H32" s="15"/>
    </row>
    <row r="33" spans="2:8" ht="18.75">
      <c r="B33" s="1" t="s">
        <v>142</v>
      </c>
      <c r="C33" s="1" t="s">
        <v>112</v>
      </c>
      <c r="D33" s="7">
        <v>3</v>
      </c>
      <c r="E33" s="5" t="s">
        <v>8</v>
      </c>
      <c r="F33" s="11" t="s">
        <v>9</v>
      </c>
      <c r="G33" s="11" t="s">
        <v>10</v>
      </c>
      <c r="H33" s="15"/>
    </row>
    <row r="34" spans="2:8" ht="18.75">
      <c r="B34" s="2"/>
      <c r="C34" s="2"/>
      <c r="D34" s="7"/>
      <c r="E34" s="6"/>
      <c r="F34" s="12"/>
      <c r="G34" s="12"/>
      <c r="H34" s="16"/>
    </row>
    <row r="35" spans="2:8" ht="18.75">
      <c r="B35" s="1" t="s">
        <v>40</v>
      </c>
      <c r="C35" s="1" t="s">
        <v>98</v>
      </c>
      <c r="D35" s="4">
        <v>1.5</v>
      </c>
      <c r="E35" s="5" t="s">
        <v>8</v>
      </c>
      <c r="F35" s="11" t="s">
        <v>9</v>
      </c>
      <c r="G35" s="11" t="s">
        <v>10</v>
      </c>
      <c r="H35" s="15"/>
    </row>
    <row r="36" spans="2:8" ht="18.75">
      <c r="B36" s="1" t="s">
        <v>40</v>
      </c>
      <c r="C36" s="1" t="s">
        <v>96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40</v>
      </c>
      <c r="C37" s="1" t="s">
        <v>95</v>
      </c>
      <c r="D37" s="7">
        <v>2</v>
      </c>
      <c r="E37" s="5" t="s">
        <v>8</v>
      </c>
      <c r="F37" s="11" t="s">
        <v>12</v>
      </c>
      <c r="G37" s="11" t="s">
        <v>10</v>
      </c>
      <c r="H37" s="15"/>
    </row>
    <row r="38" spans="2:8" ht="18.75">
      <c r="B38" s="1" t="s">
        <v>40</v>
      </c>
      <c r="C38" s="1" t="s">
        <v>124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40</v>
      </c>
      <c r="C39" s="1" t="s">
        <v>130</v>
      </c>
      <c r="D39" s="7">
        <v>3</v>
      </c>
      <c r="E39" s="5" t="s">
        <v>8</v>
      </c>
      <c r="F39" s="11" t="s">
        <v>9</v>
      </c>
      <c r="G39" s="11" t="s">
        <v>13</v>
      </c>
      <c r="H39" s="15"/>
    </row>
    <row r="40" spans="2:8" ht="18.75">
      <c r="B40" s="1" t="s">
        <v>40</v>
      </c>
      <c r="C40" s="1" t="s">
        <v>113</v>
      </c>
      <c r="D40" s="7">
        <v>1</v>
      </c>
      <c r="E40" s="5" t="s">
        <v>8</v>
      </c>
      <c r="F40" s="11" t="s">
        <v>114</v>
      </c>
      <c r="G40" s="11" t="s">
        <v>10</v>
      </c>
      <c r="H40" s="15"/>
    </row>
    <row r="41" spans="2:8" ht="18.75">
      <c r="B41" s="1"/>
      <c r="C41" s="1"/>
      <c r="D41" s="7"/>
      <c r="E41" s="5"/>
      <c r="F41" s="11"/>
      <c r="G41" s="11"/>
      <c r="H41" s="15"/>
    </row>
    <row r="42" spans="2:8" ht="18.75">
      <c r="B42" s="3" t="s">
        <v>41</v>
      </c>
      <c r="C42" s="3" t="s">
        <v>97</v>
      </c>
      <c r="D42" s="8">
        <v>1</v>
      </c>
      <c r="E42" s="4" t="s">
        <v>8</v>
      </c>
      <c r="F42" s="10" t="s">
        <v>9</v>
      </c>
      <c r="G42" s="10" t="s">
        <v>10</v>
      </c>
      <c r="H42" s="45"/>
    </row>
    <row r="43" spans="2:8" ht="18.75">
      <c r="B43" s="1" t="s">
        <v>41</v>
      </c>
      <c r="C43" s="1" t="s">
        <v>98</v>
      </c>
      <c r="D43" s="7">
        <v>1.5</v>
      </c>
      <c r="E43" s="5" t="s">
        <v>8</v>
      </c>
      <c r="F43" s="11" t="s">
        <v>9</v>
      </c>
      <c r="G43" s="11" t="s">
        <v>10</v>
      </c>
      <c r="H43" s="15"/>
    </row>
    <row r="44" spans="2:8" ht="18.75">
      <c r="B44" s="1" t="s">
        <v>41</v>
      </c>
      <c r="C44" s="1" t="s">
        <v>96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95</v>
      </c>
      <c r="D45" s="7">
        <v>2</v>
      </c>
      <c r="E45" s="5" t="s">
        <v>8</v>
      </c>
      <c r="F45" s="11" t="s">
        <v>12</v>
      </c>
      <c r="G45" s="11" t="s">
        <v>10</v>
      </c>
      <c r="H45" s="15"/>
    </row>
    <row r="46" spans="2:8" ht="18.75">
      <c r="B46" s="1" t="s">
        <v>41</v>
      </c>
      <c r="C46" s="1" t="s">
        <v>124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130</v>
      </c>
      <c r="D47" s="7">
        <v>3</v>
      </c>
      <c r="E47" s="5" t="s">
        <v>8</v>
      </c>
      <c r="F47" s="11" t="s">
        <v>9</v>
      </c>
      <c r="G47" s="11" t="s">
        <v>10</v>
      </c>
      <c r="H47" s="15"/>
    </row>
    <row r="48" spans="2:8" ht="18.75">
      <c r="B48" s="1" t="s">
        <v>41</v>
      </c>
      <c r="C48" s="1" t="s">
        <v>113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99</v>
      </c>
      <c r="D50" s="4">
        <v>1.5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82</v>
      </c>
      <c r="C51" s="1" t="s">
        <v>96</v>
      </c>
      <c r="D51" s="7">
        <v>1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95</v>
      </c>
      <c r="D52" s="7">
        <v>2</v>
      </c>
      <c r="E52" s="5" t="s">
        <v>8</v>
      </c>
      <c r="F52" s="11" t="s">
        <v>12</v>
      </c>
      <c r="G52" s="11" t="s">
        <v>10</v>
      </c>
      <c r="H52" s="15"/>
    </row>
    <row r="53" spans="2:8" ht="18.75">
      <c r="B53" s="1" t="s">
        <v>82</v>
      </c>
      <c r="C53" s="1" t="s">
        <v>124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130</v>
      </c>
      <c r="D54" s="7">
        <v>3</v>
      </c>
      <c r="E54" s="5" t="s">
        <v>8</v>
      </c>
      <c r="F54" s="11" t="s">
        <v>9</v>
      </c>
      <c r="G54" s="11" t="s">
        <v>10</v>
      </c>
      <c r="H54" s="15"/>
    </row>
    <row r="55" spans="2:8" ht="18.75">
      <c r="B55" s="1" t="s">
        <v>82</v>
      </c>
      <c r="C55" s="1" t="s">
        <v>113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115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116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96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89</v>
      </c>
      <c r="C60" s="1" t="s">
        <v>117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95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124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130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113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118</v>
      </c>
      <c r="C66" s="1" t="s">
        <v>119</v>
      </c>
      <c r="D66" s="4">
        <v>2</v>
      </c>
      <c r="E66" s="5" t="s">
        <v>8</v>
      </c>
      <c r="F66" s="11" t="s">
        <v>9</v>
      </c>
      <c r="G66" s="11" t="s">
        <v>10</v>
      </c>
      <c r="H66" s="15"/>
    </row>
    <row r="67" spans="2:8" ht="18.75">
      <c r="B67" s="1" t="s">
        <v>118</v>
      </c>
      <c r="C67" s="1" t="s">
        <v>120</v>
      </c>
      <c r="D67" s="7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121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122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127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10</v>
      </c>
      <c r="H71" s="14" t="s">
        <v>46</v>
      </c>
    </row>
    <row r="72" spans="2:8" ht="18.75">
      <c r="B72" s="1" t="s">
        <v>127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10</v>
      </c>
      <c r="H72" s="15"/>
    </row>
    <row r="73" spans="2:8" ht="18.75">
      <c r="B73" s="1" t="s">
        <v>127</v>
      </c>
      <c r="C73" s="1" t="s">
        <v>102</v>
      </c>
      <c r="D73" s="7">
        <v>4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10</v>
      </c>
      <c r="H74" s="15" t="s">
        <v>49</v>
      </c>
    </row>
    <row r="75" spans="2:8" ht="18.75">
      <c r="B75" s="1" t="s">
        <v>127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125</v>
      </c>
    </row>
    <row r="76" spans="2:8" ht="18.75">
      <c r="B76" s="1" t="s">
        <v>127</v>
      </c>
      <c r="C76" s="1" t="s">
        <v>100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111</v>
      </c>
    </row>
    <row r="77" spans="2:8" ht="18.75">
      <c r="B77" s="1" t="s">
        <v>127</v>
      </c>
      <c r="C77" s="1" t="s">
        <v>101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10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133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133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132</v>
      </c>
      <c r="C91" s="3" t="s">
        <v>133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131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131</v>
      </c>
      <c r="C93" s="1" t="s">
        <v>137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132</v>
      </c>
      <c r="C94" s="49" t="s">
        <v>135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136</v>
      </c>
    </row>
    <row r="95" spans="2:8" ht="18.75">
      <c r="B95" s="1" t="s">
        <v>132</v>
      </c>
      <c r="C95" s="53" t="s">
        <v>148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149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147</v>
      </c>
      <c r="C104" s="3" t="s">
        <v>113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146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146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146</v>
      </c>
      <c r="C107" s="1" t="s">
        <v>148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150</v>
      </c>
    </row>
    <row r="108" spans="2:8" ht="18.75">
      <c r="B108" s="1" t="s">
        <v>146</v>
      </c>
      <c r="C108" s="1" t="s">
        <v>113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G27:G121 G1:G25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F27:F121 F1:F25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E27:E121 E1:E25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J18" sqref="J18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176.5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33.5</v>
      </c>
      <c r="D3" s="51">
        <f>SUMIFS(コスト表!D:D, コスト表!B:B, "プレイヤー", コスト表!G:G, "完了")</f>
        <v>16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52.1</v>
      </c>
      <c r="I3" s="31" t="s">
        <v>21</v>
      </c>
      <c r="J3" s="29">
        <f>SUMIF(コスト表!G:G,"完了",コスト表!D:D)</f>
        <v>16.5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0</v>
      </c>
      <c r="E4" s="51">
        <f>SUMIFS(コスト表!D:D, コスト表!B:B, "敵ベース", コスト表!G:G, "作業中")</f>
        <v>5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0</v>
      </c>
      <c r="I4" s="32" t="s">
        <v>23</v>
      </c>
      <c r="J4" s="29">
        <f ca="1">NETWORKDAYS(J5,J6)</f>
        <v>30</v>
      </c>
      <c r="K4" s="29">
        <f ca="1" xml:space="preserve"> ROUNDDOWN(J3 / J4,1)</f>
        <v>0.5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45820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30</v>
      </c>
      <c r="L9" s="59">
        <f ca="1">ROUNDDOWN(($J$2-$J$3)/K9, 1)</f>
        <v>5.3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41</v>
      </c>
      <c r="L10" s="60">
        <f ca="1">ROUNDDOWN(($J$2 - $J$3) / K10,1)</f>
        <v>3.9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46</v>
      </c>
      <c r="L11" s="60">
        <f ca="1">ROUNDDOWN(($J$2 - $J$3) / K11,1)</f>
        <v>3.4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58</v>
      </c>
      <c r="L12" s="60">
        <f ca="1">ROUNDDOWN(($J$2 - $J$3) / K12,1)</f>
        <v>2.7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123</v>
      </c>
      <c r="K15" s="43">
        <f>SUMIFS(コスト表!D:D, コスト表!F:F, "プロト", コスト表!G:G, "完了")</f>
        <v>14.5</v>
      </c>
      <c r="L15" s="43">
        <f>ROUNDDOWN(COUNTIFS(コスト表!F:F, "プロト", コスト表!G:G, "完了") / COUNTIF(コスト表!F:F, "プロト") * 100,1)</f>
        <v>15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13.6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2025-06-12T07:44:15Z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