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D:\02_信息技术部工作\06_自有开发项目\薪酬管理系统\_导入导出记录\2020-09\0928版\"/>
    </mc:Choice>
  </mc:AlternateContent>
  <xr:revisionPtr revIDLastSave="0" documentId="13_ncr:1_{A3300B71-736A-4C34-82D1-AD5E9D5B5A3A}" xr6:coauthVersionLast="36" xr6:coauthVersionMax="36" xr10:uidLastSave="{00000000-0000-0000-0000-000000000000}"/>
  <bookViews>
    <workbookView xWindow="0" yWindow="0" windowWidth="22970" windowHeight="11060" xr2:uid="{00000000-000D-0000-FFFF-FFFF00000000}"/>
  </bookViews>
  <sheets>
    <sheet name="Import_Payable" sheetId="1" r:id="rId1"/>
    <sheet name="dictionary" sheetId="2" r:id="rId2"/>
  </sheets>
  <definedNames>
    <definedName name="_xlnm._FilterDatabase" localSheetId="0" hidden="1">Import_Payable!$A$2:$AI$199</definedName>
  </definedNames>
  <calcPr calcId="191029" concurrentCalc="0"/>
</workbook>
</file>

<file path=xl/calcChain.xml><?xml version="1.0" encoding="utf-8"?>
<calcChain xmlns="http://schemas.openxmlformats.org/spreadsheetml/2006/main">
  <c r="Z195" i="1" l="1"/>
  <c r="Z194" i="1"/>
  <c r="Z193" i="1"/>
  <c r="Z192" i="1"/>
  <c r="Z191" i="1"/>
  <c r="M190" i="1"/>
  <c r="Z190" i="1"/>
  <c r="Z189" i="1"/>
  <c r="Z188" i="1"/>
  <c r="Z187" i="1"/>
  <c r="Z186" i="1"/>
  <c r="M185" i="1"/>
  <c r="Z185" i="1"/>
  <c r="M184" i="1"/>
  <c r="Z184" i="1"/>
  <c r="Z183" i="1"/>
  <c r="Q182" i="1"/>
  <c r="Z182" i="1"/>
  <c r="Z181" i="1"/>
  <c r="Z180" i="1"/>
  <c r="Z179" i="1"/>
  <c r="Z178" i="1"/>
  <c r="Z177" i="1"/>
  <c r="Q176" i="1"/>
  <c r="Z176" i="1"/>
  <c r="Q175" i="1"/>
  <c r="Z175" i="1"/>
  <c r="Q174" i="1"/>
  <c r="Z174" i="1"/>
  <c r="Z173" i="1"/>
  <c r="Z172" i="1"/>
  <c r="M171" i="1"/>
  <c r="Z171" i="1"/>
  <c r="M170" i="1"/>
  <c r="Z170" i="1"/>
  <c r="Z169" i="1"/>
  <c r="Q168" i="1"/>
  <c r="Z168" i="1"/>
  <c r="Z167" i="1"/>
  <c r="M166" i="1"/>
  <c r="Q166" i="1"/>
  <c r="Z166" i="1"/>
  <c r="Z165" i="1"/>
  <c r="Q164" i="1"/>
  <c r="Z164" i="1"/>
  <c r="Q163" i="1"/>
  <c r="Z163" i="1"/>
  <c r="Z162" i="1"/>
  <c r="S161" i="1"/>
  <c r="Z161" i="1"/>
  <c r="Z160" i="1"/>
  <c r="Z159" i="1"/>
  <c r="Z158" i="1"/>
  <c r="K157" i="1"/>
  <c r="L157" i="1"/>
  <c r="M157" i="1"/>
  <c r="Z157" i="1"/>
  <c r="Z156" i="1"/>
  <c r="Z155" i="1"/>
  <c r="S154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S142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Q126" i="1"/>
  <c r="Z126" i="1"/>
  <c r="Z125" i="1"/>
  <c r="Z124" i="1"/>
  <c r="Q123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M104" i="1"/>
  <c r="Z104" i="1"/>
  <c r="Z103" i="1"/>
  <c r="Z102" i="1"/>
  <c r="Z101" i="1"/>
  <c r="Z100" i="1"/>
  <c r="Z99" i="1"/>
  <c r="Z98" i="1"/>
  <c r="Z97" i="1"/>
  <c r="Z96" i="1"/>
  <c r="Z95" i="1"/>
  <c r="S94" i="1"/>
  <c r="Z94" i="1"/>
  <c r="Z93" i="1"/>
  <c r="Z92" i="1"/>
  <c r="Z91" i="1"/>
  <c r="Z90" i="1"/>
  <c r="M89" i="1"/>
  <c r="Z89" i="1"/>
  <c r="Z88" i="1"/>
  <c r="Z87" i="1"/>
  <c r="Z86" i="1"/>
  <c r="Z85" i="1"/>
  <c r="Z84" i="1"/>
  <c r="Z83" i="1"/>
  <c r="Z82" i="1"/>
  <c r="Z81" i="1"/>
  <c r="M80" i="1"/>
  <c r="Q80" i="1"/>
  <c r="Z80" i="1"/>
  <c r="Z79" i="1"/>
  <c r="Z78" i="1"/>
  <c r="Z77" i="1"/>
  <c r="Z76" i="1"/>
  <c r="Z75" i="1"/>
  <c r="Z74" i="1"/>
  <c r="Z73" i="1"/>
  <c r="M72" i="1"/>
  <c r="Z72" i="1"/>
  <c r="Z71" i="1"/>
  <c r="Q70" i="1"/>
  <c r="Z70" i="1"/>
  <c r="Z69" i="1"/>
  <c r="Z68" i="1"/>
  <c r="Z67" i="1"/>
  <c r="M66" i="1"/>
  <c r="Q66" i="1"/>
  <c r="Z66" i="1"/>
  <c r="M65" i="1"/>
  <c r="Z65" i="1"/>
  <c r="M64" i="1"/>
  <c r="Q64" i="1"/>
  <c r="Z64" i="1"/>
  <c r="Z63" i="1"/>
  <c r="Z62" i="1"/>
  <c r="Z61" i="1"/>
  <c r="Z60" i="1"/>
  <c r="Z59" i="1"/>
  <c r="Z58" i="1"/>
  <c r="Z57" i="1"/>
  <c r="Q56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Q14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<sst xmlns="http://schemas.openxmlformats.org/spreadsheetml/2006/main" count="2268" uniqueCount="723">
  <si>
    <t>必填（格式：2019-08）</t>
  </si>
  <si>
    <t>请确保正确</t>
  </si>
  <si>
    <t>应发</t>
  </si>
  <si>
    <t>临时调整(应发后)</t>
  </si>
  <si>
    <t>应计税福利</t>
  </si>
  <si>
    <t>应计税公积金</t>
  </si>
  <si>
    <t>大病保险</t>
  </si>
  <si>
    <t>本月应缴社保数量</t>
  </si>
  <si>
    <t>本月应缴公积金数量</t>
  </si>
  <si>
    <t>本月应扣工会会费数量</t>
  </si>
  <si>
    <t>本月应扣企业年金数量</t>
  </si>
  <si>
    <t>备注</t>
  </si>
  <si>
    <t>payMonth</t>
  </si>
  <si>
    <t>sapno</t>
  </si>
  <si>
    <t>employee</t>
  </si>
  <si>
    <t>employeeType</t>
  </si>
  <si>
    <t>idno</t>
  </si>
  <si>
    <t>branch</t>
  </si>
  <si>
    <t>positionTitle</t>
  </si>
  <si>
    <t>contractType</t>
  </si>
  <si>
    <t>postType</t>
  </si>
  <si>
    <t>dispatchCompany</t>
  </si>
  <si>
    <t>basePay</t>
  </si>
  <si>
    <t>postPay</t>
  </si>
  <si>
    <t>monthPerf</t>
  </si>
  <si>
    <t>supplementPay</t>
  </si>
  <si>
    <t>overtimePay</t>
  </si>
  <si>
    <t>yearPerf</t>
  </si>
  <si>
    <t>salesPerf</t>
  </si>
  <si>
    <t>clockDeduction</t>
  </si>
  <si>
    <t>otherDeduction</t>
  </si>
  <si>
    <t>otherSubsidies</t>
  </si>
  <si>
    <t>lunchSubsidies</t>
  </si>
  <si>
    <t>heatingSubsidies</t>
  </si>
  <si>
    <t>childSubsidies</t>
  </si>
  <si>
    <t>festivalBonus</t>
  </si>
  <si>
    <t>other</t>
  </si>
  <si>
    <t>totalPayable</t>
  </si>
  <si>
    <t>afterPayableAdjustment</t>
  </si>
  <si>
    <t>taxBenefits</t>
  </si>
  <si>
    <t>taxHousingFund</t>
  </si>
  <si>
    <t>Criticalillness</t>
  </si>
  <si>
    <t>socialMonthCount</t>
  </si>
  <si>
    <t>fundMonthCount</t>
  </si>
  <si>
    <t>unionMonthCount</t>
  </si>
  <si>
    <t>annuityMonthCount</t>
  </si>
  <si>
    <t>remarks</t>
  </si>
  <si>
    <t>2020-09</t>
  </si>
  <si>
    <t>39100001</t>
  </si>
  <si>
    <t>张剑</t>
  </si>
  <si>
    <t>EC00</t>
  </si>
  <si>
    <t>210224196408310036</t>
  </si>
  <si>
    <t>大连市分公司总经理室</t>
  </si>
  <si>
    <t>党委书记、总经理</t>
  </si>
  <si>
    <t>劳动合同</t>
  </si>
  <si>
    <t>非销</t>
  </si>
  <si>
    <t>n/a</t>
  </si>
  <si>
    <t>39100010</t>
  </si>
  <si>
    <t>初越</t>
  </si>
  <si>
    <t>210203197203032522</t>
  </si>
  <si>
    <t>党委委员、副总经理</t>
  </si>
  <si>
    <t>39100048</t>
  </si>
  <si>
    <t>李冰</t>
  </si>
  <si>
    <t>210202197212090058</t>
  </si>
  <si>
    <t>39100171</t>
  </si>
  <si>
    <t>刘永日</t>
  </si>
  <si>
    <t>210211197303170092</t>
  </si>
  <si>
    <t>39100007</t>
  </si>
  <si>
    <t>王承涛</t>
  </si>
  <si>
    <t>210211198007111412</t>
  </si>
  <si>
    <t>大连分公司信息技术部</t>
  </si>
  <si>
    <t>#机关部门#副总经理</t>
  </si>
  <si>
    <t>39100123</t>
  </si>
  <si>
    <t>麦天龙</t>
  </si>
  <si>
    <t>E300</t>
  </si>
  <si>
    <t>210222197008170611</t>
  </si>
  <si>
    <t>大连市分公司车行业务部/银保业务部</t>
  </si>
  <si>
    <t>39100021</t>
  </si>
  <si>
    <t>王鑫</t>
  </si>
  <si>
    <t>E600</t>
  </si>
  <si>
    <t>210203197910105276</t>
  </si>
  <si>
    <t>大连分公司车辆保险部</t>
  </si>
  <si>
    <t>#机关部门#副总经理（主持工作）</t>
  </si>
  <si>
    <t>39100093</t>
  </si>
  <si>
    <t>曹顺治</t>
  </si>
  <si>
    <t>E900</t>
  </si>
  <si>
    <t>210211198603250419</t>
  </si>
  <si>
    <t>大连市分公司客户服务部</t>
  </si>
  <si>
    <t>39100152</t>
  </si>
  <si>
    <t>文文</t>
  </si>
  <si>
    <t>210603198504013014</t>
  </si>
  <si>
    <t>大连市分公司办公室</t>
  </si>
  <si>
    <t>39100004</t>
  </si>
  <si>
    <t>尹怡</t>
  </si>
  <si>
    <t>210212197812243524</t>
  </si>
  <si>
    <t>大连市分公司销售管理部</t>
  </si>
  <si>
    <t>#机关部门#总经理</t>
  </si>
  <si>
    <t>39100017</t>
  </si>
  <si>
    <t>吴歌</t>
  </si>
  <si>
    <t>230103197205291649</t>
  </si>
  <si>
    <t>大连分公司财产保险部</t>
  </si>
  <si>
    <t>39100076</t>
  </si>
  <si>
    <t>耿群</t>
  </si>
  <si>
    <t>210219197105010523</t>
  </si>
  <si>
    <t>大连市分公司重点客户部</t>
  </si>
  <si>
    <t>39100099</t>
  </si>
  <si>
    <t>孙道明</t>
  </si>
  <si>
    <t>210502196407102137</t>
  </si>
  <si>
    <t>39100174</t>
  </si>
  <si>
    <t>周刚</t>
  </si>
  <si>
    <t>210202197203060156</t>
  </si>
  <si>
    <t>大连市分公司内控合规部</t>
  </si>
  <si>
    <t>39100218</t>
  </si>
  <si>
    <t>朱挺</t>
  </si>
  <si>
    <t>210111198312153410</t>
  </si>
  <si>
    <t>大连理赔管理部</t>
  </si>
  <si>
    <t>39100003</t>
  </si>
  <si>
    <t>于松</t>
  </si>
  <si>
    <t>E220</t>
  </si>
  <si>
    <t>210212198112130013</t>
  </si>
  <si>
    <t>大连市分公司互动业务部</t>
  </si>
  <si>
    <t>#机关部门#总经理助理</t>
  </si>
  <si>
    <t>39100027</t>
  </si>
  <si>
    <t>戚佩儒</t>
  </si>
  <si>
    <t>210204198610244312</t>
  </si>
  <si>
    <t>39100092</t>
  </si>
  <si>
    <t>金涛</t>
  </si>
  <si>
    <t>210202196804063219</t>
  </si>
  <si>
    <t>39100040</t>
  </si>
  <si>
    <t>冯平</t>
  </si>
  <si>
    <t>210211197308190033</t>
  </si>
  <si>
    <t>大连市分公司营业二部-销管</t>
  </si>
  <si>
    <t>#营业部#副经理（主持工作）</t>
  </si>
  <si>
    <t>39100074</t>
  </si>
  <si>
    <t>张东力</t>
  </si>
  <si>
    <t>230502198303250955</t>
  </si>
  <si>
    <t>大连市分公司互动专营部-销管</t>
  </si>
  <si>
    <t>39100047</t>
  </si>
  <si>
    <t>苏家宏</t>
  </si>
  <si>
    <t>210204196212193530</t>
  </si>
  <si>
    <t>大连市分公司营业三部-销管</t>
  </si>
  <si>
    <t>#营业部#经理</t>
  </si>
  <si>
    <t>39100080</t>
  </si>
  <si>
    <t>高原</t>
  </si>
  <si>
    <t>210204196912144297</t>
  </si>
  <si>
    <t>大连市分公司营业六部-销管</t>
  </si>
  <si>
    <t>39100143</t>
  </si>
  <si>
    <t>祝红</t>
  </si>
  <si>
    <t>210404196903292440</t>
  </si>
  <si>
    <t>大连市分公司营业五部-销管</t>
  </si>
  <si>
    <t>39100155</t>
  </si>
  <si>
    <t>杨清源</t>
  </si>
  <si>
    <t>210203198108205530</t>
  </si>
  <si>
    <t>大连市分公司营业八部-销管</t>
  </si>
  <si>
    <t>39100461</t>
  </si>
  <si>
    <t>石坚</t>
  </si>
  <si>
    <t>130203198502021510</t>
  </si>
  <si>
    <t>大连金州区支公司-销管</t>
  </si>
  <si>
    <t>#营业部#经理助理</t>
  </si>
  <si>
    <t>39100008</t>
  </si>
  <si>
    <t>桑洪洋</t>
  </si>
  <si>
    <t>210281198309067110</t>
  </si>
  <si>
    <t>大连市分公司财务会计部</t>
  </si>
  <si>
    <t>财务总经理</t>
  </si>
  <si>
    <t>39100086</t>
  </si>
  <si>
    <t>郑沙沙</t>
  </si>
  <si>
    <t>371121198609290481</t>
  </si>
  <si>
    <t>大连开发区支公司-销管</t>
  </si>
  <si>
    <t>副经理</t>
  </si>
  <si>
    <t>39100189</t>
  </si>
  <si>
    <t>刘众</t>
  </si>
  <si>
    <t>210219197103191252</t>
  </si>
  <si>
    <t>大连瓦房店市支公司-销管</t>
  </si>
  <si>
    <t>39100239</t>
  </si>
  <si>
    <t>侯薇</t>
  </si>
  <si>
    <t>210283198711270048</t>
  </si>
  <si>
    <t>大连庄河市支公司-销管</t>
  </si>
  <si>
    <t>39100012</t>
  </si>
  <si>
    <t>孙凤江</t>
  </si>
  <si>
    <t>210105196610084357</t>
  </si>
  <si>
    <t>大连中山区支公司-销管</t>
  </si>
  <si>
    <t>经理</t>
  </si>
  <si>
    <t>39100049</t>
  </si>
  <si>
    <t>王锦华</t>
  </si>
  <si>
    <t>210203197006056541</t>
  </si>
  <si>
    <t>39100105</t>
  </si>
  <si>
    <t>张竣博</t>
  </si>
  <si>
    <t>210281198510204332</t>
  </si>
  <si>
    <t>39100116</t>
  </si>
  <si>
    <t>丛云清</t>
  </si>
  <si>
    <t>210221196607070689</t>
  </si>
  <si>
    <t>39100150</t>
  </si>
  <si>
    <t>肖利民</t>
  </si>
  <si>
    <t>210203197202020159</t>
  </si>
  <si>
    <t>大连旅顺口区支公司-销管</t>
  </si>
  <si>
    <t>39100216</t>
  </si>
  <si>
    <t>廖世海</t>
  </si>
  <si>
    <t>210225197306290039</t>
  </si>
  <si>
    <t>39100240</t>
  </si>
  <si>
    <t>李丽</t>
  </si>
  <si>
    <t>210225197210250307</t>
  </si>
  <si>
    <t>大连甘井子区支公司-销管</t>
  </si>
  <si>
    <t>39100253</t>
  </si>
  <si>
    <t>梁洪梅</t>
  </si>
  <si>
    <t>21022219740408634X</t>
  </si>
  <si>
    <t>大连普兰店市支公司-销管</t>
  </si>
  <si>
    <t>39100067</t>
  </si>
  <si>
    <t>何文祥</t>
  </si>
  <si>
    <t>210221198610056959</t>
  </si>
  <si>
    <t>经理助理</t>
  </si>
  <si>
    <t>39100091</t>
  </si>
  <si>
    <t>张媛</t>
  </si>
  <si>
    <t>210203198211046021</t>
  </si>
  <si>
    <t>39100208</t>
  </si>
  <si>
    <t>方鸿雁</t>
  </si>
  <si>
    <t>210202197101100065</t>
  </si>
  <si>
    <t>39100310</t>
  </si>
  <si>
    <t>刘健</t>
  </si>
  <si>
    <t>211324198505036118</t>
  </si>
  <si>
    <t>丁辉元</t>
  </si>
  <si>
    <t>210521197410300031</t>
  </si>
  <si>
    <t>大连市分公司直属业务部-销管</t>
  </si>
  <si>
    <t>39100005</t>
  </si>
  <si>
    <t>刘树实</t>
  </si>
  <si>
    <t>210203196411054799</t>
  </si>
  <si>
    <t>员工</t>
  </si>
  <si>
    <t>39100009</t>
  </si>
  <si>
    <t>金鑫</t>
  </si>
  <si>
    <t>210203198001115527</t>
  </si>
  <si>
    <t>大连市分公司人力资源部/教育培训部</t>
  </si>
  <si>
    <t>39100014</t>
  </si>
  <si>
    <t>林琳</t>
  </si>
  <si>
    <t>210203198401022522</t>
  </si>
  <si>
    <t>39100016</t>
  </si>
  <si>
    <t>徐辉</t>
  </si>
  <si>
    <t>210204197401164848</t>
  </si>
  <si>
    <t>39100020</t>
  </si>
  <si>
    <t>白鹏</t>
  </si>
  <si>
    <t>210283198001260013</t>
  </si>
  <si>
    <t>39100022</t>
  </si>
  <si>
    <t>王日红</t>
  </si>
  <si>
    <t>210103197103312716</t>
  </si>
  <si>
    <t>39100023</t>
  </si>
  <si>
    <t>王春艳</t>
  </si>
  <si>
    <t>EB00</t>
  </si>
  <si>
    <t>659001197905030325</t>
  </si>
  <si>
    <t>39100024</t>
  </si>
  <si>
    <t>张帆</t>
  </si>
  <si>
    <t>210302198206082115</t>
  </si>
  <si>
    <t>39100025</t>
  </si>
  <si>
    <t>于浩卿</t>
  </si>
  <si>
    <t>210211198310020038</t>
  </si>
  <si>
    <t>39100026</t>
  </si>
  <si>
    <t>韩霜霜</t>
  </si>
  <si>
    <t>210904198605271023</t>
  </si>
  <si>
    <t>39100031</t>
  </si>
  <si>
    <t>李亚男</t>
  </si>
  <si>
    <t>E700</t>
  </si>
  <si>
    <t>210621197905213568</t>
  </si>
  <si>
    <t>39100034</t>
  </si>
  <si>
    <t>肖鹏</t>
  </si>
  <si>
    <t>E210</t>
  </si>
  <si>
    <t>210202198509251718</t>
  </si>
  <si>
    <t>39100037</t>
  </si>
  <si>
    <t>吕珊</t>
  </si>
  <si>
    <t>230103198908090346</t>
  </si>
  <si>
    <t>39100038</t>
  </si>
  <si>
    <t>武冠嘉</t>
  </si>
  <si>
    <t>231005198910035512</t>
  </si>
  <si>
    <t>39100052</t>
  </si>
  <si>
    <t>邱晨凤</t>
  </si>
  <si>
    <t>210281198904164329</t>
  </si>
  <si>
    <t>39100054</t>
  </si>
  <si>
    <t>杨再秀</t>
  </si>
  <si>
    <t>21028119850922642X</t>
  </si>
  <si>
    <t>39100055</t>
  </si>
  <si>
    <t>李云</t>
  </si>
  <si>
    <t>210203196908235026</t>
  </si>
  <si>
    <t>39100057</t>
  </si>
  <si>
    <t>蔡壮</t>
  </si>
  <si>
    <t>210281198808179344</t>
  </si>
  <si>
    <t>39100058</t>
  </si>
  <si>
    <t>林慧</t>
  </si>
  <si>
    <t>210213198003272027</t>
  </si>
  <si>
    <t>39100060</t>
  </si>
  <si>
    <t>李平平</t>
  </si>
  <si>
    <t>210282198411162129</t>
  </si>
  <si>
    <t>39100063</t>
  </si>
  <si>
    <t>陈彦竹</t>
  </si>
  <si>
    <t>210204198507173528</t>
  </si>
  <si>
    <t>39100079</t>
  </si>
  <si>
    <t>王媛媛</t>
  </si>
  <si>
    <t>210212198207251029</t>
  </si>
  <si>
    <t>39100088</t>
  </si>
  <si>
    <t>韩君超</t>
  </si>
  <si>
    <t>210203198903106013</t>
  </si>
  <si>
    <t>39100094</t>
  </si>
  <si>
    <t>张晓鸣</t>
  </si>
  <si>
    <t>210203196807174527</t>
  </si>
  <si>
    <t>39100095</t>
  </si>
  <si>
    <t>王刚</t>
  </si>
  <si>
    <t>21020219660701221X</t>
  </si>
  <si>
    <t>39100102</t>
  </si>
  <si>
    <t>李丹琦</t>
  </si>
  <si>
    <t>210504198905220285</t>
  </si>
  <si>
    <t>39100108</t>
  </si>
  <si>
    <t>张舟</t>
  </si>
  <si>
    <t>210212198708145945</t>
  </si>
  <si>
    <t>39100111</t>
  </si>
  <si>
    <t>姜懿真</t>
  </si>
  <si>
    <t>210281198811136425</t>
  </si>
  <si>
    <t>39100117</t>
  </si>
  <si>
    <t>樊付军</t>
  </si>
  <si>
    <t>130423198901053356</t>
  </si>
  <si>
    <t>39100119</t>
  </si>
  <si>
    <t>孟兴</t>
  </si>
  <si>
    <t>210283198609191933</t>
  </si>
  <si>
    <t>39100126</t>
  </si>
  <si>
    <t>牛勤</t>
  </si>
  <si>
    <t>34128219891008492X</t>
  </si>
  <si>
    <t>39100130</t>
  </si>
  <si>
    <t>李沐峰</t>
  </si>
  <si>
    <t>210281198605174017</t>
  </si>
  <si>
    <t>39100131</t>
  </si>
  <si>
    <t>付亮</t>
  </si>
  <si>
    <t>210203198709306011</t>
  </si>
  <si>
    <t>39100132</t>
  </si>
  <si>
    <t>曹传懋</t>
  </si>
  <si>
    <t>210204197807026795</t>
  </si>
  <si>
    <t>39100148</t>
  </si>
  <si>
    <t>张笑冰</t>
  </si>
  <si>
    <t>210402198212223522</t>
  </si>
  <si>
    <t>39100151</t>
  </si>
  <si>
    <t>姜丽丽</t>
  </si>
  <si>
    <t>210222197904163428</t>
  </si>
  <si>
    <t>39100158</t>
  </si>
  <si>
    <t>廉皓泉</t>
  </si>
  <si>
    <t>130102196907172156</t>
  </si>
  <si>
    <t>39100164</t>
  </si>
  <si>
    <t>付正</t>
  </si>
  <si>
    <t>210202199008266422</t>
  </si>
  <si>
    <t>39100166</t>
  </si>
  <si>
    <t>鲁倩楠</t>
  </si>
  <si>
    <t>210281198906034368</t>
  </si>
  <si>
    <t>39100173</t>
  </si>
  <si>
    <t>范金华</t>
  </si>
  <si>
    <t>211381198406105445</t>
  </si>
  <si>
    <t>39100176</t>
  </si>
  <si>
    <t>高颖</t>
  </si>
  <si>
    <t>210204197805212228</t>
  </si>
  <si>
    <t>39100179</t>
  </si>
  <si>
    <t>曲燕超</t>
  </si>
  <si>
    <t>23052419810219182X</t>
  </si>
  <si>
    <t>39100185</t>
  </si>
  <si>
    <t>王国栋</t>
  </si>
  <si>
    <t>210203197502245333</t>
  </si>
  <si>
    <t>39100196</t>
  </si>
  <si>
    <t>范晓北</t>
  </si>
  <si>
    <t>210281198607249334</t>
  </si>
  <si>
    <t>39100199</t>
  </si>
  <si>
    <t>刘程程</t>
  </si>
  <si>
    <t>210281199109241529</t>
  </si>
  <si>
    <t>39100202</t>
  </si>
  <si>
    <t>邵翠松</t>
  </si>
  <si>
    <t>21022219821122662X</t>
  </si>
  <si>
    <t>39100203</t>
  </si>
  <si>
    <t>滕耀杰</t>
  </si>
  <si>
    <t>E111</t>
  </si>
  <si>
    <t>210225198003270027</t>
  </si>
  <si>
    <t>39100205</t>
  </si>
  <si>
    <t>吕守红</t>
  </si>
  <si>
    <t>210225198005080307</t>
  </si>
  <si>
    <t>39100206</t>
  </si>
  <si>
    <t>赵杨</t>
  </si>
  <si>
    <t>210204199107042216</t>
  </si>
  <si>
    <t>39100215</t>
  </si>
  <si>
    <t>何宁</t>
  </si>
  <si>
    <t>210203197703245292</t>
  </si>
  <si>
    <t>39100220</t>
  </si>
  <si>
    <t>隋海涛</t>
  </si>
  <si>
    <t>210522197709012612</t>
  </si>
  <si>
    <t>39100223</t>
  </si>
  <si>
    <t>王燕</t>
  </si>
  <si>
    <t>210203198309112023</t>
  </si>
  <si>
    <t>39100235</t>
  </si>
  <si>
    <t>张陆</t>
  </si>
  <si>
    <t>210281199010295017</t>
  </si>
  <si>
    <t>39100236</t>
  </si>
  <si>
    <t>高洋</t>
  </si>
  <si>
    <t>210202199105220012</t>
  </si>
  <si>
    <t>39100238</t>
  </si>
  <si>
    <t>陈磊</t>
  </si>
  <si>
    <t>230716198111280024</t>
  </si>
  <si>
    <t>39100250</t>
  </si>
  <si>
    <t>李东旭</t>
  </si>
  <si>
    <t>210682198411013571</t>
  </si>
  <si>
    <t>39100255</t>
  </si>
  <si>
    <t>孙羽</t>
  </si>
  <si>
    <t>210281198707130840</t>
  </si>
  <si>
    <t>39100258</t>
  </si>
  <si>
    <t>郭景志</t>
  </si>
  <si>
    <t>231121198302251217</t>
  </si>
  <si>
    <t>39100263</t>
  </si>
  <si>
    <t>刘芳</t>
  </si>
  <si>
    <t>21022219740217176X</t>
  </si>
  <si>
    <t>39100264</t>
  </si>
  <si>
    <t>杜佳俞</t>
  </si>
  <si>
    <t>210283199001080025</t>
  </si>
  <si>
    <t>39100265</t>
  </si>
  <si>
    <t>臧志新</t>
  </si>
  <si>
    <t>210283199101151011</t>
  </si>
  <si>
    <t>39100273</t>
  </si>
  <si>
    <t>高源</t>
  </si>
  <si>
    <t>210283199002240027</t>
  </si>
  <si>
    <t>39100278</t>
  </si>
  <si>
    <t>于红</t>
  </si>
  <si>
    <t>210221197611140621</t>
  </si>
  <si>
    <t>39100281</t>
  </si>
  <si>
    <t>曲福君</t>
  </si>
  <si>
    <t>210212198710150516</t>
  </si>
  <si>
    <t>39100290</t>
  </si>
  <si>
    <t>210204197909254529</t>
  </si>
  <si>
    <t>39100303</t>
  </si>
  <si>
    <t>王惠</t>
  </si>
  <si>
    <t>210811199005210027</t>
  </si>
  <si>
    <t>39100305</t>
  </si>
  <si>
    <t>梁圆圆</t>
  </si>
  <si>
    <t>210204198902155346</t>
  </si>
  <si>
    <t>39100306</t>
  </si>
  <si>
    <t>林彦</t>
  </si>
  <si>
    <t>21022419851113026X</t>
  </si>
  <si>
    <t>39100307</t>
  </si>
  <si>
    <t>蔡文静</t>
  </si>
  <si>
    <t>210202198807163222</t>
  </si>
  <si>
    <t>39100308</t>
  </si>
  <si>
    <t>王亚楠</t>
  </si>
  <si>
    <t>211121198403154025</t>
  </si>
  <si>
    <t>39100309</t>
  </si>
  <si>
    <t>霍文刚</t>
  </si>
  <si>
    <t>210281198302089333</t>
  </si>
  <si>
    <t>39100311</t>
  </si>
  <si>
    <t>罗利梅</t>
  </si>
  <si>
    <t>432524199112231649</t>
  </si>
  <si>
    <t>39100312</t>
  </si>
  <si>
    <t>邵鹏</t>
  </si>
  <si>
    <t>210213197812050016</t>
  </si>
  <si>
    <t>39100319</t>
  </si>
  <si>
    <t>仲照玮</t>
  </si>
  <si>
    <t>21021319901029523X</t>
  </si>
  <si>
    <t>39100321</t>
  </si>
  <si>
    <t>庞晓菲</t>
  </si>
  <si>
    <t>210203198305220027</t>
  </si>
  <si>
    <t>39100323</t>
  </si>
  <si>
    <t>张良昱</t>
  </si>
  <si>
    <t>21021119921026091X</t>
  </si>
  <si>
    <t>39100327</t>
  </si>
  <si>
    <t>谢畅</t>
  </si>
  <si>
    <t>210281199012226429</t>
  </si>
  <si>
    <t>39100328</t>
  </si>
  <si>
    <t>刘玉松</t>
  </si>
  <si>
    <t>210204199210193530</t>
  </si>
  <si>
    <t>39100331</t>
  </si>
  <si>
    <t>金艳</t>
  </si>
  <si>
    <t>210204197808185800</t>
  </si>
  <si>
    <t>39100348</t>
  </si>
  <si>
    <t>王思博</t>
  </si>
  <si>
    <t>210703198409302024</t>
  </si>
  <si>
    <t>大连分公司责任意外保险部</t>
  </si>
  <si>
    <t>39100380</t>
  </si>
  <si>
    <t>鲁天驰</t>
  </si>
  <si>
    <t>232301198906100029</t>
  </si>
  <si>
    <t>39100384</t>
  </si>
  <si>
    <t>许思宇</t>
  </si>
  <si>
    <t>130404198201170325</t>
  </si>
  <si>
    <t>39100395</t>
  </si>
  <si>
    <t>侯天超</t>
  </si>
  <si>
    <t>210211198709040014</t>
  </si>
  <si>
    <t>39100402</t>
  </si>
  <si>
    <t>吴昊林</t>
  </si>
  <si>
    <t>210213199409200554</t>
  </si>
  <si>
    <t>39100407</t>
  </si>
  <si>
    <t>王丽莉</t>
  </si>
  <si>
    <t>210281199211279347</t>
  </si>
  <si>
    <t>39100408</t>
  </si>
  <si>
    <t>任广袤</t>
  </si>
  <si>
    <t>210283198901071533</t>
  </si>
  <si>
    <t>39100424</t>
  </si>
  <si>
    <t>董彦希</t>
  </si>
  <si>
    <t>21020419901014702X</t>
  </si>
  <si>
    <t>39100428</t>
  </si>
  <si>
    <t>于群</t>
  </si>
  <si>
    <t>210204198401163516</t>
  </si>
  <si>
    <t>39100430</t>
  </si>
  <si>
    <t>蔡诗琪</t>
  </si>
  <si>
    <t>21028219941203174X</t>
  </si>
  <si>
    <t>39100448</t>
  </si>
  <si>
    <t>胡亚琼</t>
  </si>
  <si>
    <t>412722198605040082</t>
  </si>
  <si>
    <t>39100451</t>
  </si>
  <si>
    <t>侯戬</t>
  </si>
  <si>
    <t>210282198802221739</t>
  </si>
  <si>
    <t>39100456</t>
  </si>
  <si>
    <t>安大壮</t>
  </si>
  <si>
    <t>152130198407050013</t>
  </si>
  <si>
    <t>39100458</t>
  </si>
  <si>
    <t>宋扬</t>
  </si>
  <si>
    <t>21021319870130302X</t>
  </si>
  <si>
    <t>39100459</t>
  </si>
  <si>
    <t>王绮霞</t>
  </si>
  <si>
    <t>210502199310201829</t>
  </si>
  <si>
    <t>39100460</t>
  </si>
  <si>
    <t>潘贵民</t>
  </si>
  <si>
    <t>231121198908051236</t>
  </si>
  <si>
    <t>39100465</t>
  </si>
  <si>
    <t>张丹盈</t>
  </si>
  <si>
    <t>210224199210080267</t>
  </si>
  <si>
    <t>39100480</t>
  </si>
  <si>
    <t>王秋竹</t>
  </si>
  <si>
    <t>210122199512214824</t>
  </si>
  <si>
    <t>39100484</t>
  </si>
  <si>
    <t>吕林</t>
  </si>
  <si>
    <t>210282198308110013</t>
  </si>
  <si>
    <t>39100488</t>
  </si>
  <si>
    <t>温婧瑶</t>
  </si>
  <si>
    <t>230602199601197128</t>
  </si>
  <si>
    <t>39100489</t>
  </si>
  <si>
    <t>崔婉桐</t>
  </si>
  <si>
    <t>211102199605141543</t>
  </si>
  <si>
    <t>39100495</t>
  </si>
  <si>
    <t>于源正</t>
  </si>
  <si>
    <t>210224199404250252</t>
  </si>
  <si>
    <t>39100497</t>
  </si>
  <si>
    <t>吴云</t>
  </si>
  <si>
    <t>210303198701032525</t>
  </si>
  <si>
    <t>39100498</t>
  </si>
  <si>
    <t>秦洪驰</t>
  </si>
  <si>
    <t>210281199501314331</t>
  </si>
  <si>
    <t>39100502</t>
  </si>
  <si>
    <t>闫卓琪</t>
  </si>
  <si>
    <t>211102199701181510</t>
  </si>
  <si>
    <t>39100504</t>
  </si>
  <si>
    <t>张琛</t>
  </si>
  <si>
    <t>210211198502021422</t>
  </si>
  <si>
    <t>39100510</t>
  </si>
  <si>
    <t>钟华</t>
  </si>
  <si>
    <t>220502198312120421</t>
  </si>
  <si>
    <t>39100513</t>
  </si>
  <si>
    <t>邢语航</t>
  </si>
  <si>
    <t>211004199405070346</t>
  </si>
  <si>
    <t>39100531</t>
  </si>
  <si>
    <t>姚兴盛</t>
  </si>
  <si>
    <t>21028319900628801X</t>
  </si>
  <si>
    <t>39100532</t>
  </si>
  <si>
    <t>孟千叶</t>
  </si>
  <si>
    <t>211302199503291242</t>
  </si>
  <si>
    <t>39100540</t>
  </si>
  <si>
    <t>王施赢</t>
  </si>
  <si>
    <t>210202199307095416</t>
  </si>
  <si>
    <t>39100554</t>
  </si>
  <si>
    <t>姚笛</t>
  </si>
  <si>
    <t>21028219891103094X</t>
  </si>
  <si>
    <t>N/A</t>
  </si>
  <si>
    <t>39100584</t>
  </si>
  <si>
    <t>吕峰</t>
  </si>
  <si>
    <t>210204198610233533</t>
  </si>
  <si>
    <t>娄源原</t>
  </si>
  <si>
    <t>210802199601021525</t>
  </si>
  <si>
    <t>39100325</t>
  </si>
  <si>
    <t>曲洪有</t>
  </si>
  <si>
    <t>210282199301040432</t>
  </si>
  <si>
    <t>派遣合同</t>
  </si>
  <si>
    <t>光彩</t>
  </si>
  <si>
    <t>39100326</t>
  </si>
  <si>
    <t>董文</t>
  </si>
  <si>
    <t>21020419870203139X</t>
  </si>
  <si>
    <t>39100344</t>
  </si>
  <si>
    <t>张克</t>
  </si>
  <si>
    <t>210281199312130816</t>
  </si>
  <si>
    <t>39100383</t>
  </si>
  <si>
    <t>张智华</t>
  </si>
  <si>
    <t>210281198906046414</t>
  </si>
  <si>
    <t>39100387</t>
  </si>
  <si>
    <t>张新健</t>
  </si>
  <si>
    <t>210283199009210525</t>
  </si>
  <si>
    <t>39100411</t>
  </si>
  <si>
    <t>姜涛</t>
  </si>
  <si>
    <t>211321198905021557</t>
  </si>
  <si>
    <t>39100431</t>
  </si>
  <si>
    <t>张晓林</t>
  </si>
  <si>
    <t>152202198005200023</t>
  </si>
  <si>
    <t>39100437</t>
  </si>
  <si>
    <t>李长红</t>
  </si>
  <si>
    <t>210204198011225662</t>
  </si>
  <si>
    <t>39100438</t>
  </si>
  <si>
    <t>张爽</t>
  </si>
  <si>
    <t>21028319950208434X</t>
  </si>
  <si>
    <t>39100453</t>
  </si>
  <si>
    <t>杨艳华</t>
  </si>
  <si>
    <t>231182199005075322</t>
  </si>
  <si>
    <t>39100463</t>
  </si>
  <si>
    <t>张蕾</t>
  </si>
  <si>
    <t>210224198802130825</t>
  </si>
  <si>
    <t>39100330</t>
  </si>
  <si>
    <t>金慧敏</t>
  </si>
  <si>
    <t>210504198707220540</t>
  </si>
  <si>
    <t>融通</t>
  </si>
  <si>
    <t>39100475</t>
  </si>
  <si>
    <t>申琳</t>
  </si>
  <si>
    <t>210504198703271084</t>
  </si>
  <si>
    <t>39100476</t>
  </si>
  <si>
    <t>许婷</t>
  </si>
  <si>
    <t>210212199503130525</t>
  </si>
  <si>
    <t>39100477</t>
  </si>
  <si>
    <t>盛艺辉</t>
  </si>
  <si>
    <t>210212199309303015</t>
  </si>
  <si>
    <t>39100478</t>
  </si>
  <si>
    <t>赵宁</t>
  </si>
  <si>
    <t>210281199402066416</t>
  </si>
  <si>
    <t>39100487</t>
  </si>
  <si>
    <t>李国山</t>
  </si>
  <si>
    <t>21028219890810141X</t>
  </si>
  <si>
    <t>39100490</t>
  </si>
  <si>
    <t>张婕娉</t>
  </si>
  <si>
    <t>210204197908081443</t>
  </si>
  <si>
    <t>39100492</t>
  </si>
  <si>
    <t>刘桂娟</t>
  </si>
  <si>
    <t>130226197807290420</t>
  </si>
  <si>
    <t>39100509</t>
  </si>
  <si>
    <t>张永鹏</t>
  </si>
  <si>
    <t>210213199312303012</t>
  </si>
  <si>
    <t>39100511</t>
  </si>
  <si>
    <t>谢帅</t>
  </si>
  <si>
    <t>210282198607091916</t>
  </si>
  <si>
    <t>39100512</t>
  </si>
  <si>
    <t>陈玉芳</t>
  </si>
  <si>
    <t>210282198702101721</t>
  </si>
  <si>
    <t>39100515</t>
  </si>
  <si>
    <t>梁程程</t>
  </si>
  <si>
    <t>210282199302096622</t>
  </si>
  <si>
    <t>39100522</t>
  </si>
  <si>
    <t>高志强</t>
  </si>
  <si>
    <t>21021319930429331X</t>
  </si>
  <si>
    <t>39100527</t>
  </si>
  <si>
    <t>宋璧君</t>
  </si>
  <si>
    <t>21028119920708642X</t>
  </si>
  <si>
    <t>39100528</t>
  </si>
  <si>
    <t>刘波驿</t>
  </si>
  <si>
    <t>210211198602171911</t>
  </si>
  <si>
    <t>39100538</t>
  </si>
  <si>
    <t>张怡</t>
  </si>
  <si>
    <t>210212199409190521</t>
  </si>
  <si>
    <t>39100541</t>
  </si>
  <si>
    <t>房小裕</t>
  </si>
  <si>
    <t>210283199710091042</t>
  </si>
  <si>
    <t>39100542</t>
  </si>
  <si>
    <t>杜蓉</t>
  </si>
  <si>
    <t>210203199308126049</t>
  </si>
  <si>
    <t>39100543</t>
  </si>
  <si>
    <t>卜丽娜</t>
  </si>
  <si>
    <t>210204198205064326</t>
  </si>
  <si>
    <t>39100564</t>
  </si>
  <si>
    <t>丁静</t>
  </si>
  <si>
    <t>231085198508080229</t>
  </si>
  <si>
    <t>39100567</t>
  </si>
  <si>
    <t>夏铭杰</t>
  </si>
  <si>
    <t>210224199503050280</t>
  </si>
  <si>
    <t>39100568</t>
  </si>
  <si>
    <t>薛莉</t>
  </si>
  <si>
    <t>210204198407122205</t>
  </si>
  <si>
    <t>39100575</t>
  </si>
  <si>
    <t>战岩</t>
  </si>
  <si>
    <t>210882198508010028</t>
  </si>
  <si>
    <t>39100580</t>
  </si>
  <si>
    <t>温春元</t>
  </si>
  <si>
    <t>210213197702035632</t>
  </si>
  <si>
    <t>39100581</t>
  </si>
  <si>
    <t>张海政</t>
  </si>
  <si>
    <t>210283199710081813</t>
  </si>
  <si>
    <t>39100583</t>
  </si>
  <si>
    <t>张翼</t>
  </si>
  <si>
    <t>21021119880527294X</t>
  </si>
  <si>
    <t>fp0023</t>
  </si>
  <si>
    <t>霍淑蓉</t>
  </si>
  <si>
    <t>210211196208124544</t>
  </si>
  <si>
    <t>39100184</t>
  </si>
  <si>
    <t>杨艳娜</t>
  </si>
  <si>
    <t>370831198301180729</t>
  </si>
  <si>
    <t>2020-01</t>
  </si>
  <si>
    <t>2020-02</t>
  </si>
  <si>
    <t>党委委员、总经理助理</t>
  </si>
  <si>
    <t>2020-03</t>
  </si>
  <si>
    <t>2020-04</t>
  </si>
  <si>
    <t>2020-05</t>
  </si>
  <si>
    <t>2020-06</t>
  </si>
  <si>
    <t>大连市分公司审计部</t>
  </si>
  <si>
    <t>2020-07</t>
  </si>
  <si>
    <t>大连市分公司监察部</t>
  </si>
  <si>
    <t>#机关部门#总经理助理（主持工作）</t>
  </si>
  <si>
    <t>2020-08</t>
  </si>
  <si>
    <t>2020-10</t>
  </si>
  <si>
    <t>副经理（主持工作）</t>
  </si>
  <si>
    <t>2020-11</t>
  </si>
  <si>
    <t>大连市分公司电子营销部</t>
  </si>
  <si>
    <t>2020-12</t>
  </si>
  <si>
    <t>经理助理（主持工作）</t>
  </si>
  <si>
    <t>2021-01</t>
  </si>
  <si>
    <t>2021-02</t>
  </si>
  <si>
    <t>大连分公司农业保险部</t>
  </si>
  <si>
    <t>2021-03</t>
  </si>
  <si>
    <t>2021-04</t>
  </si>
  <si>
    <t>#营业部#副经理</t>
  </si>
  <si>
    <t>2021-05</t>
  </si>
  <si>
    <t>#营业部#经理助理（主持工作）</t>
  </si>
  <si>
    <t>2021-06</t>
  </si>
  <si>
    <t>2021-07</t>
  </si>
  <si>
    <t>大连市分公司营业一部-销管</t>
  </si>
  <si>
    <t>2021-08</t>
  </si>
  <si>
    <t>2021-09</t>
  </si>
  <si>
    <t>2021-10</t>
  </si>
  <si>
    <t>大连市分公司营业四部-销管</t>
  </si>
  <si>
    <t>2021-11</t>
  </si>
  <si>
    <t>2021-12</t>
  </si>
  <si>
    <t>大连市分公司营业七部-销管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</si>
</sst>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9" formatCode="0.00_ "/>
  </numFmts>
  <fonts count="6" x14ac:knownFonts="1">
    <font>
      <sz val="11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sz val="10"/>
      <name val="Helv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9">
    <xf numFmtId="0" fontId="0" fillId="0" borderId="0" xfId="0" applyAlignment="1"/>
    <xf numFmtId="0" fontId="4" fillId="0" borderId="0" xfId="1">
      <alignment vertical="center"/>
    </xf>
    <xf numFmtId="0" fontId="1" fillId="2" borderId="0" xfId="0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1" fillId="3" borderId="0" xfId="0" applyNumberFormat="1" applyFont="1" applyFill="1" applyAlignment="1">
      <alignment vertical="center"/>
    </xf>
    <xf numFmtId="176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49" fontId="1" fillId="0" borderId="0" xfId="0" applyNumberFormat="1" applyFont="1" applyBorder="1" applyAlignment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/>
    <xf numFmtId="179" fontId="0" fillId="2" borderId="0" xfId="0" applyNumberFormat="1" applyFill="1" applyAlignment="1"/>
    <xf numFmtId="177" fontId="2" fillId="3" borderId="1" xfId="0" applyNumberFormat="1" applyFont="1" applyFill="1" applyBorder="1" applyAlignment="1">
      <alignment horizontal="center" vertical="center"/>
    </xf>
    <xf numFmtId="179" fontId="0" fillId="5" borderId="0" xfId="0" applyNumberFormat="1" applyFill="1" applyAlignment="1"/>
    <xf numFmtId="179" fontId="0" fillId="3" borderId="0" xfId="0" applyNumberFormat="1" applyFill="1" applyAlignment="1"/>
    <xf numFmtId="176" fontId="2" fillId="4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Alignment="1"/>
    <xf numFmtId="0" fontId="0" fillId="2" borderId="0" xfId="0" quotePrefix="1" applyFill="1" applyAlignment="1"/>
    <xf numFmtId="49" fontId="1" fillId="0" borderId="0" xfId="0" quotePrefix="1" applyNumberFormat="1" applyFont="1" applyAlignment="1">
      <alignment vertical="center"/>
    </xf>
    <xf numFmtId="0" fontId="4" fillId="0" borderId="0" xfId="1" quotePrefix="1">
      <alignment vertical="center"/>
    </xf>
  </cellXfs>
  <cellStyles count="2">
    <cellStyle name="常规" xfId="0" builtinId="0"/>
    <cellStyle name="常规 2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196"/>
  <sheetViews>
    <sheetView tabSelected="1" topLeftCell="U171" workbookViewId="0">
      <selection activeCell="AI196" sqref="AI196"/>
    </sheetView>
  </sheetViews>
  <sheetFormatPr defaultColWidth="9" defaultRowHeight="14" x14ac:dyDescent="0.25"/>
  <cols>
    <col min="1" max="1" width="23.81640625" style="3" customWidth="1"/>
    <col min="2" max="2" width="11.36328125" style="3" customWidth="1"/>
    <col min="3" max="3" width="11.36328125" style="4" customWidth="1"/>
    <col min="4" max="4" width="14.90625" style="4" customWidth="1"/>
    <col min="5" max="5" width="20" style="3" customWidth="1"/>
    <col min="6" max="6" width="36.1796875" style="4" customWidth="1"/>
    <col min="7" max="7" width="33" style="4" customWidth="1"/>
    <col min="8" max="8" width="13.26953125" style="4" customWidth="1"/>
    <col min="9" max="9" width="11.36328125" style="4" customWidth="1"/>
    <col min="10" max="10" width="18" style="4" customWidth="1"/>
    <col min="11" max="11" width="9.26953125" style="5" customWidth="1"/>
    <col min="12" max="12" width="10.26953125" style="5" customWidth="1"/>
    <col min="13" max="13" width="11.08984375" style="5" customWidth="1"/>
    <col min="14" max="14" width="15.6328125" style="5" customWidth="1"/>
    <col min="15" max="15" width="12.7265625" style="5" customWidth="1"/>
    <col min="16" max="16" width="10.90625" style="6" customWidth="1"/>
    <col min="17" max="17" width="13.08984375" style="5" customWidth="1"/>
    <col min="18" max="18" width="15.81640625" style="5" customWidth="1"/>
    <col min="19" max="19" width="16.08984375" style="5" customWidth="1"/>
    <col min="20" max="21" width="15" style="7" customWidth="1"/>
    <col min="22" max="22" width="17.1796875" style="5" customWidth="1"/>
    <col min="23" max="23" width="14.453125" style="5" customWidth="1"/>
    <col min="24" max="24" width="13.54296875" style="5" customWidth="1"/>
    <col min="25" max="25" width="8.26953125" style="5" customWidth="1"/>
    <col min="26" max="26" width="12.6328125" style="5" customWidth="1"/>
    <col min="27" max="27" width="24.1796875" style="5" customWidth="1"/>
    <col min="28" max="28" width="11.453125" style="5" customWidth="1"/>
    <col min="29" max="29" width="16.54296875" style="5" customWidth="1"/>
    <col min="30" max="30" width="13.36328125" style="5" customWidth="1"/>
    <col min="31" max="31" width="18.54296875" style="8" customWidth="1"/>
    <col min="32" max="32" width="20" style="8" customWidth="1"/>
    <col min="33" max="34" width="22.1796875" style="8" customWidth="1"/>
    <col min="35" max="35" width="8.453125" style="9" customWidth="1"/>
    <col min="36" max="16380" width="9" style="4"/>
  </cols>
  <sheetData>
    <row r="1" spans="1:35" x14ac:dyDescent="0.25">
      <c r="A1" s="10" t="s">
        <v>0</v>
      </c>
      <c r="B1" s="10" t="s">
        <v>1</v>
      </c>
      <c r="C1" s="10" t="s">
        <v>1</v>
      </c>
      <c r="D1" s="10" t="s">
        <v>1</v>
      </c>
      <c r="E1" s="10" t="s">
        <v>1</v>
      </c>
      <c r="F1" s="10" t="s">
        <v>1</v>
      </c>
      <c r="G1" s="10" t="s">
        <v>1</v>
      </c>
      <c r="H1" s="10" t="s">
        <v>1</v>
      </c>
      <c r="I1" s="10" t="s">
        <v>1</v>
      </c>
      <c r="J1" s="10" t="s">
        <v>1</v>
      </c>
      <c r="K1" s="15"/>
      <c r="L1" s="15"/>
      <c r="M1" s="15"/>
      <c r="N1" s="15"/>
      <c r="O1" s="15"/>
      <c r="P1" s="16"/>
      <c r="Q1" s="15"/>
      <c r="R1" s="15"/>
      <c r="S1" s="15"/>
      <c r="T1" s="19"/>
      <c r="U1" s="19"/>
      <c r="V1" s="15"/>
      <c r="W1" s="15"/>
      <c r="X1" s="15"/>
      <c r="Y1" s="15"/>
      <c r="Z1" s="15" t="s">
        <v>2</v>
      </c>
      <c r="AA1" s="15" t="s">
        <v>3</v>
      </c>
      <c r="AB1" s="15" t="s">
        <v>4</v>
      </c>
      <c r="AC1" s="15" t="s">
        <v>5</v>
      </c>
      <c r="AD1" s="15" t="s">
        <v>6</v>
      </c>
      <c r="AE1" s="22" t="s">
        <v>7</v>
      </c>
      <c r="AF1" s="22" t="s">
        <v>8</v>
      </c>
      <c r="AG1" s="22" t="s">
        <v>9</v>
      </c>
      <c r="AH1" s="22" t="s">
        <v>10</v>
      </c>
      <c r="AI1" s="11" t="s">
        <v>11</v>
      </c>
    </row>
    <row r="2" spans="1:35" x14ac:dyDescent="0.25">
      <c r="A2" s="10" t="s">
        <v>12</v>
      </c>
      <c r="B2" s="10" t="s">
        <v>13</v>
      </c>
      <c r="C2" s="11" t="s">
        <v>14</v>
      </c>
      <c r="D2" s="11" t="s">
        <v>15</v>
      </c>
      <c r="E2" s="10" t="s">
        <v>16</v>
      </c>
      <c r="F2" s="11" t="s">
        <v>17</v>
      </c>
      <c r="G2" s="11" t="s">
        <v>18</v>
      </c>
      <c r="H2" s="11" t="s">
        <v>19</v>
      </c>
      <c r="I2" s="11" t="s">
        <v>20</v>
      </c>
      <c r="J2" s="11" t="s">
        <v>21</v>
      </c>
      <c r="K2" s="15" t="s">
        <v>22</v>
      </c>
      <c r="L2" s="15" t="s">
        <v>23</v>
      </c>
      <c r="M2" s="15" t="s">
        <v>24</v>
      </c>
      <c r="N2" s="15" t="s">
        <v>25</v>
      </c>
      <c r="O2" s="15" t="s">
        <v>26</v>
      </c>
      <c r="P2" s="16" t="s">
        <v>27</v>
      </c>
      <c r="Q2" s="15" t="s">
        <v>28</v>
      </c>
      <c r="R2" s="15" t="s">
        <v>29</v>
      </c>
      <c r="S2" s="15" t="s">
        <v>30</v>
      </c>
      <c r="T2" s="19" t="s">
        <v>31</v>
      </c>
      <c r="U2" s="19" t="s">
        <v>32</v>
      </c>
      <c r="V2" s="15" t="s">
        <v>33</v>
      </c>
      <c r="W2" s="15" t="s">
        <v>34</v>
      </c>
      <c r="X2" s="15" t="s">
        <v>35</v>
      </c>
      <c r="Y2" s="15" t="s">
        <v>36</v>
      </c>
      <c r="Z2" s="15" t="s">
        <v>37</v>
      </c>
      <c r="AA2" s="15" t="s">
        <v>38</v>
      </c>
      <c r="AB2" s="15" t="s">
        <v>39</v>
      </c>
      <c r="AC2" s="15" t="s">
        <v>40</v>
      </c>
      <c r="AD2" s="15" t="s">
        <v>41</v>
      </c>
      <c r="AE2" s="22" t="s">
        <v>42</v>
      </c>
      <c r="AF2" s="22" t="s">
        <v>43</v>
      </c>
      <c r="AG2" s="22" t="s">
        <v>44</v>
      </c>
      <c r="AH2" s="22" t="s">
        <v>45</v>
      </c>
      <c r="AI2" s="11" t="s">
        <v>46</v>
      </c>
    </row>
    <row r="3" spans="1:35" x14ac:dyDescent="0.25">
      <c r="A3" s="25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s="17">
        <v>9824.8799999999992</v>
      </c>
      <c r="L3" s="17">
        <v>9824.8799999999992</v>
      </c>
      <c r="M3" s="17">
        <v>8842.4</v>
      </c>
      <c r="N3" s="17">
        <v>0</v>
      </c>
      <c r="O3" s="17">
        <v>0</v>
      </c>
      <c r="P3" s="18">
        <v>144000</v>
      </c>
      <c r="Q3" s="17">
        <v>62585.87</v>
      </c>
      <c r="R3" s="20">
        <v>0</v>
      </c>
      <c r="S3" s="20">
        <v>0</v>
      </c>
      <c r="T3" s="21">
        <v>4000</v>
      </c>
      <c r="U3" s="21">
        <v>150</v>
      </c>
      <c r="V3" s="17">
        <v>228.67</v>
      </c>
      <c r="W3" s="17">
        <v>0</v>
      </c>
      <c r="X3" s="17">
        <v>1000</v>
      </c>
      <c r="Y3" s="17">
        <v>350</v>
      </c>
      <c r="Z3" s="17">
        <f>SUM(K3:Y3)</f>
        <v>240806.7</v>
      </c>
      <c r="AA3" s="17">
        <v>0</v>
      </c>
      <c r="AB3" s="17">
        <v>0</v>
      </c>
      <c r="AC3" s="17">
        <v>0</v>
      </c>
      <c r="AD3" s="17">
        <v>0</v>
      </c>
      <c r="AE3">
        <v>1</v>
      </c>
      <c r="AF3">
        <v>1</v>
      </c>
      <c r="AG3">
        <v>1</v>
      </c>
      <c r="AH3">
        <v>1</v>
      </c>
      <c r="AI3" t="s">
        <v>56</v>
      </c>
    </row>
    <row r="4" spans="1:35" x14ac:dyDescent="0.25">
      <c r="A4" s="25" t="s">
        <v>47</v>
      </c>
      <c r="B4" t="s">
        <v>57</v>
      </c>
      <c r="C4" t="s">
        <v>58</v>
      </c>
      <c r="D4" t="s">
        <v>50</v>
      </c>
      <c r="E4" t="s">
        <v>59</v>
      </c>
      <c r="F4" t="s">
        <v>52</v>
      </c>
      <c r="G4" t="s">
        <v>60</v>
      </c>
      <c r="H4" t="s">
        <v>54</v>
      </c>
      <c r="I4" t="s">
        <v>55</v>
      </c>
      <c r="J4" t="s">
        <v>56</v>
      </c>
      <c r="K4" s="17">
        <v>7860.83</v>
      </c>
      <c r="L4" s="17">
        <v>7860.83</v>
      </c>
      <c r="M4" s="17">
        <v>7074.75</v>
      </c>
      <c r="N4" s="17">
        <v>0</v>
      </c>
      <c r="O4" s="17">
        <v>0</v>
      </c>
      <c r="P4" s="18">
        <v>36000</v>
      </c>
      <c r="Q4" s="17">
        <v>87185.55</v>
      </c>
      <c r="R4" s="20">
        <v>0</v>
      </c>
      <c r="S4" s="20">
        <v>0</v>
      </c>
      <c r="T4" s="21">
        <v>3600</v>
      </c>
      <c r="U4" s="21">
        <v>150</v>
      </c>
      <c r="V4" s="17">
        <v>228.67</v>
      </c>
      <c r="W4" s="17">
        <v>0</v>
      </c>
      <c r="X4" s="17">
        <v>1000</v>
      </c>
      <c r="Y4" s="17">
        <v>350</v>
      </c>
      <c r="Z4" s="17">
        <f t="shared" ref="Z4" si="0">SUM(K4:Y4)</f>
        <v>151310.63000000003</v>
      </c>
      <c r="AA4" s="17">
        <v>0</v>
      </c>
      <c r="AB4" s="17">
        <v>0</v>
      </c>
      <c r="AC4" s="17">
        <v>0</v>
      </c>
      <c r="AD4" s="17">
        <v>0</v>
      </c>
      <c r="AE4">
        <v>1</v>
      </c>
      <c r="AF4">
        <v>1</v>
      </c>
      <c r="AG4">
        <v>1</v>
      </c>
      <c r="AH4">
        <v>1</v>
      </c>
      <c r="AI4" t="s">
        <v>56</v>
      </c>
    </row>
    <row r="5" spans="1:35" x14ac:dyDescent="0.25">
      <c r="A5" s="25" t="s">
        <v>47</v>
      </c>
      <c r="B5" t="s">
        <v>61</v>
      </c>
      <c r="C5" t="s">
        <v>62</v>
      </c>
      <c r="D5" t="s">
        <v>50</v>
      </c>
      <c r="E5" t="s">
        <v>63</v>
      </c>
      <c r="F5" t="s">
        <v>52</v>
      </c>
      <c r="G5" t="s">
        <v>60</v>
      </c>
      <c r="H5" t="s">
        <v>54</v>
      </c>
      <c r="I5" t="s">
        <v>55</v>
      </c>
      <c r="J5" t="s">
        <v>56</v>
      </c>
      <c r="K5" s="17">
        <v>7860.83</v>
      </c>
      <c r="L5" s="17">
        <v>7860.83</v>
      </c>
      <c r="M5" s="17">
        <v>7074.75</v>
      </c>
      <c r="N5" s="17">
        <v>0</v>
      </c>
      <c r="O5" s="17">
        <v>0</v>
      </c>
      <c r="P5" s="18">
        <v>36000</v>
      </c>
      <c r="Q5" s="17">
        <v>104902.39999999999</v>
      </c>
      <c r="R5" s="20">
        <v>0</v>
      </c>
      <c r="S5" s="20">
        <v>0</v>
      </c>
      <c r="T5" s="21">
        <v>3600</v>
      </c>
      <c r="U5" s="21">
        <v>150</v>
      </c>
      <c r="V5" s="17">
        <v>228.67</v>
      </c>
      <c r="W5" s="17">
        <v>0</v>
      </c>
      <c r="X5" s="17">
        <v>1000</v>
      </c>
      <c r="Y5" s="17">
        <v>350</v>
      </c>
      <c r="Z5" s="17">
        <f t="shared" ref="Z5:Z35" si="1">SUM(K5:Y5)</f>
        <v>169027.48</v>
      </c>
      <c r="AA5" s="17">
        <v>0</v>
      </c>
      <c r="AB5" s="17">
        <v>0</v>
      </c>
      <c r="AC5" s="17">
        <v>0</v>
      </c>
      <c r="AD5" s="17">
        <v>0</v>
      </c>
      <c r="AE5">
        <v>1</v>
      </c>
      <c r="AF5">
        <v>1</v>
      </c>
      <c r="AG5">
        <v>1</v>
      </c>
      <c r="AH5">
        <v>1</v>
      </c>
      <c r="AI5" t="s">
        <v>56</v>
      </c>
    </row>
    <row r="6" spans="1:35" x14ac:dyDescent="0.25">
      <c r="A6" s="25" t="s">
        <v>47</v>
      </c>
      <c r="B6" t="s">
        <v>64</v>
      </c>
      <c r="C6" t="s">
        <v>65</v>
      </c>
      <c r="D6" t="s">
        <v>50</v>
      </c>
      <c r="E6" t="s">
        <v>66</v>
      </c>
      <c r="F6" t="s">
        <v>52</v>
      </c>
      <c r="G6" t="s">
        <v>60</v>
      </c>
      <c r="H6" t="s">
        <v>54</v>
      </c>
      <c r="I6" t="s">
        <v>55</v>
      </c>
      <c r="J6" t="s">
        <v>56</v>
      </c>
      <c r="K6" s="17">
        <v>7860.83</v>
      </c>
      <c r="L6" s="17">
        <v>7860.83</v>
      </c>
      <c r="M6" s="17">
        <v>7074.75</v>
      </c>
      <c r="N6" s="17">
        <v>0</v>
      </c>
      <c r="O6" s="17">
        <v>0</v>
      </c>
      <c r="P6" s="18">
        <v>36000</v>
      </c>
      <c r="Q6" s="17">
        <v>93262.1</v>
      </c>
      <c r="R6" s="20">
        <v>0</v>
      </c>
      <c r="S6" s="20">
        <v>0</v>
      </c>
      <c r="T6" s="21">
        <v>3600</v>
      </c>
      <c r="U6" s="21">
        <v>150</v>
      </c>
      <c r="V6" s="17">
        <v>228.67</v>
      </c>
      <c r="W6" s="17">
        <v>0</v>
      </c>
      <c r="X6" s="17">
        <v>1000</v>
      </c>
      <c r="Y6" s="17">
        <v>300</v>
      </c>
      <c r="Z6" s="17">
        <f t="shared" si="1"/>
        <v>157337.18000000002</v>
      </c>
      <c r="AA6" s="17">
        <v>0</v>
      </c>
      <c r="AB6" s="17">
        <v>0</v>
      </c>
      <c r="AC6" s="17">
        <v>0</v>
      </c>
      <c r="AD6" s="17">
        <v>0</v>
      </c>
      <c r="AE6">
        <v>1</v>
      </c>
      <c r="AF6">
        <v>1</v>
      </c>
      <c r="AG6">
        <v>1</v>
      </c>
      <c r="AH6">
        <v>1</v>
      </c>
      <c r="AI6" t="s">
        <v>56</v>
      </c>
    </row>
    <row r="7" spans="1:35" x14ac:dyDescent="0.25">
      <c r="A7" s="25" t="s">
        <v>47</v>
      </c>
      <c r="B7" t="s">
        <v>67</v>
      </c>
      <c r="C7" t="s">
        <v>68</v>
      </c>
      <c r="D7" t="s">
        <v>50</v>
      </c>
      <c r="E7" t="s">
        <v>69</v>
      </c>
      <c r="F7" t="s">
        <v>70</v>
      </c>
      <c r="G7" t="s">
        <v>71</v>
      </c>
      <c r="H7" t="s">
        <v>54</v>
      </c>
      <c r="I7" t="s">
        <v>55</v>
      </c>
      <c r="J7" t="s">
        <v>56</v>
      </c>
      <c r="K7" s="17">
        <v>2400</v>
      </c>
      <c r="L7" s="17">
        <v>5600</v>
      </c>
      <c r="M7" s="17">
        <v>1225</v>
      </c>
      <c r="N7" s="17">
        <v>0</v>
      </c>
      <c r="O7" s="17">
        <v>0</v>
      </c>
      <c r="P7" s="18">
        <v>36000</v>
      </c>
      <c r="Q7" s="17">
        <v>3200</v>
      </c>
      <c r="R7" s="20">
        <v>0</v>
      </c>
      <c r="S7" s="20">
        <v>0</v>
      </c>
      <c r="T7" s="21">
        <v>1900</v>
      </c>
      <c r="U7" s="21">
        <v>1000</v>
      </c>
      <c r="V7" s="17">
        <v>171.5</v>
      </c>
      <c r="W7" s="17">
        <v>5</v>
      </c>
      <c r="X7" s="17">
        <v>1000</v>
      </c>
      <c r="Y7" s="17">
        <v>350</v>
      </c>
      <c r="Z7" s="17">
        <f t="shared" si="1"/>
        <v>52851.5</v>
      </c>
      <c r="AA7" s="17">
        <v>0</v>
      </c>
      <c r="AB7" s="17">
        <v>0</v>
      </c>
      <c r="AC7" s="17">
        <v>0</v>
      </c>
      <c r="AD7" s="17">
        <v>0</v>
      </c>
      <c r="AE7">
        <v>1</v>
      </c>
      <c r="AF7">
        <v>1</v>
      </c>
      <c r="AG7">
        <v>1</v>
      </c>
      <c r="AH7">
        <v>1</v>
      </c>
      <c r="AI7" t="s">
        <v>56</v>
      </c>
    </row>
    <row r="8" spans="1:35" x14ac:dyDescent="0.25">
      <c r="A8" s="25" t="s">
        <v>47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71</v>
      </c>
      <c r="H8" t="s">
        <v>54</v>
      </c>
      <c r="I8" t="s">
        <v>55</v>
      </c>
      <c r="J8" t="s">
        <v>56</v>
      </c>
      <c r="K8" s="17">
        <v>2400</v>
      </c>
      <c r="L8" s="17">
        <v>5600</v>
      </c>
      <c r="M8" s="17">
        <v>1600</v>
      </c>
      <c r="N8" s="17">
        <v>0</v>
      </c>
      <c r="O8" s="17">
        <v>0</v>
      </c>
      <c r="P8" s="18">
        <v>36000</v>
      </c>
      <c r="Q8" s="17">
        <v>23300</v>
      </c>
      <c r="R8" s="20">
        <v>0</v>
      </c>
      <c r="S8" s="20">
        <v>0</v>
      </c>
      <c r="T8" s="21">
        <v>1900</v>
      </c>
      <c r="U8" s="21">
        <v>850</v>
      </c>
      <c r="V8" s="17">
        <v>171.5</v>
      </c>
      <c r="W8" s="17">
        <v>0</v>
      </c>
      <c r="X8" s="17">
        <v>1000</v>
      </c>
      <c r="Y8" s="17">
        <v>300</v>
      </c>
      <c r="Z8" s="17">
        <f t="shared" si="1"/>
        <v>73121.5</v>
      </c>
      <c r="AA8" s="17">
        <v>0</v>
      </c>
      <c r="AB8" s="17">
        <v>0</v>
      </c>
      <c r="AC8" s="17">
        <v>0</v>
      </c>
      <c r="AD8" s="17">
        <v>0</v>
      </c>
      <c r="AE8">
        <v>1</v>
      </c>
      <c r="AF8">
        <v>1</v>
      </c>
      <c r="AG8">
        <v>1</v>
      </c>
      <c r="AH8">
        <v>1</v>
      </c>
      <c r="AI8" t="s">
        <v>56</v>
      </c>
    </row>
    <row r="9" spans="1:35" x14ac:dyDescent="0.25">
      <c r="A9" s="25" t="s">
        <v>47</v>
      </c>
      <c r="B9" t="s">
        <v>77</v>
      </c>
      <c r="C9" t="s">
        <v>78</v>
      </c>
      <c r="D9" t="s">
        <v>79</v>
      </c>
      <c r="E9" t="s">
        <v>80</v>
      </c>
      <c r="F9" t="s">
        <v>81</v>
      </c>
      <c r="G9" t="s">
        <v>82</v>
      </c>
      <c r="H9" t="s">
        <v>54</v>
      </c>
      <c r="I9" t="s">
        <v>55</v>
      </c>
      <c r="J9" t="s">
        <v>56</v>
      </c>
      <c r="K9" s="17">
        <v>3000</v>
      </c>
      <c r="L9" s="17">
        <v>7000</v>
      </c>
      <c r="M9" s="17">
        <v>1900</v>
      </c>
      <c r="N9" s="17">
        <v>0</v>
      </c>
      <c r="O9" s="17">
        <v>0</v>
      </c>
      <c r="P9" s="18">
        <v>32000</v>
      </c>
      <c r="Q9" s="17">
        <v>0</v>
      </c>
      <c r="R9" s="20">
        <v>0</v>
      </c>
      <c r="S9" s="20">
        <v>0</v>
      </c>
      <c r="T9" s="21">
        <v>2300</v>
      </c>
      <c r="U9" s="21">
        <v>850</v>
      </c>
      <c r="V9" s="17">
        <v>171.5</v>
      </c>
      <c r="W9" s="17">
        <v>0</v>
      </c>
      <c r="X9" s="17">
        <v>1000</v>
      </c>
      <c r="Y9" s="17">
        <v>350</v>
      </c>
      <c r="Z9" s="17">
        <f t="shared" si="1"/>
        <v>48571.5</v>
      </c>
      <c r="AA9" s="17">
        <v>0</v>
      </c>
      <c r="AB9" s="17">
        <v>0</v>
      </c>
      <c r="AC9" s="17">
        <v>0</v>
      </c>
      <c r="AD9" s="17">
        <v>0</v>
      </c>
      <c r="AE9">
        <v>1</v>
      </c>
      <c r="AF9">
        <v>1</v>
      </c>
      <c r="AG9">
        <v>1</v>
      </c>
      <c r="AH9">
        <v>1</v>
      </c>
      <c r="AI9" t="s">
        <v>56</v>
      </c>
    </row>
    <row r="10" spans="1:35" x14ac:dyDescent="0.25">
      <c r="A10" s="25" t="s">
        <v>47</v>
      </c>
      <c r="B10" t="s">
        <v>83</v>
      </c>
      <c r="C10" t="s">
        <v>84</v>
      </c>
      <c r="D10" t="s">
        <v>85</v>
      </c>
      <c r="E10" t="s">
        <v>86</v>
      </c>
      <c r="F10" t="s">
        <v>87</v>
      </c>
      <c r="G10" t="s">
        <v>82</v>
      </c>
      <c r="H10" t="s">
        <v>54</v>
      </c>
      <c r="I10" t="s">
        <v>55</v>
      </c>
      <c r="J10" t="s">
        <v>56</v>
      </c>
      <c r="K10" s="17">
        <v>2850</v>
      </c>
      <c r="L10" s="17">
        <v>6650</v>
      </c>
      <c r="M10" s="17">
        <v>1400</v>
      </c>
      <c r="N10" s="17">
        <v>0</v>
      </c>
      <c r="O10" s="17">
        <v>0</v>
      </c>
      <c r="P10" s="18">
        <v>36000</v>
      </c>
      <c r="Q10" s="17">
        <v>11300</v>
      </c>
      <c r="R10" s="20">
        <v>0</v>
      </c>
      <c r="S10" s="20">
        <v>0</v>
      </c>
      <c r="T10" s="21">
        <v>1900</v>
      </c>
      <c r="U10" s="21">
        <v>940</v>
      </c>
      <c r="V10" s="17">
        <v>171.5</v>
      </c>
      <c r="W10" s="17">
        <v>0</v>
      </c>
      <c r="X10" s="17">
        <v>1000</v>
      </c>
      <c r="Y10" s="17">
        <v>350</v>
      </c>
      <c r="Z10" s="17">
        <f t="shared" si="1"/>
        <v>62561.5</v>
      </c>
      <c r="AA10" s="17">
        <v>0</v>
      </c>
      <c r="AB10" s="17">
        <v>0</v>
      </c>
      <c r="AC10" s="17">
        <v>0</v>
      </c>
      <c r="AD10" s="17">
        <v>0</v>
      </c>
      <c r="AE10">
        <v>1</v>
      </c>
      <c r="AF10">
        <v>1</v>
      </c>
      <c r="AG10">
        <v>1</v>
      </c>
      <c r="AH10">
        <v>1</v>
      </c>
      <c r="AI10" t="s">
        <v>56</v>
      </c>
    </row>
    <row r="11" spans="1:35" x14ac:dyDescent="0.25">
      <c r="A11" s="25" t="s">
        <v>47</v>
      </c>
      <c r="B11" t="s">
        <v>88</v>
      </c>
      <c r="C11" t="s">
        <v>89</v>
      </c>
      <c r="D11" t="s">
        <v>50</v>
      </c>
      <c r="E11" t="s">
        <v>90</v>
      </c>
      <c r="F11" t="s">
        <v>91</v>
      </c>
      <c r="G11" t="s">
        <v>82</v>
      </c>
      <c r="H11" t="s">
        <v>54</v>
      </c>
      <c r="I11" t="s">
        <v>55</v>
      </c>
      <c r="J11" t="s">
        <v>56</v>
      </c>
      <c r="K11" s="17">
        <v>2850</v>
      </c>
      <c r="L11" s="17">
        <v>6650</v>
      </c>
      <c r="M11" s="17">
        <v>1225</v>
      </c>
      <c r="N11" s="17">
        <v>0</v>
      </c>
      <c r="O11" s="17">
        <v>0</v>
      </c>
      <c r="P11" s="18">
        <v>36000</v>
      </c>
      <c r="Q11" s="17">
        <v>3200</v>
      </c>
      <c r="R11" s="20">
        <v>0</v>
      </c>
      <c r="S11" s="20">
        <v>0</v>
      </c>
      <c r="T11" s="21">
        <v>1900</v>
      </c>
      <c r="U11" s="21">
        <v>1000</v>
      </c>
      <c r="V11" s="17">
        <v>171.5</v>
      </c>
      <c r="W11" s="17">
        <v>0</v>
      </c>
      <c r="X11" s="17">
        <v>1000</v>
      </c>
      <c r="Y11" s="17">
        <v>300</v>
      </c>
      <c r="Z11" s="17">
        <f t="shared" si="1"/>
        <v>54296.5</v>
      </c>
      <c r="AA11" s="17">
        <v>0</v>
      </c>
      <c r="AB11" s="17">
        <v>0</v>
      </c>
      <c r="AC11" s="17">
        <v>0</v>
      </c>
      <c r="AD11" s="17">
        <v>0</v>
      </c>
      <c r="AE11">
        <v>1</v>
      </c>
      <c r="AF11">
        <v>1</v>
      </c>
      <c r="AG11">
        <v>1</v>
      </c>
      <c r="AH11">
        <v>1</v>
      </c>
      <c r="AI11" t="s">
        <v>56</v>
      </c>
    </row>
    <row r="12" spans="1:35" x14ac:dyDescent="0.25">
      <c r="A12" s="25" t="s">
        <v>47</v>
      </c>
      <c r="B12" t="s">
        <v>92</v>
      </c>
      <c r="C12" t="s">
        <v>93</v>
      </c>
      <c r="D12" t="s">
        <v>74</v>
      </c>
      <c r="E12" t="s">
        <v>94</v>
      </c>
      <c r="F12" t="s">
        <v>95</v>
      </c>
      <c r="G12" t="s">
        <v>96</v>
      </c>
      <c r="H12" t="s">
        <v>54</v>
      </c>
      <c r="I12" t="s">
        <v>55</v>
      </c>
      <c r="J12" t="s">
        <v>56</v>
      </c>
      <c r="K12" s="17">
        <v>3000</v>
      </c>
      <c r="L12" s="17">
        <v>7000</v>
      </c>
      <c r="M12" s="17">
        <v>1781</v>
      </c>
      <c r="N12" s="17">
        <v>0</v>
      </c>
      <c r="O12" s="17">
        <v>0</v>
      </c>
      <c r="P12" s="18">
        <v>36000</v>
      </c>
      <c r="Q12" s="17">
        <v>17300</v>
      </c>
      <c r="R12" s="20">
        <v>0</v>
      </c>
      <c r="S12" s="20">
        <v>0</v>
      </c>
      <c r="T12" s="21">
        <v>2300</v>
      </c>
      <c r="U12" s="21">
        <v>1000</v>
      </c>
      <c r="V12" s="17">
        <v>171.5</v>
      </c>
      <c r="W12" s="17">
        <v>5</v>
      </c>
      <c r="X12" s="17">
        <v>1000</v>
      </c>
      <c r="Y12" s="17">
        <v>350</v>
      </c>
      <c r="Z12" s="17">
        <f t="shared" si="1"/>
        <v>69907.5</v>
      </c>
      <c r="AA12" s="17">
        <v>0</v>
      </c>
      <c r="AB12" s="17">
        <v>0</v>
      </c>
      <c r="AC12" s="17">
        <v>0</v>
      </c>
      <c r="AD12" s="17">
        <v>0</v>
      </c>
      <c r="AE12">
        <v>1</v>
      </c>
      <c r="AF12">
        <v>1</v>
      </c>
      <c r="AG12">
        <v>1</v>
      </c>
      <c r="AH12">
        <v>1</v>
      </c>
      <c r="AI12" t="s">
        <v>56</v>
      </c>
    </row>
    <row r="13" spans="1:35" x14ac:dyDescent="0.25">
      <c r="A13" s="25" t="s">
        <v>47</v>
      </c>
      <c r="B13" t="s">
        <v>97</v>
      </c>
      <c r="C13" t="s">
        <v>98</v>
      </c>
      <c r="D13" t="s">
        <v>79</v>
      </c>
      <c r="E13" t="s">
        <v>99</v>
      </c>
      <c r="F13" t="s">
        <v>100</v>
      </c>
      <c r="G13" t="s">
        <v>96</v>
      </c>
      <c r="H13" t="s">
        <v>54</v>
      </c>
      <c r="I13" t="s">
        <v>55</v>
      </c>
      <c r="J13" t="s">
        <v>56</v>
      </c>
      <c r="K13" s="17">
        <v>3000</v>
      </c>
      <c r="L13" s="17">
        <v>7000</v>
      </c>
      <c r="M13" s="17">
        <v>1875</v>
      </c>
      <c r="N13" s="17">
        <v>0</v>
      </c>
      <c r="O13" s="17">
        <v>0</v>
      </c>
      <c r="P13" s="18">
        <v>28700</v>
      </c>
      <c r="Q13" s="17">
        <v>0</v>
      </c>
      <c r="R13" s="20">
        <v>0</v>
      </c>
      <c r="S13" s="20">
        <v>0</v>
      </c>
      <c r="T13" s="21">
        <v>2300</v>
      </c>
      <c r="U13" s="21">
        <v>1000</v>
      </c>
      <c r="V13" s="17">
        <v>171.5</v>
      </c>
      <c r="W13" s="17">
        <v>0</v>
      </c>
      <c r="X13" s="17">
        <v>1000</v>
      </c>
      <c r="Y13" s="17">
        <v>350</v>
      </c>
      <c r="Z13" s="17">
        <f t="shared" si="1"/>
        <v>45396.5</v>
      </c>
      <c r="AA13" s="17">
        <v>0</v>
      </c>
      <c r="AB13" s="17">
        <v>0</v>
      </c>
      <c r="AC13" s="17">
        <v>0</v>
      </c>
      <c r="AD13" s="17">
        <v>0</v>
      </c>
      <c r="AE13">
        <v>1</v>
      </c>
      <c r="AF13">
        <v>1</v>
      </c>
      <c r="AG13">
        <v>1</v>
      </c>
      <c r="AH13">
        <v>1</v>
      </c>
      <c r="AI13" t="s">
        <v>56</v>
      </c>
    </row>
    <row r="14" spans="1:35" x14ac:dyDescent="0.25">
      <c r="A14" s="25" t="s">
        <v>47</v>
      </c>
      <c r="B14" t="s">
        <v>101</v>
      </c>
      <c r="C14" t="s">
        <v>102</v>
      </c>
      <c r="D14" t="s">
        <v>74</v>
      </c>
      <c r="E14" t="s">
        <v>103</v>
      </c>
      <c r="F14" t="s">
        <v>104</v>
      </c>
      <c r="G14" t="s">
        <v>96</v>
      </c>
      <c r="H14" t="s">
        <v>54</v>
      </c>
      <c r="I14" t="s">
        <v>55</v>
      </c>
      <c r="J14" t="s">
        <v>56</v>
      </c>
      <c r="K14" s="17">
        <v>3000</v>
      </c>
      <c r="L14" s="17">
        <v>7000</v>
      </c>
      <c r="M14" s="17">
        <v>1900</v>
      </c>
      <c r="N14" s="17">
        <v>0</v>
      </c>
      <c r="O14" s="17">
        <v>0</v>
      </c>
      <c r="P14" s="18">
        <v>36000</v>
      </c>
      <c r="Q14" s="17">
        <f>4400+21500</f>
        <v>25900</v>
      </c>
      <c r="R14" s="20">
        <v>0</v>
      </c>
      <c r="S14" s="20">
        <v>0</v>
      </c>
      <c r="T14" s="21">
        <v>2300</v>
      </c>
      <c r="U14" s="21">
        <v>1000</v>
      </c>
      <c r="V14" s="17">
        <v>171.5</v>
      </c>
      <c r="W14" s="17">
        <v>0</v>
      </c>
      <c r="X14" s="17">
        <v>1000</v>
      </c>
      <c r="Y14" s="17">
        <v>350</v>
      </c>
      <c r="Z14" s="17">
        <f t="shared" si="1"/>
        <v>78621.5</v>
      </c>
      <c r="AA14" s="17">
        <v>0</v>
      </c>
      <c r="AB14" s="17">
        <v>0</v>
      </c>
      <c r="AC14" s="17">
        <v>0</v>
      </c>
      <c r="AD14" s="17">
        <v>0</v>
      </c>
      <c r="AE14">
        <v>1</v>
      </c>
      <c r="AF14">
        <v>1</v>
      </c>
      <c r="AG14">
        <v>1</v>
      </c>
      <c r="AH14">
        <v>1</v>
      </c>
      <c r="AI14" t="s">
        <v>56</v>
      </c>
    </row>
    <row r="15" spans="1:35" x14ac:dyDescent="0.25">
      <c r="A15" s="25" t="s">
        <v>47</v>
      </c>
      <c r="B15" t="s">
        <v>105</v>
      </c>
      <c r="C15" t="s">
        <v>106</v>
      </c>
      <c r="D15" t="s">
        <v>50</v>
      </c>
      <c r="E15" t="s">
        <v>107</v>
      </c>
      <c r="F15" t="s">
        <v>91</v>
      </c>
      <c r="G15" t="s">
        <v>96</v>
      </c>
      <c r="H15" t="s">
        <v>54</v>
      </c>
      <c r="I15" t="s">
        <v>55</v>
      </c>
      <c r="J15" t="s">
        <v>56</v>
      </c>
      <c r="K15" s="17">
        <v>3000</v>
      </c>
      <c r="L15" s="17">
        <v>7000</v>
      </c>
      <c r="M15" s="17">
        <v>1750</v>
      </c>
      <c r="N15" s="17">
        <v>0</v>
      </c>
      <c r="O15" s="17">
        <v>0</v>
      </c>
      <c r="P15" s="18">
        <v>36000</v>
      </c>
      <c r="Q15" s="17">
        <v>19900</v>
      </c>
      <c r="R15" s="20">
        <v>0</v>
      </c>
      <c r="S15" s="20">
        <v>0</v>
      </c>
      <c r="T15" s="21">
        <v>2300</v>
      </c>
      <c r="U15" s="21">
        <v>1000</v>
      </c>
      <c r="V15" s="17">
        <v>171.5</v>
      </c>
      <c r="W15" s="17">
        <v>0</v>
      </c>
      <c r="X15" s="17">
        <v>1000</v>
      </c>
      <c r="Y15" s="17">
        <v>350</v>
      </c>
      <c r="Z15" s="17">
        <f t="shared" si="1"/>
        <v>72471.5</v>
      </c>
      <c r="AA15" s="17">
        <v>0</v>
      </c>
      <c r="AB15" s="17">
        <v>0</v>
      </c>
      <c r="AC15" s="17">
        <v>0</v>
      </c>
      <c r="AD15" s="17">
        <v>0</v>
      </c>
      <c r="AE15">
        <v>1</v>
      </c>
      <c r="AF15">
        <v>1</v>
      </c>
      <c r="AG15">
        <v>1</v>
      </c>
      <c r="AH15">
        <v>1</v>
      </c>
      <c r="AI15" t="s">
        <v>56</v>
      </c>
    </row>
    <row r="16" spans="1:35" x14ac:dyDescent="0.25">
      <c r="A16" s="25" t="s">
        <v>47</v>
      </c>
      <c r="B16" t="s">
        <v>108</v>
      </c>
      <c r="C16" t="s">
        <v>109</v>
      </c>
      <c r="D16" t="s">
        <v>50</v>
      </c>
      <c r="E16" t="s">
        <v>110</v>
      </c>
      <c r="F16" t="s">
        <v>111</v>
      </c>
      <c r="G16" t="s">
        <v>96</v>
      </c>
      <c r="H16" t="s">
        <v>54</v>
      </c>
      <c r="I16" t="s">
        <v>55</v>
      </c>
      <c r="J16" t="s">
        <v>56</v>
      </c>
      <c r="K16" s="17">
        <v>3000</v>
      </c>
      <c r="L16" s="17">
        <v>7000</v>
      </c>
      <c r="M16" s="17">
        <v>1750</v>
      </c>
      <c r="N16" s="17">
        <v>0</v>
      </c>
      <c r="O16" s="17">
        <v>0</v>
      </c>
      <c r="P16" s="18">
        <v>36000</v>
      </c>
      <c r="Q16" s="17">
        <v>19900</v>
      </c>
      <c r="R16" s="20">
        <v>0</v>
      </c>
      <c r="S16" s="20">
        <v>0</v>
      </c>
      <c r="T16" s="21">
        <v>2300</v>
      </c>
      <c r="U16" s="21">
        <v>1000</v>
      </c>
      <c r="V16" s="17">
        <v>171.5</v>
      </c>
      <c r="W16" s="17">
        <v>5</v>
      </c>
      <c r="X16" s="17">
        <v>1000</v>
      </c>
      <c r="Y16" s="17">
        <v>250</v>
      </c>
      <c r="Z16" s="17">
        <f t="shared" si="1"/>
        <v>72376.5</v>
      </c>
      <c r="AA16" s="17">
        <v>0</v>
      </c>
      <c r="AB16" s="17">
        <v>0</v>
      </c>
      <c r="AC16" s="17">
        <v>0</v>
      </c>
      <c r="AD16" s="17">
        <v>0</v>
      </c>
      <c r="AE16">
        <v>1</v>
      </c>
      <c r="AF16">
        <v>1</v>
      </c>
      <c r="AG16">
        <v>1</v>
      </c>
      <c r="AH16">
        <v>1</v>
      </c>
      <c r="AI16" t="s">
        <v>56</v>
      </c>
    </row>
    <row r="17" spans="1:35" x14ac:dyDescent="0.25">
      <c r="A17" s="25" t="s">
        <v>47</v>
      </c>
      <c r="B17" t="s">
        <v>112</v>
      </c>
      <c r="C17" t="s">
        <v>113</v>
      </c>
      <c r="D17" t="s">
        <v>85</v>
      </c>
      <c r="E17" t="s">
        <v>114</v>
      </c>
      <c r="F17" t="s">
        <v>115</v>
      </c>
      <c r="G17" t="s">
        <v>96</v>
      </c>
      <c r="H17" t="s">
        <v>54</v>
      </c>
      <c r="I17" t="s">
        <v>55</v>
      </c>
      <c r="J17" t="s">
        <v>56</v>
      </c>
      <c r="K17" s="17">
        <v>3000</v>
      </c>
      <c r="L17" s="17">
        <v>7000</v>
      </c>
      <c r="M17" s="17">
        <v>1750</v>
      </c>
      <c r="N17" s="17">
        <v>0</v>
      </c>
      <c r="O17" s="17">
        <v>0</v>
      </c>
      <c r="P17" s="18">
        <v>29800</v>
      </c>
      <c r="Q17" s="17">
        <v>0</v>
      </c>
      <c r="R17" s="20">
        <v>0</v>
      </c>
      <c r="S17" s="20">
        <v>0</v>
      </c>
      <c r="T17" s="21">
        <v>2300</v>
      </c>
      <c r="U17" s="21">
        <v>940</v>
      </c>
      <c r="V17" s="17">
        <v>171.5</v>
      </c>
      <c r="W17" s="17">
        <v>5</v>
      </c>
      <c r="X17" s="17">
        <v>1000</v>
      </c>
      <c r="Y17" s="17">
        <v>250</v>
      </c>
      <c r="Z17" s="17">
        <f t="shared" si="1"/>
        <v>46216.5</v>
      </c>
      <c r="AA17" s="17">
        <v>0</v>
      </c>
      <c r="AB17" s="17">
        <v>0</v>
      </c>
      <c r="AC17" s="17">
        <v>0</v>
      </c>
      <c r="AD17" s="17">
        <v>0</v>
      </c>
      <c r="AE17">
        <v>1</v>
      </c>
      <c r="AF17">
        <v>1</v>
      </c>
      <c r="AG17">
        <v>1</v>
      </c>
      <c r="AH17">
        <v>1</v>
      </c>
      <c r="AI17" t="s">
        <v>56</v>
      </c>
    </row>
    <row r="18" spans="1:35" x14ac:dyDescent="0.25">
      <c r="A18" s="25" t="s">
        <v>47</v>
      </c>
      <c r="B18" t="s">
        <v>116</v>
      </c>
      <c r="C18" t="s">
        <v>117</v>
      </c>
      <c r="D18" t="s">
        <v>118</v>
      </c>
      <c r="E18" t="s">
        <v>119</v>
      </c>
      <c r="F18" t="s">
        <v>120</v>
      </c>
      <c r="G18" t="s">
        <v>121</v>
      </c>
      <c r="H18" t="s">
        <v>54</v>
      </c>
      <c r="I18" t="s">
        <v>55</v>
      </c>
      <c r="J18" t="s">
        <v>56</v>
      </c>
      <c r="K18" s="17">
        <v>2100</v>
      </c>
      <c r="L18" s="17">
        <v>4900</v>
      </c>
      <c r="M18" s="17">
        <v>1225</v>
      </c>
      <c r="N18" s="17">
        <v>0</v>
      </c>
      <c r="O18" s="17">
        <v>0</v>
      </c>
      <c r="P18" s="18">
        <v>36000</v>
      </c>
      <c r="Q18" s="17">
        <v>5700</v>
      </c>
      <c r="R18" s="20">
        <v>0</v>
      </c>
      <c r="S18" s="20">
        <v>0</v>
      </c>
      <c r="T18" s="21">
        <v>1500</v>
      </c>
      <c r="U18" s="21">
        <v>1000</v>
      </c>
      <c r="V18" s="17">
        <v>171.5</v>
      </c>
      <c r="W18" s="17">
        <v>5</v>
      </c>
      <c r="X18" s="17">
        <v>1000</v>
      </c>
      <c r="Y18" s="17">
        <v>350</v>
      </c>
      <c r="Z18" s="17">
        <f t="shared" si="1"/>
        <v>53951.5</v>
      </c>
      <c r="AA18" s="17">
        <v>0</v>
      </c>
      <c r="AB18" s="17">
        <v>0</v>
      </c>
      <c r="AC18" s="17">
        <v>0</v>
      </c>
      <c r="AD18" s="17">
        <v>0</v>
      </c>
      <c r="AE18">
        <v>1</v>
      </c>
      <c r="AF18">
        <v>1</v>
      </c>
      <c r="AG18">
        <v>1</v>
      </c>
      <c r="AH18">
        <v>1</v>
      </c>
      <c r="AI18" t="s">
        <v>56</v>
      </c>
    </row>
    <row r="19" spans="1:35" x14ac:dyDescent="0.25">
      <c r="A19" s="25" t="s">
        <v>47</v>
      </c>
      <c r="B19" t="s">
        <v>122</v>
      </c>
      <c r="C19" t="s">
        <v>123</v>
      </c>
      <c r="D19" t="s">
        <v>118</v>
      </c>
      <c r="E19" t="s">
        <v>124</v>
      </c>
      <c r="F19" t="s">
        <v>120</v>
      </c>
      <c r="G19" t="s">
        <v>121</v>
      </c>
      <c r="H19" t="s">
        <v>54</v>
      </c>
      <c r="I19" t="s">
        <v>55</v>
      </c>
      <c r="J19" t="s">
        <v>56</v>
      </c>
      <c r="K19" s="17">
        <v>2100</v>
      </c>
      <c r="L19" s="17">
        <v>4900</v>
      </c>
      <c r="M19" s="17">
        <v>1225</v>
      </c>
      <c r="N19" s="17">
        <v>0</v>
      </c>
      <c r="O19" s="17">
        <v>0</v>
      </c>
      <c r="P19" s="18">
        <v>36000</v>
      </c>
      <c r="Q19" s="17">
        <v>5700</v>
      </c>
      <c r="R19" s="20">
        <v>0</v>
      </c>
      <c r="S19" s="20">
        <v>0</v>
      </c>
      <c r="T19" s="21">
        <v>1500</v>
      </c>
      <c r="U19" s="21">
        <v>970</v>
      </c>
      <c r="V19" s="17">
        <v>171.5</v>
      </c>
      <c r="W19" s="17">
        <v>0</v>
      </c>
      <c r="X19" s="17">
        <v>1000</v>
      </c>
      <c r="Y19" s="17">
        <v>350</v>
      </c>
      <c r="Z19" s="17">
        <f t="shared" si="1"/>
        <v>53916.5</v>
      </c>
      <c r="AA19" s="17">
        <v>0</v>
      </c>
      <c r="AB19" s="17">
        <v>0</v>
      </c>
      <c r="AC19" s="17">
        <v>0</v>
      </c>
      <c r="AD19" s="17">
        <v>0</v>
      </c>
      <c r="AE19">
        <v>1</v>
      </c>
      <c r="AF19">
        <v>1</v>
      </c>
      <c r="AG19">
        <v>1</v>
      </c>
      <c r="AH19">
        <v>1</v>
      </c>
      <c r="AI19" t="s">
        <v>56</v>
      </c>
    </row>
    <row r="20" spans="1:35" x14ac:dyDescent="0.25">
      <c r="A20" s="25" t="s">
        <v>47</v>
      </c>
      <c r="B20" t="s">
        <v>125</v>
      </c>
      <c r="C20" t="s">
        <v>126</v>
      </c>
      <c r="D20" t="s">
        <v>85</v>
      </c>
      <c r="E20" t="s">
        <v>127</v>
      </c>
      <c r="F20" t="s">
        <v>115</v>
      </c>
      <c r="G20" t="s">
        <v>121</v>
      </c>
      <c r="H20" t="s">
        <v>54</v>
      </c>
      <c r="I20" t="s">
        <v>55</v>
      </c>
      <c r="J20" t="s">
        <v>56</v>
      </c>
      <c r="K20" s="17">
        <v>2100</v>
      </c>
      <c r="L20" s="17">
        <v>4900</v>
      </c>
      <c r="M20" s="17">
        <v>1225</v>
      </c>
      <c r="N20" s="17">
        <v>0</v>
      </c>
      <c r="O20" s="17">
        <v>0</v>
      </c>
      <c r="P20" s="18">
        <v>36000</v>
      </c>
      <c r="Q20" s="17">
        <v>5700</v>
      </c>
      <c r="R20" s="20">
        <v>0</v>
      </c>
      <c r="S20" s="20">
        <v>0</v>
      </c>
      <c r="T20" s="21">
        <v>1500</v>
      </c>
      <c r="U20" s="21">
        <v>940</v>
      </c>
      <c r="V20" s="17">
        <v>171.5</v>
      </c>
      <c r="W20" s="17">
        <v>0</v>
      </c>
      <c r="X20" s="17">
        <v>1000</v>
      </c>
      <c r="Y20" s="17">
        <v>350</v>
      </c>
      <c r="Z20" s="17">
        <f t="shared" si="1"/>
        <v>53886.5</v>
      </c>
      <c r="AA20" s="17">
        <v>0</v>
      </c>
      <c r="AB20" s="17">
        <v>0</v>
      </c>
      <c r="AC20" s="17">
        <v>0</v>
      </c>
      <c r="AD20" s="17">
        <v>0</v>
      </c>
      <c r="AE20">
        <v>1</v>
      </c>
      <c r="AF20">
        <v>1</v>
      </c>
      <c r="AG20">
        <v>1</v>
      </c>
      <c r="AH20">
        <v>1</v>
      </c>
      <c r="AI20" t="s">
        <v>56</v>
      </c>
    </row>
    <row r="21" spans="1:35" x14ac:dyDescent="0.25">
      <c r="A21" s="25" t="s">
        <v>47</v>
      </c>
      <c r="B21" t="s">
        <v>128</v>
      </c>
      <c r="C21" t="s">
        <v>129</v>
      </c>
      <c r="D21" t="s">
        <v>74</v>
      </c>
      <c r="E21" t="s">
        <v>130</v>
      </c>
      <c r="F21" t="s">
        <v>131</v>
      </c>
      <c r="G21" t="s">
        <v>132</v>
      </c>
      <c r="H21" t="s">
        <v>54</v>
      </c>
      <c r="I21" t="s">
        <v>55</v>
      </c>
      <c r="J21" t="s">
        <v>56</v>
      </c>
      <c r="K21" s="17">
        <v>3400</v>
      </c>
      <c r="L21" s="17">
        <v>8000</v>
      </c>
      <c r="M21" s="17">
        <v>0</v>
      </c>
      <c r="N21" s="17">
        <v>0</v>
      </c>
      <c r="O21" s="17">
        <v>0</v>
      </c>
      <c r="P21" s="18">
        <v>26600</v>
      </c>
      <c r="Q21" s="17">
        <v>0</v>
      </c>
      <c r="R21" s="20">
        <v>0</v>
      </c>
      <c r="S21" s="20">
        <v>0</v>
      </c>
      <c r="T21" s="21">
        <v>2300</v>
      </c>
      <c r="U21" s="21">
        <v>1000</v>
      </c>
      <c r="V21" s="17">
        <v>171.5</v>
      </c>
      <c r="W21" s="17">
        <v>5</v>
      </c>
      <c r="X21" s="17">
        <v>1000</v>
      </c>
      <c r="Y21" s="17">
        <v>350</v>
      </c>
      <c r="Z21" s="17">
        <f t="shared" si="1"/>
        <v>42826.5</v>
      </c>
      <c r="AA21" s="17">
        <v>0</v>
      </c>
      <c r="AB21" s="17">
        <v>0</v>
      </c>
      <c r="AC21" s="17">
        <v>0</v>
      </c>
      <c r="AD21" s="17">
        <v>0</v>
      </c>
      <c r="AE21">
        <v>1</v>
      </c>
      <c r="AF21">
        <v>1</v>
      </c>
      <c r="AG21">
        <v>1</v>
      </c>
      <c r="AH21">
        <v>1</v>
      </c>
      <c r="AI21" t="s">
        <v>56</v>
      </c>
    </row>
    <row r="22" spans="1:35" x14ac:dyDescent="0.25">
      <c r="A22" s="25" t="s">
        <v>47</v>
      </c>
      <c r="B22" t="s">
        <v>133</v>
      </c>
      <c r="C22" t="s">
        <v>134</v>
      </c>
      <c r="D22" t="s">
        <v>74</v>
      </c>
      <c r="E22" t="s">
        <v>135</v>
      </c>
      <c r="F22" t="s">
        <v>136</v>
      </c>
      <c r="G22" t="s">
        <v>132</v>
      </c>
      <c r="H22" t="s">
        <v>54</v>
      </c>
      <c r="I22" t="s">
        <v>55</v>
      </c>
      <c r="J22" t="s">
        <v>56</v>
      </c>
      <c r="K22" s="17">
        <v>6000</v>
      </c>
      <c r="L22" s="17">
        <v>14000</v>
      </c>
      <c r="M22" s="17">
        <v>0</v>
      </c>
      <c r="N22" s="17">
        <v>0</v>
      </c>
      <c r="O22" s="17">
        <v>0</v>
      </c>
      <c r="P22" s="18">
        <v>36000</v>
      </c>
      <c r="Q22" s="17">
        <v>77900</v>
      </c>
      <c r="R22" s="20">
        <v>0</v>
      </c>
      <c r="S22" s="20">
        <v>0</v>
      </c>
      <c r="T22" s="21">
        <v>2300</v>
      </c>
      <c r="U22" s="21">
        <v>1000</v>
      </c>
      <c r="V22" s="17">
        <v>171.5</v>
      </c>
      <c r="W22" s="17">
        <v>0</v>
      </c>
      <c r="X22" s="17">
        <v>1000</v>
      </c>
      <c r="Y22" s="17">
        <v>350</v>
      </c>
      <c r="Z22" s="17">
        <f t="shared" si="1"/>
        <v>138721.5</v>
      </c>
      <c r="AA22" s="17">
        <v>0</v>
      </c>
      <c r="AB22" s="17">
        <v>0</v>
      </c>
      <c r="AC22" s="17">
        <v>0</v>
      </c>
      <c r="AD22" s="17">
        <v>0</v>
      </c>
      <c r="AE22">
        <v>1</v>
      </c>
      <c r="AF22">
        <v>1</v>
      </c>
      <c r="AG22">
        <v>1</v>
      </c>
      <c r="AH22">
        <v>1</v>
      </c>
      <c r="AI22" t="s">
        <v>56</v>
      </c>
    </row>
    <row r="23" spans="1:35" x14ac:dyDescent="0.25">
      <c r="A23" s="25" t="s">
        <v>47</v>
      </c>
      <c r="B23" t="s">
        <v>137</v>
      </c>
      <c r="C23" t="s">
        <v>138</v>
      </c>
      <c r="D23" t="s">
        <v>74</v>
      </c>
      <c r="E23" t="s">
        <v>139</v>
      </c>
      <c r="F23" t="s">
        <v>140</v>
      </c>
      <c r="G23" t="s">
        <v>141</v>
      </c>
      <c r="H23" t="s">
        <v>54</v>
      </c>
      <c r="I23" t="s">
        <v>55</v>
      </c>
      <c r="J23" t="s">
        <v>56</v>
      </c>
      <c r="K23" s="17">
        <v>4500</v>
      </c>
      <c r="L23" s="17">
        <v>10500</v>
      </c>
      <c r="M23" s="17">
        <v>0</v>
      </c>
      <c r="N23" s="17">
        <v>0</v>
      </c>
      <c r="O23" s="17">
        <v>0</v>
      </c>
      <c r="P23" s="18">
        <v>36000</v>
      </c>
      <c r="Q23" s="17">
        <v>3200</v>
      </c>
      <c r="R23" s="20">
        <v>0</v>
      </c>
      <c r="S23" s="20">
        <v>0</v>
      </c>
      <c r="T23" s="21">
        <v>2800</v>
      </c>
      <c r="U23" s="21">
        <v>850</v>
      </c>
      <c r="V23" s="17">
        <v>171.5</v>
      </c>
      <c r="W23" s="17">
        <v>0</v>
      </c>
      <c r="X23" s="17">
        <v>1000</v>
      </c>
      <c r="Y23" s="17">
        <v>350</v>
      </c>
      <c r="Z23" s="17">
        <f t="shared" si="1"/>
        <v>59371.5</v>
      </c>
      <c r="AA23" s="17">
        <v>0</v>
      </c>
      <c r="AB23" s="17">
        <v>0</v>
      </c>
      <c r="AC23" s="17">
        <v>0</v>
      </c>
      <c r="AD23" s="17">
        <v>0</v>
      </c>
      <c r="AE23">
        <v>1</v>
      </c>
      <c r="AF23">
        <v>1</v>
      </c>
      <c r="AG23">
        <v>1</v>
      </c>
      <c r="AH23">
        <v>1</v>
      </c>
      <c r="AI23" t="s">
        <v>56</v>
      </c>
    </row>
    <row r="24" spans="1:35" x14ac:dyDescent="0.25">
      <c r="A24" s="25" t="s">
        <v>47</v>
      </c>
      <c r="B24" t="s">
        <v>142</v>
      </c>
      <c r="C24" t="s">
        <v>143</v>
      </c>
      <c r="D24" t="s">
        <v>74</v>
      </c>
      <c r="E24" t="s">
        <v>144</v>
      </c>
      <c r="F24" t="s">
        <v>145</v>
      </c>
      <c r="G24" t="s">
        <v>141</v>
      </c>
      <c r="H24" t="s">
        <v>54</v>
      </c>
      <c r="I24" t="s">
        <v>55</v>
      </c>
      <c r="J24" t="s">
        <v>56</v>
      </c>
      <c r="K24" s="17">
        <v>3000</v>
      </c>
      <c r="L24" s="17">
        <v>7000</v>
      </c>
      <c r="M24" s="17">
        <v>0</v>
      </c>
      <c r="N24" s="17">
        <v>0</v>
      </c>
      <c r="O24" s="17">
        <v>0</v>
      </c>
      <c r="P24" s="18">
        <v>17300</v>
      </c>
      <c r="Q24" s="17">
        <v>0</v>
      </c>
      <c r="R24" s="20">
        <v>0</v>
      </c>
      <c r="S24" s="20">
        <v>0</v>
      </c>
      <c r="T24" s="21">
        <v>2800</v>
      </c>
      <c r="U24" s="21">
        <v>1000</v>
      </c>
      <c r="V24" s="17">
        <v>171.5</v>
      </c>
      <c r="W24" s="17">
        <v>0</v>
      </c>
      <c r="X24" s="17">
        <v>1000</v>
      </c>
      <c r="Y24" s="17">
        <v>350</v>
      </c>
      <c r="Z24" s="17">
        <f t="shared" si="1"/>
        <v>32621.5</v>
      </c>
      <c r="AA24" s="17">
        <v>0</v>
      </c>
      <c r="AB24" s="17">
        <v>0</v>
      </c>
      <c r="AC24" s="17">
        <v>0</v>
      </c>
      <c r="AD24" s="17">
        <v>0</v>
      </c>
      <c r="AE24">
        <v>1</v>
      </c>
      <c r="AF24">
        <v>1</v>
      </c>
      <c r="AG24">
        <v>1</v>
      </c>
      <c r="AH24">
        <v>1</v>
      </c>
      <c r="AI24" t="s">
        <v>56</v>
      </c>
    </row>
    <row r="25" spans="1:35" x14ac:dyDescent="0.25">
      <c r="A25" s="25" t="s">
        <v>47</v>
      </c>
      <c r="B25" t="s">
        <v>146</v>
      </c>
      <c r="C25" t="s">
        <v>147</v>
      </c>
      <c r="D25" t="s">
        <v>74</v>
      </c>
      <c r="E25" t="s">
        <v>148</v>
      </c>
      <c r="F25" t="s">
        <v>149</v>
      </c>
      <c r="G25" t="s">
        <v>141</v>
      </c>
      <c r="H25" t="s">
        <v>54</v>
      </c>
      <c r="I25" t="s">
        <v>55</v>
      </c>
      <c r="J25" t="s">
        <v>56</v>
      </c>
      <c r="K25" s="17">
        <v>3000</v>
      </c>
      <c r="L25" s="17">
        <v>7000</v>
      </c>
      <c r="M25" s="17">
        <v>0</v>
      </c>
      <c r="N25" s="17">
        <v>0</v>
      </c>
      <c r="O25" s="17">
        <v>0</v>
      </c>
      <c r="P25" s="18">
        <v>36000</v>
      </c>
      <c r="Q25" s="17">
        <v>14000</v>
      </c>
      <c r="R25" s="20">
        <v>0</v>
      </c>
      <c r="S25" s="20">
        <v>0</v>
      </c>
      <c r="T25" s="21">
        <v>2800</v>
      </c>
      <c r="U25" s="21">
        <v>1000</v>
      </c>
      <c r="V25" s="17">
        <v>171.5</v>
      </c>
      <c r="W25" s="17">
        <v>0</v>
      </c>
      <c r="X25" s="17">
        <v>1000</v>
      </c>
      <c r="Y25" s="17">
        <v>300</v>
      </c>
      <c r="Z25" s="17">
        <f t="shared" si="1"/>
        <v>65271.5</v>
      </c>
      <c r="AA25" s="17">
        <v>0</v>
      </c>
      <c r="AB25" s="17">
        <v>0</v>
      </c>
      <c r="AC25" s="17">
        <v>0</v>
      </c>
      <c r="AD25" s="17">
        <v>0</v>
      </c>
      <c r="AE25">
        <v>1</v>
      </c>
      <c r="AF25">
        <v>1</v>
      </c>
      <c r="AG25">
        <v>1</v>
      </c>
      <c r="AH25">
        <v>1</v>
      </c>
      <c r="AI25" t="s">
        <v>56</v>
      </c>
    </row>
    <row r="26" spans="1:35" x14ac:dyDescent="0.25">
      <c r="A26" s="25" t="s">
        <v>47</v>
      </c>
      <c r="B26" t="s">
        <v>150</v>
      </c>
      <c r="C26" t="s">
        <v>151</v>
      </c>
      <c r="D26" t="s">
        <v>74</v>
      </c>
      <c r="E26" t="s">
        <v>152</v>
      </c>
      <c r="F26" t="s">
        <v>153</v>
      </c>
      <c r="G26" t="s">
        <v>141</v>
      </c>
      <c r="H26" t="s">
        <v>54</v>
      </c>
      <c r="I26" t="s">
        <v>55</v>
      </c>
      <c r="J26" t="s">
        <v>56</v>
      </c>
      <c r="K26" s="17">
        <v>4500</v>
      </c>
      <c r="L26" s="17">
        <v>10500</v>
      </c>
      <c r="M26" s="17">
        <v>0</v>
      </c>
      <c r="N26" s="17">
        <v>0</v>
      </c>
      <c r="O26" s="17">
        <v>0</v>
      </c>
      <c r="P26" s="18">
        <v>36000</v>
      </c>
      <c r="Q26" s="17">
        <v>56200</v>
      </c>
      <c r="R26" s="20">
        <v>0</v>
      </c>
      <c r="S26" s="20">
        <v>0</v>
      </c>
      <c r="T26" s="21">
        <v>2800</v>
      </c>
      <c r="U26" s="21">
        <v>1000</v>
      </c>
      <c r="V26" s="17">
        <v>171.5</v>
      </c>
      <c r="W26" s="17">
        <v>5</v>
      </c>
      <c r="X26" s="17">
        <v>1000</v>
      </c>
      <c r="Y26" s="17">
        <v>300</v>
      </c>
      <c r="Z26" s="17">
        <f t="shared" si="1"/>
        <v>112476.5</v>
      </c>
      <c r="AA26" s="17">
        <v>0</v>
      </c>
      <c r="AB26" s="17">
        <v>0</v>
      </c>
      <c r="AC26" s="17">
        <v>0</v>
      </c>
      <c r="AD26" s="17">
        <v>0</v>
      </c>
      <c r="AE26">
        <v>1</v>
      </c>
      <c r="AF26">
        <v>1</v>
      </c>
      <c r="AG26">
        <v>1</v>
      </c>
      <c r="AH26">
        <v>1</v>
      </c>
      <c r="AI26" t="s">
        <v>56</v>
      </c>
    </row>
    <row r="27" spans="1:35" x14ac:dyDescent="0.25">
      <c r="A27" s="25" t="s">
        <v>47</v>
      </c>
      <c r="B27" t="s">
        <v>154</v>
      </c>
      <c r="C27" t="s">
        <v>155</v>
      </c>
      <c r="D27" t="s">
        <v>50</v>
      </c>
      <c r="E27" t="s">
        <v>156</v>
      </c>
      <c r="F27" t="s">
        <v>157</v>
      </c>
      <c r="G27" t="s">
        <v>158</v>
      </c>
      <c r="H27" t="s">
        <v>54</v>
      </c>
      <c r="I27" t="s">
        <v>55</v>
      </c>
      <c r="J27" t="s">
        <v>56</v>
      </c>
      <c r="K27" s="17">
        <v>3400</v>
      </c>
      <c r="L27" s="17">
        <v>8000</v>
      </c>
      <c r="M27" s="17">
        <v>0</v>
      </c>
      <c r="N27" s="17">
        <v>0</v>
      </c>
      <c r="O27" s="17">
        <v>0</v>
      </c>
      <c r="P27" s="18">
        <v>36000</v>
      </c>
      <c r="Q27" s="17">
        <v>1500</v>
      </c>
      <c r="R27" s="20">
        <v>0</v>
      </c>
      <c r="S27" s="20">
        <v>0</v>
      </c>
      <c r="T27" s="21">
        <v>2300</v>
      </c>
      <c r="U27" s="21">
        <v>1150</v>
      </c>
      <c r="V27" s="17">
        <v>171.5</v>
      </c>
      <c r="W27" s="17">
        <v>0</v>
      </c>
      <c r="X27" s="17">
        <v>1000</v>
      </c>
      <c r="Y27" s="17">
        <v>150</v>
      </c>
      <c r="Z27" s="17">
        <f t="shared" si="1"/>
        <v>53671.5</v>
      </c>
      <c r="AA27" s="17">
        <v>0</v>
      </c>
      <c r="AB27" s="17">
        <v>0</v>
      </c>
      <c r="AC27" s="17">
        <v>0</v>
      </c>
      <c r="AD27" s="17">
        <v>0</v>
      </c>
      <c r="AE27">
        <v>1</v>
      </c>
      <c r="AF27">
        <v>1</v>
      </c>
      <c r="AG27">
        <v>1</v>
      </c>
      <c r="AH27">
        <v>1</v>
      </c>
      <c r="AI27" t="s">
        <v>56</v>
      </c>
    </row>
    <row r="28" spans="1:35" x14ac:dyDescent="0.25">
      <c r="A28" s="25" t="s">
        <v>47</v>
      </c>
      <c r="B28" t="s">
        <v>159</v>
      </c>
      <c r="C28" t="s">
        <v>160</v>
      </c>
      <c r="D28" t="s">
        <v>50</v>
      </c>
      <c r="E28" t="s">
        <v>161</v>
      </c>
      <c r="F28" t="s">
        <v>162</v>
      </c>
      <c r="G28" t="s">
        <v>163</v>
      </c>
      <c r="H28" t="s">
        <v>54</v>
      </c>
      <c r="I28" t="s">
        <v>55</v>
      </c>
      <c r="J28" t="s">
        <v>56</v>
      </c>
      <c r="K28" s="17">
        <v>3000</v>
      </c>
      <c r="L28" s="17">
        <v>7000</v>
      </c>
      <c r="M28" s="17">
        <v>1750</v>
      </c>
      <c r="N28" s="17">
        <v>0</v>
      </c>
      <c r="O28" s="17">
        <v>0</v>
      </c>
      <c r="P28" s="18">
        <v>36000</v>
      </c>
      <c r="Q28" s="17">
        <v>18700</v>
      </c>
      <c r="R28" s="20">
        <v>0</v>
      </c>
      <c r="S28" s="20">
        <v>0</v>
      </c>
      <c r="T28" s="21">
        <v>2300</v>
      </c>
      <c r="U28" s="21">
        <v>1000</v>
      </c>
      <c r="V28" s="17">
        <v>171.5</v>
      </c>
      <c r="W28" s="17">
        <v>0</v>
      </c>
      <c r="X28" s="17">
        <v>1000</v>
      </c>
      <c r="Y28" s="17">
        <v>350</v>
      </c>
      <c r="Z28" s="17">
        <f t="shared" si="1"/>
        <v>71271.5</v>
      </c>
      <c r="AA28" s="17">
        <v>0</v>
      </c>
      <c r="AB28" s="17">
        <v>0</v>
      </c>
      <c r="AC28" s="17">
        <v>0</v>
      </c>
      <c r="AD28" s="17">
        <v>0</v>
      </c>
      <c r="AE28">
        <v>1</v>
      </c>
      <c r="AF28">
        <v>1</v>
      </c>
      <c r="AG28">
        <v>1</v>
      </c>
      <c r="AH28">
        <v>1</v>
      </c>
      <c r="AI28" t="s">
        <v>56</v>
      </c>
    </row>
    <row r="29" spans="1:35" x14ac:dyDescent="0.25">
      <c r="A29" s="25" t="s">
        <v>47</v>
      </c>
      <c r="B29" t="s">
        <v>164</v>
      </c>
      <c r="C29" t="s">
        <v>165</v>
      </c>
      <c r="D29" t="s">
        <v>74</v>
      </c>
      <c r="E29" t="s">
        <v>166</v>
      </c>
      <c r="F29" t="s">
        <v>167</v>
      </c>
      <c r="G29" t="s">
        <v>168</v>
      </c>
      <c r="H29" t="s">
        <v>54</v>
      </c>
      <c r="I29" t="s">
        <v>55</v>
      </c>
      <c r="J29" t="s">
        <v>56</v>
      </c>
      <c r="K29" s="17">
        <v>5800</v>
      </c>
      <c r="L29" s="17">
        <v>13400</v>
      </c>
      <c r="M29" s="17">
        <v>0</v>
      </c>
      <c r="N29" s="17">
        <v>0</v>
      </c>
      <c r="O29" s="17">
        <v>0</v>
      </c>
      <c r="P29" s="18">
        <v>144000</v>
      </c>
      <c r="Q29" s="17">
        <v>16300</v>
      </c>
      <c r="R29" s="20">
        <v>0</v>
      </c>
      <c r="S29" s="20">
        <v>0</v>
      </c>
      <c r="T29" s="21">
        <v>2300</v>
      </c>
      <c r="U29" s="21">
        <v>1090</v>
      </c>
      <c r="V29" s="17">
        <v>171.5</v>
      </c>
      <c r="W29" s="17">
        <v>5</v>
      </c>
      <c r="X29" s="17">
        <v>1000</v>
      </c>
      <c r="Y29" s="17">
        <v>350</v>
      </c>
      <c r="Z29" s="17">
        <f t="shared" si="1"/>
        <v>184416.5</v>
      </c>
      <c r="AA29" s="17">
        <v>0</v>
      </c>
      <c r="AB29" s="17">
        <v>0</v>
      </c>
      <c r="AC29" s="17">
        <v>0</v>
      </c>
      <c r="AD29" s="17">
        <v>0</v>
      </c>
      <c r="AE29">
        <v>1</v>
      </c>
      <c r="AF29">
        <v>1</v>
      </c>
      <c r="AG29">
        <v>1</v>
      </c>
      <c r="AH29">
        <v>1</v>
      </c>
      <c r="AI29" t="s">
        <v>56</v>
      </c>
    </row>
    <row r="30" spans="1:35" x14ac:dyDescent="0.25">
      <c r="A30" s="25" t="s">
        <v>47</v>
      </c>
      <c r="B30" t="s">
        <v>169</v>
      </c>
      <c r="C30" t="s">
        <v>170</v>
      </c>
      <c r="D30" t="s">
        <v>74</v>
      </c>
      <c r="E30" t="s">
        <v>171</v>
      </c>
      <c r="F30" t="s">
        <v>172</v>
      </c>
      <c r="G30" t="s">
        <v>168</v>
      </c>
      <c r="H30" t="s">
        <v>54</v>
      </c>
      <c r="I30" t="s">
        <v>55</v>
      </c>
      <c r="J30" t="s">
        <v>56</v>
      </c>
      <c r="K30" s="17">
        <v>3600</v>
      </c>
      <c r="L30" s="17">
        <v>8400</v>
      </c>
      <c r="M30" s="17">
        <v>0</v>
      </c>
      <c r="N30" s="17">
        <v>0</v>
      </c>
      <c r="O30" s="17">
        <v>0</v>
      </c>
      <c r="P30" s="18">
        <v>36000</v>
      </c>
      <c r="Q30" s="17">
        <v>17100</v>
      </c>
      <c r="R30" s="20">
        <v>0</v>
      </c>
      <c r="S30" s="20">
        <v>0</v>
      </c>
      <c r="T30" s="21">
        <v>2300</v>
      </c>
      <c r="U30" s="21">
        <v>1000</v>
      </c>
      <c r="V30" s="17">
        <v>171.5</v>
      </c>
      <c r="W30" s="17">
        <v>0</v>
      </c>
      <c r="X30" s="17">
        <v>1000</v>
      </c>
      <c r="Y30" s="17">
        <v>250</v>
      </c>
      <c r="Z30" s="17">
        <f t="shared" si="1"/>
        <v>69821.5</v>
      </c>
      <c r="AA30" s="17">
        <v>0</v>
      </c>
      <c r="AB30" s="17">
        <v>0</v>
      </c>
      <c r="AC30" s="17">
        <v>0</v>
      </c>
      <c r="AD30" s="17">
        <v>0</v>
      </c>
      <c r="AE30">
        <v>1</v>
      </c>
      <c r="AF30">
        <v>1</v>
      </c>
      <c r="AG30">
        <v>1</v>
      </c>
      <c r="AH30">
        <v>1</v>
      </c>
      <c r="AI30" t="s">
        <v>56</v>
      </c>
    </row>
    <row r="31" spans="1:35" x14ac:dyDescent="0.25">
      <c r="A31" s="25" t="s">
        <v>47</v>
      </c>
      <c r="B31" t="s">
        <v>173</v>
      </c>
      <c r="C31" t="s">
        <v>174</v>
      </c>
      <c r="D31" t="s">
        <v>74</v>
      </c>
      <c r="E31" t="s">
        <v>175</v>
      </c>
      <c r="F31" t="s">
        <v>176</v>
      </c>
      <c r="G31" t="s">
        <v>168</v>
      </c>
      <c r="H31" t="s">
        <v>54</v>
      </c>
      <c r="I31" t="s">
        <v>55</v>
      </c>
      <c r="J31" t="s">
        <v>56</v>
      </c>
      <c r="K31" s="17">
        <v>4300</v>
      </c>
      <c r="L31" s="17">
        <v>10100</v>
      </c>
      <c r="M31" s="17">
        <v>0</v>
      </c>
      <c r="N31" s="17">
        <v>0</v>
      </c>
      <c r="O31" s="17">
        <v>0</v>
      </c>
      <c r="P31" s="18">
        <v>36000</v>
      </c>
      <c r="Q31" s="17">
        <v>51700</v>
      </c>
      <c r="R31" s="20">
        <v>0</v>
      </c>
      <c r="S31" s="20">
        <v>0</v>
      </c>
      <c r="T31" s="21">
        <v>2300</v>
      </c>
      <c r="U31" s="21">
        <v>1150</v>
      </c>
      <c r="V31" s="17">
        <v>171.5</v>
      </c>
      <c r="W31" s="17">
        <v>0</v>
      </c>
      <c r="X31" s="17">
        <v>1000</v>
      </c>
      <c r="Y31" s="17">
        <v>250</v>
      </c>
      <c r="Z31" s="17">
        <f t="shared" si="1"/>
        <v>106971.5</v>
      </c>
      <c r="AA31" s="17">
        <v>0</v>
      </c>
      <c r="AB31" s="17">
        <v>0</v>
      </c>
      <c r="AC31" s="17">
        <v>0</v>
      </c>
      <c r="AD31" s="17">
        <v>0</v>
      </c>
      <c r="AE31">
        <v>1</v>
      </c>
      <c r="AF31">
        <v>1</v>
      </c>
      <c r="AG31">
        <v>1</v>
      </c>
      <c r="AH31">
        <v>1</v>
      </c>
      <c r="AI31" t="s">
        <v>56</v>
      </c>
    </row>
    <row r="32" spans="1:35" x14ac:dyDescent="0.25">
      <c r="A32" s="25" t="s">
        <v>47</v>
      </c>
      <c r="B32" t="s">
        <v>177</v>
      </c>
      <c r="C32" t="s">
        <v>178</v>
      </c>
      <c r="D32" t="s">
        <v>74</v>
      </c>
      <c r="E32" t="s">
        <v>179</v>
      </c>
      <c r="F32" t="s">
        <v>180</v>
      </c>
      <c r="G32" t="s">
        <v>181</v>
      </c>
      <c r="H32" t="s">
        <v>54</v>
      </c>
      <c r="I32" t="s">
        <v>55</v>
      </c>
      <c r="J32" t="s">
        <v>56</v>
      </c>
      <c r="K32" s="17">
        <v>3600</v>
      </c>
      <c r="L32" s="17">
        <v>8400</v>
      </c>
      <c r="M32" s="17">
        <v>0</v>
      </c>
      <c r="N32" s="17">
        <v>0</v>
      </c>
      <c r="O32" s="17">
        <v>0</v>
      </c>
      <c r="P32" s="18">
        <v>36000</v>
      </c>
      <c r="Q32" s="17">
        <v>1500</v>
      </c>
      <c r="R32" s="20">
        <v>0</v>
      </c>
      <c r="S32" s="20">
        <v>0</v>
      </c>
      <c r="T32" s="21">
        <v>2800</v>
      </c>
      <c r="U32" s="21">
        <v>1150</v>
      </c>
      <c r="V32" s="17">
        <v>171.5</v>
      </c>
      <c r="W32" s="17">
        <v>0</v>
      </c>
      <c r="X32" s="17">
        <v>1000</v>
      </c>
      <c r="Y32" s="17">
        <v>350</v>
      </c>
      <c r="Z32" s="17">
        <f t="shared" si="1"/>
        <v>54971.5</v>
      </c>
      <c r="AA32" s="17">
        <v>0</v>
      </c>
      <c r="AB32" s="17">
        <v>0</v>
      </c>
      <c r="AC32" s="17">
        <v>0</v>
      </c>
      <c r="AD32" s="17">
        <v>0</v>
      </c>
      <c r="AE32">
        <v>1</v>
      </c>
      <c r="AF32">
        <v>1</v>
      </c>
      <c r="AG32">
        <v>1</v>
      </c>
      <c r="AH32">
        <v>1</v>
      </c>
      <c r="AI32" t="s">
        <v>56</v>
      </c>
    </row>
    <row r="33" spans="1:35" x14ac:dyDescent="0.25">
      <c r="A33" s="25" t="s">
        <v>47</v>
      </c>
      <c r="B33" t="s">
        <v>182</v>
      </c>
      <c r="C33" t="s">
        <v>183</v>
      </c>
      <c r="D33" t="s">
        <v>74</v>
      </c>
      <c r="E33" t="s">
        <v>184</v>
      </c>
      <c r="F33" t="s">
        <v>167</v>
      </c>
      <c r="G33" t="s">
        <v>181</v>
      </c>
      <c r="H33" t="s">
        <v>54</v>
      </c>
      <c r="I33" t="s">
        <v>55</v>
      </c>
      <c r="J33" t="s">
        <v>56</v>
      </c>
      <c r="K33" s="17">
        <v>7200</v>
      </c>
      <c r="L33" s="17">
        <v>16800</v>
      </c>
      <c r="M33" s="17">
        <v>0</v>
      </c>
      <c r="N33" s="17">
        <v>0</v>
      </c>
      <c r="O33" s="17">
        <v>0</v>
      </c>
      <c r="P33" s="18">
        <v>144000</v>
      </c>
      <c r="Q33" s="17">
        <v>7600</v>
      </c>
      <c r="R33" s="20">
        <v>0</v>
      </c>
      <c r="S33" s="20">
        <v>0</v>
      </c>
      <c r="T33" s="21">
        <v>2800</v>
      </c>
      <c r="U33" s="21">
        <v>1000</v>
      </c>
      <c r="V33" s="17">
        <v>171.5</v>
      </c>
      <c r="W33" s="17">
        <v>5</v>
      </c>
      <c r="X33" s="17">
        <v>1000</v>
      </c>
      <c r="Y33" s="17">
        <v>350</v>
      </c>
      <c r="Z33" s="17">
        <f t="shared" si="1"/>
        <v>180926.5</v>
      </c>
      <c r="AA33" s="17">
        <v>0</v>
      </c>
      <c r="AB33" s="17">
        <v>0</v>
      </c>
      <c r="AC33" s="17">
        <v>0</v>
      </c>
      <c r="AD33" s="17">
        <v>0</v>
      </c>
      <c r="AE33">
        <v>1</v>
      </c>
      <c r="AF33">
        <v>1</v>
      </c>
      <c r="AG33">
        <v>1</v>
      </c>
      <c r="AH33">
        <v>1</v>
      </c>
      <c r="AI33" t="s">
        <v>56</v>
      </c>
    </row>
    <row r="34" spans="1:35" x14ac:dyDescent="0.25">
      <c r="A34" s="25" t="s">
        <v>47</v>
      </c>
      <c r="B34" t="s">
        <v>185</v>
      </c>
      <c r="C34" t="s">
        <v>186</v>
      </c>
      <c r="D34" t="s">
        <v>74</v>
      </c>
      <c r="E34" t="s">
        <v>187</v>
      </c>
      <c r="F34" t="s">
        <v>172</v>
      </c>
      <c r="G34" t="s">
        <v>181</v>
      </c>
      <c r="H34" t="s">
        <v>54</v>
      </c>
      <c r="I34" t="s">
        <v>55</v>
      </c>
      <c r="J34" t="s">
        <v>56</v>
      </c>
      <c r="K34" s="17">
        <v>4500</v>
      </c>
      <c r="L34" s="17">
        <v>10500</v>
      </c>
      <c r="M34" s="17">
        <v>0</v>
      </c>
      <c r="N34" s="17">
        <v>0</v>
      </c>
      <c r="O34" s="17">
        <v>0</v>
      </c>
      <c r="P34" s="18">
        <v>36000</v>
      </c>
      <c r="Q34" s="17">
        <v>28300</v>
      </c>
      <c r="R34" s="20">
        <v>0</v>
      </c>
      <c r="S34" s="20">
        <v>0</v>
      </c>
      <c r="T34" s="21">
        <v>2800</v>
      </c>
      <c r="U34" s="21">
        <v>1060</v>
      </c>
      <c r="V34" s="17">
        <v>171.5</v>
      </c>
      <c r="W34" s="17">
        <v>0</v>
      </c>
      <c r="X34" s="17">
        <v>1000</v>
      </c>
      <c r="Y34" s="17">
        <v>300</v>
      </c>
      <c r="Z34" s="17">
        <f t="shared" si="1"/>
        <v>84631.5</v>
      </c>
      <c r="AA34" s="17">
        <v>0</v>
      </c>
      <c r="AB34" s="17">
        <v>0</v>
      </c>
      <c r="AC34" s="17">
        <v>0</v>
      </c>
      <c r="AD34" s="17">
        <v>0</v>
      </c>
      <c r="AE34">
        <v>1</v>
      </c>
      <c r="AF34">
        <v>1</v>
      </c>
      <c r="AG34">
        <v>1</v>
      </c>
      <c r="AH34">
        <v>1</v>
      </c>
      <c r="AI34" t="s">
        <v>56</v>
      </c>
    </row>
    <row r="35" spans="1:35" x14ac:dyDescent="0.25">
      <c r="A35" s="25" t="s">
        <v>47</v>
      </c>
      <c r="B35" t="s">
        <v>188</v>
      </c>
      <c r="C35" t="s">
        <v>189</v>
      </c>
      <c r="D35" t="s">
        <v>74</v>
      </c>
      <c r="E35" t="s">
        <v>190</v>
      </c>
      <c r="F35" t="s">
        <v>157</v>
      </c>
      <c r="G35" t="s">
        <v>181</v>
      </c>
      <c r="H35" t="s">
        <v>54</v>
      </c>
      <c r="I35" t="s">
        <v>55</v>
      </c>
      <c r="J35" t="s">
        <v>56</v>
      </c>
      <c r="K35" s="17">
        <v>3600</v>
      </c>
      <c r="L35" s="17">
        <v>8400</v>
      </c>
      <c r="M35" s="17">
        <v>0</v>
      </c>
      <c r="N35" s="17">
        <v>0</v>
      </c>
      <c r="O35" s="17">
        <v>0</v>
      </c>
      <c r="P35" s="18">
        <v>31100</v>
      </c>
      <c r="Q35" s="17">
        <v>0</v>
      </c>
      <c r="R35" s="20">
        <v>0</v>
      </c>
      <c r="S35" s="20">
        <v>0</v>
      </c>
      <c r="T35" s="21">
        <v>2800</v>
      </c>
      <c r="U35" s="21">
        <v>1150</v>
      </c>
      <c r="V35" s="17">
        <v>171.5</v>
      </c>
      <c r="W35" s="17">
        <v>0</v>
      </c>
      <c r="X35" s="17">
        <v>1000</v>
      </c>
      <c r="Y35" s="17">
        <v>300</v>
      </c>
      <c r="Z35" s="17">
        <f t="shared" si="1"/>
        <v>48521.5</v>
      </c>
      <c r="AA35" s="17">
        <v>0</v>
      </c>
      <c r="AB35" s="17">
        <v>0</v>
      </c>
      <c r="AC35" s="17">
        <v>0</v>
      </c>
      <c r="AD35" s="17">
        <v>0</v>
      </c>
      <c r="AE35">
        <v>1</v>
      </c>
      <c r="AF35">
        <v>1</v>
      </c>
      <c r="AG35">
        <v>1</v>
      </c>
      <c r="AH35">
        <v>1</v>
      </c>
      <c r="AI35" t="s">
        <v>56</v>
      </c>
    </row>
    <row r="36" spans="1:35" x14ac:dyDescent="0.25">
      <c r="A36" s="25" t="s">
        <v>47</v>
      </c>
      <c r="B36" t="s">
        <v>191</v>
      </c>
      <c r="C36" t="s">
        <v>192</v>
      </c>
      <c r="D36" t="s">
        <v>74</v>
      </c>
      <c r="E36" t="s">
        <v>193</v>
      </c>
      <c r="F36" t="s">
        <v>194</v>
      </c>
      <c r="G36" t="s">
        <v>181</v>
      </c>
      <c r="H36" t="s">
        <v>54</v>
      </c>
      <c r="I36" t="s">
        <v>55</v>
      </c>
      <c r="J36" t="s">
        <v>56</v>
      </c>
      <c r="K36" s="17">
        <v>3600</v>
      </c>
      <c r="L36" s="17">
        <v>8400</v>
      </c>
      <c r="M36" s="17">
        <v>0</v>
      </c>
      <c r="N36" s="17">
        <v>0</v>
      </c>
      <c r="O36" s="17">
        <v>0</v>
      </c>
      <c r="P36" s="18">
        <v>29400</v>
      </c>
      <c r="Q36" s="17">
        <v>0</v>
      </c>
      <c r="R36" s="20">
        <v>0</v>
      </c>
      <c r="S36" s="20">
        <v>0</v>
      </c>
      <c r="T36" s="21">
        <v>2800</v>
      </c>
      <c r="U36" s="21">
        <v>1150</v>
      </c>
      <c r="V36" s="17">
        <v>171.5</v>
      </c>
      <c r="W36" s="17">
        <v>0</v>
      </c>
      <c r="X36" s="17">
        <v>1000</v>
      </c>
      <c r="Y36" s="17">
        <v>300</v>
      </c>
      <c r="Z36" s="17">
        <f t="shared" ref="Z36" si="2">SUM(K36:Y36)</f>
        <v>46821.5</v>
      </c>
      <c r="AA36" s="17">
        <v>0</v>
      </c>
      <c r="AB36" s="17">
        <v>0</v>
      </c>
      <c r="AC36" s="17">
        <v>0</v>
      </c>
      <c r="AD36" s="17">
        <v>0</v>
      </c>
      <c r="AE36">
        <v>1</v>
      </c>
      <c r="AF36">
        <v>1</v>
      </c>
      <c r="AG36">
        <v>1</v>
      </c>
      <c r="AH36">
        <v>1</v>
      </c>
      <c r="AI36" t="s">
        <v>56</v>
      </c>
    </row>
    <row r="37" spans="1:35" x14ac:dyDescent="0.25">
      <c r="A37" s="25" t="s">
        <v>47</v>
      </c>
      <c r="B37" t="s">
        <v>195</v>
      </c>
      <c r="C37" t="s">
        <v>196</v>
      </c>
      <c r="D37" t="s">
        <v>74</v>
      </c>
      <c r="E37" t="s">
        <v>197</v>
      </c>
      <c r="F37" t="s">
        <v>176</v>
      </c>
      <c r="G37" t="s">
        <v>181</v>
      </c>
      <c r="H37" t="s">
        <v>54</v>
      </c>
      <c r="I37" t="s">
        <v>55</v>
      </c>
      <c r="J37" t="s">
        <v>56</v>
      </c>
      <c r="K37" s="17">
        <v>5400</v>
      </c>
      <c r="L37" s="17">
        <v>12600</v>
      </c>
      <c r="M37" s="17">
        <v>0</v>
      </c>
      <c r="N37" s="17">
        <v>0</v>
      </c>
      <c r="O37" s="17">
        <v>0</v>
      </c>
      <c r="P37" s="18">
        <v>36000</v>
      </c>
      <c r="Q37" s="17">
        <v>85400</v>
      </c>
      <c r="R37" s="20">
        <v>0</v>
      </c>
      <c r="S37" s="20">
        <v>0</v>
      </c>
      <c r="T37" s="21">
        <v>2800</v>
      </c>
      <c r="U37" s="21">
        <v>1150</v>
      </c>
      <c r="V37" s="17">
        <v>171.5</v>
      </c>
      <c r="W37" s="17">
        <v>0</v>
      </c>
      <c r="X37" s="17">
        <v>1000</v>
      </c>
      <c r="Y37" s="17">
        <v>250</v>
      </c>
      <c r="Z37" s="17">
        <f t="shared" ref="Z37:Z67" si="3">SUM(K37:Y37)</f>
        <v>144771.5</v>
      </c>
      <c r="AA37" s="17">
        <v>0</v>
      </c>
      <c r="AB37" s="17">
        <v>0</v>
      </c>
      <c r="AC37" s="17">
        <v>0</v>
      </c>
      <c r="AD37" s="17">
        <v>0</v>
      </c>
      <c r="AE37">
        <v>1</v>
      </c>
      <c r="AF37">
        <v>1</v>
      </c>
      <c r="AG37">
        <v>1</v>
      </c>
      <c r="AH37">
        <v>1</v>
      </c>
      <c r="AI37" t="s">
        <v>56</v>
      </c>
    </row>
    <row r="38" spans="1:35" x14ac:dyDescent="0.25">
      <c r="A38" s="25" t="s">
        <v>47</v>
      </c>
      <c r="B38" t="s">
        <v>198</v>
      </c>
      <c r="C38" t="s">
        <v>199</v>
      </c>
      <c r="D38" t="s">
        <v>74</v>
      </c>
      <c r="E38" t="s">
        <v>200</v>
      </c>
      <c r="F38" t="s">
        <v>201</v>
      </c>
      <c r="G38" t="s">
        <v>181</v>
      </c>
      <c r="H38" t="s">
        <v>54</v>
      </c>
      <c r="I38" t="s">
        <v>55</v>
      </c>
      <c r="J38" t="s">
        <v>56</v>
      </c>
      <c r="K38" s="17">
        <v>4500</v>
      </c>
      <c r="L38" s="17">
        <v>10500</v>
      </c>
      <c r="M38" s="17">
        <v>0</v>
      </c>
      <c r="N38" s="17">
        <v>0</v>
      </c>
      <c r="O38" s="17">
        <v>0</v>
      </c>
      <c r="P38" s="18">
        <v>36000</v>
      </c>
      <c r="Q38" s="17">
        <v>46700</v>
      </c>
      <c r="R38" s="20">
        <v>0</v>
      </c>
      <c r="S38" s="20">
        <v>0</v>
      </c>
      <c r="T38" s="21">
        <v>2800</v>
      </c>
      <c r="U38" s="21">
        <v>1150</v>
      </c>
      <c r="V38" s="17">
        <v>171.5</v>
      </c>
      <c r="W38" s="17">
        <v>0</v>
      </c>
      <c r="X38" s="17">
        <v>1000</v>
      </c>
      <c r="Y38" s="17">
        <v>250</v>
      </c>
      <c r="Z38" s="17">
        <f t="shared" si="3"/>
        <v>103071.5</v>
      </c>
      <c r="AA38" s="17">
        <v>0</v>
      </c>
      <c r="AB38" s="17">
        <v>0</v>
      </c>
      <c r="AC38" s="17">
        <v>0</v>
      </c>
      <c r="AD38" s="17">
        <v>0</v>
      </c>
      <c r="AE38">
        <v>1</v>
      </c>
      <c r="AF38">
        <v>1</v>
      </c>
      <c r="AG38">
        <v>1</v>
      </c>
      <c r="AH38">
        <v>1</v>
      </c>
      <c r="AI38" t="s">
        <v>56</v>
      </c>
    </row>
    <row r="39" spans="1:35" x14ac:dyDescent="0.25">
      <c r="A39" s="25" t="s">
        <v>47</v>
      </c>
      <c r="B39" t="s">
        <v>202</v>
      </c>
      <c r="C39" t="s">
        <v>203</v>
      </c>
      <c r="D39" t="s">
        <v>74</v>
      </c>
      <c r="E39" t="s">
        <v>204</v>
      </c>
      <c r="F39" t="s">
        <v>205</v>
      </c>
      <c r="G39" t="s">
        <v>181</v>
      </c>
      <c r="H39" t="s">
        <v>54</v>
      </c>
      <c r="I39" t="s">
        <v>55</v>
      </c>
      <c r="J39" t="s">
        <v>56</v>
      </c>
      <c r="K39" s="17">
        <v>3600</v>
      </c>
      <c r="L39" s="17">
        <v>8400</v>
      </c>
      <c r="M39" s="17">
        <v>0</v>
      </c>
      <c r="N39" s="17">
        <v>0</v>
      </c>
      <c r="O39" s="17">
        <v>0</v>
      </c>
      <c r="P39" s="18">
        <v>36000</v>
      </c>
      <c r="Q39" s="17">
        <v>41400</v>
      </c>
      <c r="R39" s="20">
        <v>0</v>
      </c>
      <c r="S39" s="20">
        <v>0</v>
      </c>
      <c r="T39" s="21">
        <v>2800</v>
      </c>
      <c r="U39" s="21">
        <v>1150</v>
      </c>
      <c r="V39" s="17">
        <v>171.5</v>
      </c>
      <c r="W39" s="17">
        <v>0</v>
      </c>
      <c r="X39" s="17">
        <v>1000</v>
      </c>
      <c r="Y39" s="17">
        <v>250</v>
      </c>
      <c r="Z39" s="17">
        <f t="shared" si="3"/>
        <v>94771.5</v>
      </c>
      <c r="AA39" s="17">
        <v>0</v>
      </c>
      <c r="AB39" s="17">
        <v>0</v>
      </c>
      <c r="AC39" s="17">
        <v>0</v>
      </c>
      <c r="AD39" s="17">
        <v>0</v>
      </c>
      <c r="AE39">
        <v>1</v>
      </c>
      <c r="AF39">
        <v>1</v>
      </c>
      <c r="AG39">
        <v>1</v>
      </c>
      <c r="AH39">
        <v>1</v>
      </c>
      <c r="AI39" t="s">
        <v>56</v>
      </c>
    </row>
    <row r="40" spans="1:35" x14ac:dyDescent="0.25">
      <c r="A40" s="25" t="s">
        <v>47</v>
      </c>
      <c r="B40" t="s">
        <v>206</v>
      </c>
      <c r="C40" t="s">
        <v>207</v>
      </c>
      <c r="D40" t="s">
        <v>50</v>
      </c>
      <c r="E40" t="s">
        <v>208</v>
      </c>
      <c r="F40" t="s">
        <v>167</v>
      </c>
      <c r="G40" t="s">
        <v>209</v>
      </c>
      <c r="H40" t="s">
        <v>54</v>
      </c>
      <c r="I40" t="s">
        <v>55</v>
      </c>
      <c r="J40" t="s">
        <v>56</v>
      </c>
      <c r="K40" s="17">
        <v>5000</v>
      </c>
      <c r="L40" s="17">
        <v>11800</v>
      </c>
      <c r="M40" s="17">
        <v>0</v>
      </c>
      <c r="N40" s="17">
        <v>0</v>
      </c>
      <c r="O40" s="17">
        <v>0</v>
      </c>
      <c r="P40" s="18">
        <v>16400</v>
      </c>
      <c r="Q40" s="17">
        <v>0</v>
      </c>
      <c r="R40" s="20">
        <v>0</v>
      </c>
      <c r="S40" s="20">
        <v>0</v>
      </c>
      <c r="T40" s="21">
        <v>1800</v>
      </c>
      <c r="U40" s="21">
        <v>1120</v>
      </c>
      <c r="V40" s="17">
        <v>171.5</v>
      </c>
      <c r="W40" s="17">
        <v>0</v>
      </c>
      <c r="X40" s="17">
        <v>1000</v>
      </c>
      <c r="Y40" s="17">
        <v>350</v>
      </c>
      <c r="Z40" s="17">
        <f t="shared" si="3"/>
        <v>37641.5</v>
      </c>
      <c r="AA40" s="17">
        <v>0</v>
      </c>
      <c r="AB40" s="17">
        <v>0</v>
      </c>
      <c r="AC40" s="17">
        <v>0</v>
      </c>
      <c r="AD40" s="17">
        <v>0</v>
      </c>
      <c r="AE40">
        <v>1</v>
      </c>
      <c r="AF40">
        <v>1</v>
      </c>
      <c r="AG40">
        <v>1</v>
      </c>
      <c r="AH40">
        <v>1</v>
      </c>
      <c r="AI40" t="s">
        <v>56</v>
      </c>
    </row>
    <row r="41" spans="1:35" x14ac:dyDescent="0.25">
      <c r="A41" s="25" t="s">
        <v>47</v>
      </c>
      <c r="B41" t="s">
        <v>210</v>
      </c>
      <c r="C41" t="s">
        <v>211</v>
      </c>
      <c r="D41" t="s">
        <v>74</v>
      </c>
      <c r="E41" t="s">
        <v>212</v>
      </c>
      <c r="F41" t="s">
        <v>140</v>
      </c>
      <c r="G41" t="s">
        <v>209</v>
      </c>
      <c r="H41" t="s">
        <v>54</v>
      </c>
      <c r="I41" t="s">
        <v>55</v>
      </c>
      <c r="J41" t="s">
        <v>56</v>
      </c>
      <c r="K41" s="17">
        <v>3150</v>
      </c>
      <c r="L41" s="17">
        <v>7350</v>
      </c>
      <c r="M41" s="17">
        <v>0</v>
      </c>
      <c r="N41" s="17">
        <v>0</v>
      </c>
      <c r="O41" s="17">
        <v>0</v>
      </c>
      <c r="P41" s="18">
        <v>31100</v>
      </c>
      <c r="Q41" s="17">
        <v>0</v>
      </c>
      <c r="R41" s="20">
        <v>0</v>
      </c>
      <c r="S41" s="20">
        <v>0</v>
      </c>
      <c r="T41" s="21">
        <v>1800</v>
      </c>
      <c r="U41" s="21">
        <v>1000</v>
      </c>
      <c r="V41" s="17">
        <v>171.5</v>
      </c>
      <c r="W41" s="17">
        <v>5</v>
      </c>
      <c r="X41" s="17">
        <v>1000</v>
      </c>
      <c r="Y41" s="17">
        <v>350</v>
      </c>
      <c r="Z41" s="17">
        <f t="shared" si="3"/>
        <v>45926.5</v>
      </c>
      <c r="AA41" s="17">
        <v>0</v>
      </c>
      <c r="AB41" s="17">
        <v>0</v>
      </c>
      <c r="AC41" s="17">
        <v>0</v>
      </c>
      <c r="AD41" s="17">
        <v>0</v>
      </c>
      <c r="AE41">
        <v>1</v>
      </c>
      <c r="AF41">
        <v>1</v>
      </c>
      <c r="AG41">
        <v>1</v>
      </c>
      <c r="AH41">
        <v>1</v>
      </c>
      <c r="AI41" t="s">
        <v>56</v>
      </c>
    </row>
    <row r="42" spans="1:35" x14ac:dyDescent="0.25">
      <c r="A42" s="25" t="s">
        <v>47</v>
      </c>
      <c r="B42" t="s">
        <v>213</v>
      </c>
      <c r="C42" t="s">
        <v>214</v>
      </c>
      <c r="D42" t="s">
        <v>74</v>
      </c>
      <c r="E42" t="s">
        <v>215</v>
      </c>
      <c r="F42" t="s">
        <v>180</v>
      </c>
      <c r="G42" t="s">
        <v>209</v>
      </c>
      <c r="H42" t="s">
        <v>54</v>
      </c>
      <c r="I42" t="s">
        <v>55</v>
      </c>
      <c r="J42" t="s">
        <v>56</v>
      </c>
      <c r="K42" s="17">
        <v>2500</v>
      </c>
      <c r="L42" s="17">
        <v>5900</v>
      </c>
      <c r="M42" s="17">
        <v>0</v>
      </c>
      <c r="N42" s="17">
        <v>0</v>
      </c>
      <c r="O42" s="17">
        <v>0</v>
      </c>
      <c r="P42" s="18">
        <v>26300</v>
      </c>
      <c r="Q42" s="17">
        <v>0</v>
      </c>
      <c r="R42" s="20">
        <v>0</v>
      </c>
      <c r="S42" s="20">
        <v>0</v>
      </c>
      <c r="T42" s="21">
        <v>1800</v>
      </c>
      <c r="U42" s="21">
        <v>1150</v>
      </c>
      <c r="V42" s="17">
        <v>171.5</v>
      </c>
      <c r="W42" s="17">
        <v>0</v>
      </c>
      <c r="X42" s="17">
        <v>1000</v>
      </c>
      <c r="Y42" s="17">
        <v>250</v>
      </c>
      <c r="Z42" s="17">
        <f t="shared" si="3"/>
        <v>39071.5</v>
      </c>
      <c r="AA42" s="17">
        <v>0</v>
      </c>
      <c r="AB42" s="17">
        <v>0</v>
      </c>
      <c r="AC42" s="17">
        <v>0</v>
      </c>
      <c r="AD42" s="17">
        <v>0</v>
      </c>
      <c r="AE42">
        <v>1</v>
      </c>
      <c r="AF42">
        <v>1</v>
      </c>
      <c r="AG42">
        <v>1</v>
      </c>
      <c r="AH42">
        <v>1</v>
      </c>
      <c r="AI42" t="s">
        <v>56</v>
      </c>
    </row>
    <row r="43" spans="1:35" x14ac:dyDescent="0.25">
      <c r="A43" s="25" t="s">
        <v>47</v>
      </c>
      <c r="B43" t="s">
        <v>216</v>
      </c>
      <c r="C43" t="s">
        <v>217</v>
      </c>
      <c r="D43" t="s">
        <v>74</v>
      </c>
      <c r="E43" t="s">
        <v>218</v>
      </c>
      <c r="F43" t="s">
        <v>120</v>
      </c>
      <c r="G43" t="s">
        <v>209</v>
      </c>
      <c r="H43" t="s">
        <v>54</v>
      </c>
      <c r="I43" t="s">
        <v>55</v>
      </c>
      <c r="J43" t="s">
        <v>56</v>
      </c>
      <c r="K43" s="17">
        <v>4400</v>
      </c>
      <c r="L43" s="17">
        <v>10300</v>
      </c>
      <c r="M43" s="17">
        <v>0</v>
      </c>
      <c r="N43" s="17">
        <v>0</v>
      </c>
      <c r="O43" s="17">
        <v>0</v>
      </c>
      <c r="P43" s="18">
        <v>36000</v>
      </c>
      <c r="Q43" s="17">
        <v>21000</v>
      </c>
      <c r="R43" s="20">
        <v>0</v>
      </c>
      <c r="S43" s="20">
        <v>0</v>
      </c>
      <c r="T43" s="21">
        <v>1800</v>
      </c>
      <c r="U43" s="21">
        <v>1000</v>
      </c>
      <c r="V43" s="17">
        <v>171.5</v>
      </c>
      <c r="W43" s="17">
        <v>0</v>
      </c>
      <c r="X43" s="17">
        <v>1000</v>
      </c>
      <c r="Y43" s="17">
        <v>200</v>
      </c>
      <c r="Z43" s="17">
        <f t="shared" si="3"/>
        <v>75871.5</v>
      </c>
      <c r="AA43" s="17">
        <v>0</v>
      </c>
      <c r="AB43" s="17">
        <v>0</v>
      </c>
      <c r="AC43" s="17">
        <v>0</v>
      </c>
      <c r="AD43" s="17">
        <v>0</v>
      </c>
      <c r="AE43">
        <v>1</v>
      </c>
      <c r="AF43">
        <v>1</v>
      </c>
      <c r="AG43">
        <v>1</v>
      </c>
      <c r="AH43">
        <v>1</v>
      </c>
      <c r="AI43" t="s">
        <v>56</v>
      </c>
    </row>
    <row r="44" spans="1:35" s="2" customFormat="1" x14ac:dyDescent="0.25">
      <c r="A44" s="25" t="s">
        <v>47</v>
      </c>
      <c r="B44" s="12">
        <v>39100505</v>
      </c>
      <c r="C44" s="13" t="s">
        <v>219</v>
      </c>
      <c r="D44" s="13" t="s">
        <v>74</v>
      </c>
      <c r="E44" s="14" t="s">
        <v>220</v>
      </c>
      <c r="F44" s="13" t="s">
        <v>221</v>
      </c>
      <c r="G44" s="13" t="s">
        <v>209</v>
      </c>
      <c r="H44" s="13" t="s">
        <v>54</v>
      </c>
      <c r="I44" s="13" t="s">
        <v>55</v>
      </c>
      <c r="J44" s="13" t="s">
        <v>56</v>
      </c>
      <c r="K44" s="18">
        <v>2520</v>
      </c>
      <c r="L44" s="18">
        <v>5880</v>
      </c>
      <c r="M44" s="18">
        <v>0</v>
      </c>
      <c r="N44" s="18">
        <v>0</v>
      </c>
      <c r="O44" s="18">
        <v>0</v>
      </c>
      <c r="P44" s="18">
        <v>0</v>
      </c>
      <c r="Q44" s="18">
        <v>1000</v>
      </c>
      <c r="R44" s="17">
        <v>0</v>
      </c>
      <c r="S44" s="18">
        <v>0</v>
      </c>
      <c r="T44" s="18">
        <v>1800</v>
      </c>
      <c r="U44" s="18">
        <v>850</v>
      </c>
      <c r="V44" s="18">
        <v>171.5</v>
      </c>
      <c r="W44" s="18">
        <v>0</v>
      </c>
      <c r="X44" s="18">
        <v>1000</v>
      </c>
      <c r="Y44" s="18">
        <v>50</v>
      </c>
      <c r="Z44" s="17">
        <f t="shared" si="3"/>
        <v>13271.5</v>
      </c>
      <c r="AA44" s="17">
        <v>0</v>
      </c>
      <c r="AB44" s="17">
        <v>0</v>
      </c>
      <c r="AC44" s="17">
        <v>0</v>
      </c>
      <c r="AD44" s="17">
        <v>0</v>
      </c>
      <c r="AE44" s="13">
        <v>1</v>
      </c>
      <c r="AF44" s="13">
        <v>1</v>
      </c>
      <c r="AG44" s="13">
        <v>1</v>
      </c>
      <c r="AH44" s="13">
        <v>0</v>
      </c>
      <c r="AI44" t="s">
        <v>56</v>
      </c>
    </row>
    <row r="45" spans="1:35" x14ac:dyDescent="0.25">
      <c r="A45" s="25" t="s">
        <v>47</v>
      </c>
      <c r="B45" t="s">
        <v>222</v>
      </c>
      <c r="C45" t="s">
        <v>223</v>
      </c>
      <c r="D45" t="s">
        <v>85</v>
      </c>
      <c r="E45" t="s">
        <v>224</v>
      </c>
      <c r="F45" t="s">
        <v>115</v>
      </c>
      <c r="G45" t="s">
        <v>225</v>
      </c>
      <c r="H45" t="s">
        <v>54</v>
      </c>
      <c r="I45" t="s">
        <v>55</v>
      </c>
      <c r="J45" t="s">
        <v>56</v>
      </c>
      <c r="K45" s="17">
        <v>1914.06</v>
      </c>
      <c r="L45" s="17">
        <v>4466.1499999999996</v>
      </c>
      <c r="M45" s="17">
        <v>3828.13</v>
      </c>
      <c r="N45" s="17">
        <v>0</v>
      </c>
      <c r="O45" s="17">
        <v>0</v>
      </c>
      <c r="P45" s="18">
        <v>32156.25</v>
      </c>
      <c r="Q45" s="17">
        <v>0</v>
      </c>
      <c r="R45" s="17">
        <v>0</v>
      </c>
      <c r="S45" s="17">
        <v>0</v>
      </c>
      <c r="T45" s="21">
        <v>300</v>
      </c>
      <c r="U45" s="21">
        <v>850</v>
      </c>
      <c r="V45" s="17">
        <v>171.5</v>
      </c>
      <c r="W45" s="17">
        <v>0</v>
      </c>
      <c r="X45" s="17">
        <v>1000</v>
      </c>
      <c r="Y45" s="17">
        <v>350</v>
      </c>
      <c r="Z45" s="17">
        <f t="shared" si="3"/>
        <v>45036.09</v>
      </c>
      <c r="AA45" s="17">
        <v>0</v>
      </c>
      <c r="AB45" s="17">
        <v>0</v>
      </c>
      <c r="AC45" s="17">
        <v>0</v>
      </c>
      <c r="AD45" s="17">
        <v>0</v>
      </c>
      <c r="AE45">
        <v>1</v>
      </c>
      <c r="AF45">
        <v>1</v>
      </c>
      <c r="AG45">
        <v>1</v>
      </c>
      <c r="AH45">
        <v>1</v>
      </c>
      <c r="AI45" t="s">
        <v>56</v>
      </c>
    </row>
    <row r="46" spans="1:35" x14ac:dyDescent="0.25">
      <c r="A46" s="25" t="s">
        <v>47</v>
      </c>
      <c r="B46" t="s">
        <v>226</v>
      </c>
      <c r="C46" t="s">
        <v>227</v>
      </c>
      <c r="D46" t="s">
        <v>50</v>
      </c>
      <c r="E46" t="s">
        <v>228</v>
      </c>
      <c r="F46" t="s">
        <v>229</v>
      </c>
      <c r="G46" t="s">
        <v>225</v>
      </c>
      <c r="H46" t="s">
        <v>54</v>
      </c>
      <c r="I46" t="s">
        <v>55</v>
      </c>
      <c r="J46" t="s">
        <v>56</v>
      </c>
      <c r="K46" s="17">
        <v>1564.06</v>
      </c>
      <c r="L46" s="17">
        <v>3649.48</v>
      </c>
      <c r="M46" s="17">
        <v>3128.12</v>
      </c>
      <c r="N46" s="17">
        <v>0</v>
      </c>
      <c r="O46" s="17">
        <v>0</v>
      </c>
      <c r="P46" s="18">
        <v>25025</v>
      </c>
      <c r="Q46" s="17">
        <v>0</v>
      </c>
      <c r="R46" s="17">
        <v>0</v>
      </c>
      <c r="S46" s="17">
        <v>0</v>
      </c>
      <c r="T46" s="21">
        <v>300</v>
      </c>
      <c r="U46" s="21">
        <v>850</v>
      </c>
      <c r="V46" s="17">
        <v>138.83000000000001</v>
      </c>
      <c r="W46" s="17">
        <v>0</v>
      </c>
      <c r="X46" s="17">
        <v>1000</v>
      </c>
      <c r="Y46" s="17">
        <v>350</v>
      </c>
      <c r="Z46" s="17">
        <f t="shared" si="3"/>
        <v>36005.490000000005</v>
      </c>
      <c r="AA46" s="17">
        <v>0</v>
      </c>
      <c r="AB46" s="17">
        <v>0</v>
      </c>
      <c r="AC46" s="17">
        <v>0</v>
      </c>
      <c r="AD46" s="17">
        <v>0</v>
      </c>
      <c r="AE46">
        <v>1</v>
      </c>
      <c r="AF46">
        <v>1</v>
      </c>
      <c r="AG46">
        <v>1</v>
      </c>
      <c r="AH46">
        <v>1</v>
      </c>
      <c r="AI46" t="s">
        <v>56</v>
      </c>
    </row>
    <row r="47" spans="1:35" x14ac:dyDescent="0.25">
      <c r="A47" s="25" t="s">
        <v>47</v>
      </c>
      <c r="B47" t="s">
        <v>230</v>
      </c>
      <c r="C47" t="s">
        <v>231</v>
      </c>
      <c r="D47" t="s">
        <v>79</v>
      </c>
      <c r="E47" t="s">
        <v>232</v>
      </c>
      <c r="F47" t="s">
        <v>100</v>
      </c>
      <c r="G47" t="s">
        <v>225</v>
      </c>
      <c r="H47" t="s">
        <v>54</v>
      </c>
      <c r="I47" t="s">
        <v>55</v>
      </c>
      <c r="J47" t="s">
        <v>56</v>
      </c>
      <c r="K47" s="17">
        <v>954.41</v>
      </c>
      <c r="L47" s="17">
        <v>461.53</v>
      </c>
      <c r="M47" s="17">
        <v>0</v>
      </c>
      <c r="N47" s="17">
        <v>0</v>
      </c>
      <c r="O47" s="17">
        <v>0</v>
      </c>
      <c r="P47" s="18">
        <v>16034.13</v>
      </c>
      <c r="Q47" s="17">
        <v>1000</v>
      </c>
      <c r="R47" s="17">
        <v>0</v>
      </c>
      <c r="S47" s="17">
        <v>0</v>
      </c>
      <c r="T47" s="21">
        <v>0</v>
      </c>
      <c r="U47" s="21">
        <v>700</v>
      </c>
      <c r="V47" s="17">
        <v>138.83000000000001</v>
      </c>
      <c r="W47" s="17">
        <v>0</v>
      </c>
      <c r="X47" s="17">
        <v>1000</v>
      </c>
      <c r="Y47" s="17">
        <v>350</v>
      </c>
      <c r="Z47" s="17">
        <f t="shared" si="3"/>
        <v>20638.900000000001</v>
      </c>
      <c r="AA47" s="17">
        <v>0</v>
      </c>
      <c r="AB47" s="17">
        <v>0</v>
      </c>
      <c r="AC47" s="17">
        <v>0</v>
      </c>
      <c r="AD47" s="17">
        <v>0</v>
      </c>
      <c r="AE47">
        <v>1</v>
      </c>
      <c r="AF47">
        <v>1</v>
      </c>
      <c r="AG47">
        <v>1</v>
      </c>
      <c r="AH47">
        <v>1</v>
      </c>
      <c r="AI47" t="s">
        <v>56</v>
      </c>
    </row>
    <row r="48" spans="1:35" x14ac:dyDescent="0.25">
      <c r="A48" s="25" t="s">
        <v>47</v>
      </c>
      <c r="B48" t="s">
        <v>233</v>
      </c>
      <c r="C48" t="s">
        <v>234</v>
      </c>
      <c r="D48" t="s">
        <v>50</v>
      </c>
      <c r="E48" t="s">
        <v>235</v>
      </c>
      <c r="F48" t="s">
        <v>91</v>
      </c>
      <c r="G48" t="s">
        <v>225</v>
      </c>
      <c r="H48" t="s">
        <v>54</v>
      </c>
      <c r="I48" t="s">
        <v>55</v>
      </c>
      <c r="J48" t="s">
        <v>56</v>
      </c>
      <c r="K48" s="17">
        <v>1096.2</v>
      </c>
      <c r="L48" s="17">
        <v>2557.8000000000002</v>
      </c>
      <c r="M48" s="17">
        <v>2192.4</v>
      </c>
      <c r="N48" s="17">
        <v>0</v>
      </c>
      <c r="O48" s="17">
        <v>0</v>
      </c>
      <c r="P48" s="18">
        <v>17539.2</v>
      </c>
      <c r="Q48" s="17">
        <v>0</v>
      </c>
      <c r="R48" s="17">
        <v>0</v>
      </c>
      <c r="S48" s="17">
        <v>0</v>
      </c>
      <c r="T48" s="21">
        <v>300</v>
      </c>
      <c r="U48" s="21">
        <v>880</v>
      </c>
      <c r="V48" s="17">
        <v>138.83000000000001</v>
      </c>
      <c r="W48" s="17">
        <v>0</v>
      </c>
      <c r="X48" s="17">
        <v>1000</v>
      </c>
      <c r="Y48" s="17">
        <v>350</v>
      </c>
      <c r="Z48" s="17">
        <f t="shared" si="3"/>
        <v>26054.43</v>
      </c>
      <c r="AA48" s="17">
        <v>0</v>
      </c>
      <c r="AB48" s="17">
        <v>0</v>
      </c>
      <c r="AC48" s="17">
        <v>0</v>
      </c>
      <c r="AD48" s="17">
        <v>0</v>
      </c>
      <c r="AE48">
        <v>1</v>
      </c>
      <c r="AF48">
        <v>1</v>
      </c>
      <c r="AG48">
        <v>1</v>
      </c>
      <c r="AH48">
        <v>1</v>
      </c>
      <c r="AI48" t="s">
        <v>56</v>
      </c>
    </row>
    <row r="49" spans="1:35" x14ac:dyDescent="0.25">
      <c r="A49" s="25" t="s">
        <v>47</v>
      </c>
      <c r="B49" t="s">
        <v>236</v>
      </c>
      <c r="C49" t="s">
        <v>237</v>
      </c>
      <c r="D49" t="s">
        <v>85</v>
      </c>
      <c r="E49" t="s">
        <v>238</v>
      </c>
      <c r="F49" t="s">
        <v>115</v>
      </c>
      <c r="G49" t="s">
        <v>225</v>
      </c>
      <c r="H49" t="s">
        <v>54</v>
      </c>
      <c r="I49" t="s">
        <v>55</v>
      </c>
      <c r="J49" t="s">
        <v>56</v>
      </c>
      <c r="K49" s="17">
        <v>1533.79</v>
      </c>
      <c r="L49" s="17">
        <v>3578.84</v>
      </c>
      <c r="M49" s="17">
        <v>3067.58</v>
      </c>
      <c r="N49" s="17">
        <v>400</v>
      </c>
      <c r="O49" s="17">
        <v>0</v>
      </c>
      <c r="P49" s="18">
        <v>19293.12</v>
      </c>
      <c r="Q49" s="17">
        <v>2600</v>
      </c>
      <c r="R49" s="17">
        <v>0</v>
      </c>
      <c r="S49" s="17">
        <v>0</v>
      </c>
      <c r="T49" s="21">
        <v>300</v>
      </c>
      <c r="U49" s="21">
        <v>850</v>
      </c>
      <c r="V49" s="17">
        <v>138.83000000000001</v>
      </c>
      <c r="W49" s="17">
        <v>5</v>
      </c>
      <c r="X49" s="17">
        <v>1000</v>
      </c>
      <c r="Y49" s="17">
        <v>350</v>
      </c>
      <c r="Z49" s="17">
        <f t="shared" si="3"/>
        <v>33117.160000000003</v>
      </c>
      <c r="AA49" s="17">
        <v>0</v>
      </c>
      <c r="AB49" s="17">
        <v>0</v>
      </c>
      <c r="AC49" s="17">
        <v>0</v>
      </c>
      <c r="AD49" s="17">
        <v>0</v>
      </c>
      <c r="AE49">
        <v>1</v>
      </c>
      <c r="AF49">
        <v>1</v>
      </c>
      <c r="AG49">
        <v>1</v>
      </c>
      <c r="AH49">
        <v>1</v>
      </c>
      <c r="AI49" t="s">
        <v>56</v>
      </c>
    </row>
    <row r="50" spans="1:35" x14ac:dyDescent="0.25">
      <c r="A50" s="25" t="s">
        <v>47</v>
      </c>
      <c r="B50" t="s">
        <v>239</v>
      </c>
      <c r="C50" t="s">
        <v>240</v>
      </c>
      <c r="D50" t="s">
        <v>85</v>
      </c>
      <c r="E50" t="s">
        <v>241</v>
      </c>
      <c r="F50" t="s">
        <v>115</v>
      </c>
      <c r="G50" t="s">
        <v>225</v>
      </c>
      <c r="H50" t="s">
        <v>54</v>
      </c>
      <c r="I50" t="s">
        <v>55</v>
      </c>
      <c r="J50" t="s">
        <v>56</v>
      </c>
      <c r="K50" s="17">
        <v>1297.54</v>
      </c>
      <c r="L50" s="17">
        <v>3027.59</v>
      </c>
      <c r="M50" s="17">
        <v>2595.08</v>
      </c>
      <c r="N50" s="17">
        <v>800</v>
      </c>
      <c r="O50" s="17">
        <v>0</v>
      </c>
      <c r="P50" s="18">
        <v>21798.63</v>
      </c>
      <c r="Q50" s="17">
        <v>5260.5</v>
      </c>
      <c r="R50" s="17">
        <v>0</v>
      </c>
      <c r="S50" s="17">
        <v>0</v>
      </c>
      <c r="T50" s="21">
        <v>300</v>
      </c>
      <c r="U50" s="21">
        <v>850</v>
      </c>
      <c r="V50" s="17">
        <v>138.83000000000001</v>
      </c>
      <c r="W50" s="17">
        <v>0</v>
      </c>
      <c r="X50" s="17">
        <v>1000</v>
      </c>
      <c r="Y50" s="17">
        <v>350</v>
      </c>
      <c r="Z50" s="17">
        <f t="shared" si="3"/>
        <v>37418.17</v>
      </c>
      <c r="AA50" s="17">
        <v>0</v>
      </c>
      <c r="AB50" s="17">
        <v>0</v>
      </c>
      <c r="AC50" s="17">
        <v>0</v>
      </c>
      <c r="AD50" s="17">
        <v>0</v>
      </c>
      <c r="AE50">
        <v>1</v>
      </c>
      <c r="AF50">
        <v>1</v>
      </c>
      <c r="AG50">
        <v>1</v>
      </c>
      <c r="AH50">
        <v>1</v>
      </c>
      <c r="AI50" t="s">
        <v>56</v>
      </c>
    </row>
    <row r="51" spans="1:35" x14ac:dyDescent="0.25">
      <c r="A51" s="25" t="s">
        <v>47</v>
      </c>
      <c r="B51" t="s">
        <v>242</v>
      </c>
      <c r="C51" t="s">
        <v>243</v>
      </c>
      <c r="D51" t="s">
        <v>244</v>
      </c>
      <c r="E51" t="s">
        <v>245</v>
      </c>
      <c r="F51" t="s">
        <v>87</v>
      </c>
      <c r="G51" t="s">
        <v>225</v>
      </c>
      <c r="H51" t="s">
        <v>54</v>
      </c>
      <c r="I51" t="s">
        <v>55</v>
      </c>
      <c r="J51" t="s">
        <v>56</v>
      </c>
      <c r="K51" s="17">
        <v>1533.79</v>
      </c>
      <c r="L51" s="17">
        <v>3578.84</v>
      </c>
      <c r="M51" s="17">
        <v>3067.58</v>
      </c>
      <c r="N51" s="17">
        <v>0</v>
      </c>
      <c r="O51" s="17">
        <v>0</v>
      </c>
      <c r="P51" s="18">
        <v>26994.66</v>
      </c>
      <c r="Q51" s="17">
        <v>0</v>
      </c>
      <c r="R51" s="17">
        <v>0</v>
      </c>
      <c r="S51" s="17">
        <v>0</v>
      </c>
      <c r="T51" s="21">
        <v>300</v>
      </c>
      <c r="U51" s="21">
        <v>850</v>
      </c>
      <c r="V51" s="17">
        <v>138.83000000000001</v>
      </c>
      <c r="W51" s="17">
        <v>5</v>
      </c>
      <c r="X51" s="17">
        <v>1000</v>
      </c>
      <c r="Y51" s="17">
        <v>350</v>
      </c>
      <c r="Z51" s="17">
        <f t="shared" si="3"/>
        <v>37818.700000000004</v>
      </c>
      <c r="AA51" s="17">
        <v>0</v>
      </c>
      <c r="AB51" s="17">
        <v>0</v>
      </c>
      <c r="AC51" s="17">
        <v>0</v>
      </c>
      <c r="AD51" s="17">
        <v>0</v>
      </c>
      <c r="AE51">
        <v>1</v>
      </c>
      <c r="AF51">
        <v>1</v>
      </c>
      <c r="AG51">
        <v>1</v>
      </c>
      <c r="AH51">
        <v>1</v>
      </c>
      <c r="AI51" t="s">
        <v>56</v>
      </c>
    </row>
    <row r="52" spans="1:35" x14ac:dyDescent="0.25">
      <c r="A52" s="25" t="s">
        <v>47</v>
      </c>
      <c r="B52" t="s">
        <v>246</v>
      </c>
      <c r="C52" t="s">
        <v>247</v>
      </c>
      <c r="D52" t="s">
        <v>85</v>
      </c>
      <c r="E52" t="s">
        <v>248</v>
      </c>
      <c r="F52" t="s">
        <v>115</v>
      </c>
      <c r="G52" t="s">
        <v>225</v>
      </c>
      <c r="H52" t="s">
        <v>54</v>
      </c>
      <c r="I52" t="s">
        <v>55</v>
      </c>
      <c r="J52" t="s">
        <v>56</v>
      </c>
      <c r="K52" s="17">
        <v>1533.79</v>
      </c>
      <c r="L52" s="17">
        <v>3578.84</v>
      </c>
      <c r="M52" s="17">
        <v>3067.58</v>
      </c>
      <c r="N52" s="17">
        <v>400</v>
      </c>
      <c r="O52" s="17">
        <v>0</v>
      </c>
      <c r="P52" s="18">
        <v>19293.12</v>
      </c>
      <c r="Q52" s="17">
        <v>5615</v>
      </c>
      <c r="R52" s="17">
        <v>0</v>
      </c>
      <c r="S52" s="17">
        <v>0</v>
      </c>
      <c r="T52" s="21">
        <v>300</v>
      </c>
      <c r="U52" s="21">
        <v>850</v>
      </c>
      <c r="V52" s="17">
        <v>138.83000000000001</v>
      </c>
      <c r="W52" s="17">
        <v>5</v>
      </c>
      <c r="X52" s="17">
        <v>1000</v>
      </c>
      <c r="Y52" s="17">
        <v>350</v>
      </c>
      <c r="Z52" s="17">
        <f t="shared" si="3"/>
        <v>36132.160000000003</v>
      </c>
      <c r="AA52" s="17">
        <v>0</v>
      </c>
      <c r="AB52" s="17">
        <v>0</v>
      </c>
      <c r="AC52" s="17">
        <v>0</v>
      </c>
      <c r="AD52" s="17">
        <v>0</v>
      </c>
      <c r="AE52">
        <v>1</v>
      </c>
      <c r="AF52">
        <v>1</v>
      </c>
      <c r="AG52">
        <v>1</v>
      </c>
      <c r="AH52">
        <v>1</v>
      </c>
      <c r="AI52" t="s">
        <v>56</v>
      </c>
    </row>
    <row r="53" spans="1:35" x14ac:dyDescent="0.25">
      <c r="A53" s="25" t="s">
        <v>47</v>
      </c>
      <c r="B53" t="s">
        <v>249</v>
      </c>
      <c r="C53" t="s">
        <v>250</v>
      </c>
      <c r="D53" t="s">
        <v>79</v>
      </c>
      <c r="E53" t="s">
        <v>251</v>
      </c>
      <c r="F53" t="s">
        <v>100</v>
      </c>
      <c r="G53" t="s">
        <v>225</v>
      </c>
      <c r="H53" t="s">
        <v>54</v>
      </c>
      <c r="I53" t="s">
        <v>55</v>
      </c>
      <c r="J53" t="s">
        <v>56</v>
      </c>
      <c r="K53" s="17">
        <v>820.44</v>
      </c>
      <c r="L53" s="17">
        <v>1914.35</v>
      </c>
      <c r="M53" s="17">
        <v>1640.87</v>
      </c>
      <c r="N53" s="17">
        <v>0</v>
      </c>
      <c r="O53" s="17">
        <v>0</v>
      </c>
      <c r="P53" s="18">
        <v>14287.16</v>
      </c>
      <c r="Q53" s="17">
        <v>0</v>
      </c>
      <c r="R53" s="17">
        <v>0</v>
      </c>
      <c r="S53" s="17">
        <v>0</v>
      </c>
      <c r="T53" s="21">
        <v>300</v>
      </c>
      <c r="U53" s="21">
        <v>1000</v>
      </c>
      <c r="V53" s="17">
        <v>138.83000000000001</v>
      </c>
      <c r="W53" s="17">
        <v>0</v>
      </c>
      <c r="X53" s="17">
        <v>1000</v>
      </c>
      <c r="Y53" s="17">
        <v>350</v>
      </c>
      <c r="Z53" s="17">
        <f t="shared" si="3"/>
        <v>21451.65</v>
      </c>
      <c r="AA53" s="17">
        <v>0</v>
      </c>
      <c r="AB53" s="17">
        <v>0</v>
      </c>
      <c r="AC53" s="17">
        <v>0</v>
      </c>
      <c r="AD53" s="17">
        <v>0</v>
      </c>
      <c r="AE53">
        <v>1</v>
      </c>
      <c r="AF53">
        <v>1</v>
      </c>
      <c r="AG53">
        <v>1</v>
      </c>
      <c r="AH53">
        <v>1</v>
      </c>
      <c r="AI53" t="s">
        <v>56</v>
      </c>
    </row>
    <row r="54" spans="1:35" x14ac:dyDescent="0.25">
      <c r="A54" s="25" t="s">
        <v>47</v>
      </c>
      <c r="B54" t="s">
        <v>252</v>
      </c>
      <c r="C54" t="s">
        <v>253</v>
      </c>
      <c r="D54" t="s">
        <v>50</v>
      </c>
      <c r="E54" t="s">
        <v>254</v>
      </c>
      <c r="F54" t="s">
        <v>111</v>
      </c>
      <c r="G54" t="s">
        <v>225</v>
      </c>
      <c r="H54" t="s">
        <v>54</v>
      </c>
      <c r="I54" t="s">
        <v>55</v>
      </c>
      <c r="J54" t="s">
        <v>56</v>
      </c>
      <c r="K54" s="17">
        <v>857.04</v>
      </c>
      <c r="L54" s="17">
        <v>1999.75</v>
      </c>
      <c r="M54" s="17">
        <v>1714.07</v>
      </c>
      <c r="N54" s="17">
        <v>0</v>
      </c>
      <c r="O54" s="17">
        <v>0</v>
      </c>
      <c r="P54" s="18">
        <v>15103.66</v>
      </c>
      <c r="Q54" s="17">
        <v>1000</v>
      </c>
      <c r="R54" s="17">
        <v>0</v>
      </c>
      <c r="S54" s="17">
        <v>0</v>
      </c>
      <c r="T54" s="21">
        <v>300</v>
      </c>
      <c r="U54" s="21">
        <v>850</v>
      </c>
      <c r="V54" s="17">
        <v>138.83000000000001</v>
      </c>
      <c r="W54" s="17">
        <v>5</v>
      </c>
      <c r="X54" s="17">
        <v>1000</v>
      </c>
      <c r="Y54" s="17">
        <v>350</v>
      </c>
      <c r="Z54" s="17">
        <f t="shared" si="3"/>
        <v>23318.350000000002</v>
      </c>
      <c r="AA54" s="17">
        <v>0</v>
      </c>
      <c r="AB54" s="17">
        <v>0</v>
      </c>
      <c r="AC54" s="17">
        <v>0</v>
      </c>
      <c r="AD54" s="17">
        <v>0</v>
      </c>
      <c r="AE54">
        <v>1</v>
      </c>
      <c r="AF54">
        <v>1</v>
      </c>
      <c r="AG54">
        <v>1</v>
      </c>
      <c r="AH54">
        <v>1</v>
      </c>
      <c r="AI54" t="s">
        <v>56</v>
      </c>
    </row>
    <row r="55" spans="1:35" x14ac:dyDescent="0.25">
      <c r="A55" s="25" t="s">
        <v>47</v>
      </c>
      <c r="B55" t="s">
        <v>255</v>
      </c>
      <c r="C55" t="s">
        <v>256</v>
      </c>
      <c r="D55" t="s">
        <v>257</v>
      </c>
      <c r="E55" t="s">
        <v>258</v>
      </c>
      <c r="F55" t="s">
        <v>100</v>
      </c>
      <c r="G55" t="s">
        <v>225</v>
      </c>
      <c r="H55" t="s">
        <v>54</v>
      </c>
      <c r="I55" t="s">
        <v>55</v>
      </c>
      <c r="J55" t="s">
        <v>56</v>
      </c>
      <c r="K55" s="17">
        <v>657.04</v>
      </c>
      <c r="L55" s="17">
        <v>1533.09</v>
      </c>
      <c r="M55" s="17">
        <v>1314.08</v>
      </c>
      <c r="N55" s="17">
        <v>0</v>
      </c>
      <c r="O55" s="17">
        <v>0</v>
      </c>
      <c r="P55" s="18">
        <v>10256.549999999999</v>
      </c>
      <c r="Q55" s="17">
        <v>0</v>
      </c>
      <c r="R55" s="17">
        <v>0</v>
      </c>
      <c r="S55" s="17">
        <v>0</v>
      </c>
      <c r="T55" s="21">
        <v>300</v>
      </c>
      <c r="U55" s="21">
        <v>880</v>
      </c>
      <c r="V55" s="17">
        <v>138.83000000000001</v>
      </c>
      <c r="W55" s="17">
        <v>5</v>
      </c>
      <c r="X55" s="17">
        <v>1000</v>
      </c>
      <c r="Y55" s="17">
        <v>350</v>
      </c>
      <c r="Z55" s="17">
        <f t="shared" si="3"/>
        <v>16434.589999999997</v>
      </c>
      <c r="AA55" s="17">
        <v>0</v>
      </c>
      <c r="AB55" s="17">
        <v>0</v>
      </c>
      <c r="AC55" s="17">
        <v>0</v>
      </c>
      <c r="AD55" s="17">
        <v>0</v>
      </c>
      <c r="AE55">
        <v>1</v>
      </c>
      <c r="AF55">
        <v>1</v>
      </c>
      <c r="AG55">
        <v>1</v>
      </c>
      <c r="AH55">
        <v>1</v>
      </c>
      <c r="AI55" t="s">
        <v>56</v>
      </c>
    </row>
    <row r="56" spans="1:35" x14ac:dyDescent="0.25">
      <c r="A56" s="25" t="s">
        <v>47</v>
      </c>
      <c r="B56" t="s">
        <v>259</v>
      </c>
      <c r="C56" t="s">
        <v>260</v>
      </c>
      <c r="D56" t="s">
        <v>261</v>
      </c>
      <c r="E56" t="s">
        <v>262</v>
      </c>
      <c r="F56" t="s">
        <v>104</v>
      </c>
      <c r="G56" t="s">
        <v>225</v>
      </c>
      <c r="H56" t="s">
        <v>54</v>
      </c>
      <c r="I56" t="s">
        <v>55</v>
      </c>
      <c r="J56" t="s">
        <v>56</v>
      </c>
      <c r="K56" s="17">
        <v>820.44</v>
      </c>
      <c r="L56" s="17">
        <v>1914.35</v>
      </c>
      <c r="M56" s="17">
        <v>1640.87</v>
      </c>
      <c r="N56" s="17">
        <v>0</v>
      </c>
      <c r="O56" s="17">
        <v>0</v>
      </c>
      <c r="P56" s="18">
        <v>12964</v>
      </c>
      <c r="Q56" s="17">
        <f>2400+1000</f>
        <v>3400</v>
      </c>
      <c r="R56" s="17">
        <v>0</v>
      </c>
      <c r="S56" s="17">
        <v>0</v>
      </c>
      <c r="T56" s="21">
        <v>300</v>
      </c>
      <c r="U56" s="21">
        <v>1000</v>
      </c>
      <c r="V56" s="17">
        <v>138.83000000000001</v>
      </c>
      <c r="W56" s="17">
        <v>0</v>
      </c>
      <c r="X56" s="17">
        <v>1000</v>
      </c>
      <c r="Y56" s="17">
        <v>350</v>
      </c>
      <c r="Z56" s="17">
        <f t="shared" si="3"/>
        <v>23528.49</v>
      </c>
      <c r="AA56" s="17">
        <v>0</v>
      </c>
      <c r="AB56" s="17">
        <v>0</v>
      </c>
      <c r="AC56" s="17">
        <v>0</v>
      </c>
      <c r="AD56" s="17">
        <v>0</v>
      </c>
      <c r="AE56">
        <v>1</v>
      </c>
      <c r="AF56">
        <v>1</v>
      </c>
      <c r="AG56">
        <v>1</v>
      </c>
      <c r="AH56">
        <v>1</v>
      </c>
      <c r="AI56" t="s">
        <v>56</v>
      </c>
    </row>
    <row r="57" spans="1:35" x14ac:dyDescent="0.25">
      <c r="A57" s="25" t="s">
        <v>47</v>
      </c>
      <c r="B57" t="s">
        <v>263</v>
      </c>
      <c r="C57" t="s">
        <v>264</v>
      </c>
      <c r="D57" t="s">
        <v>50</v>
      </c>
      <c r="E57" t="s">
        <v>265</v>
      </c>
      <c r="F57" t="s">
        <v>162</v>
      </c>
      <c r="G57" t="s">
        <v>225</v>
      </c>
      <c r="H57" t="s">
        <v>54</v>
      </c>
      <c r="I57" t="s">
        <v>55</v>
      </c>
      <c r="J57" t="s">
        <v>56</v>
      </c>
      <c r="K57" s="17">
        <v>657.04</v>
      </c>
      <c r="L57" s="17">
        <v>1533.09</v>
      </c>
      <c r="M57" s="17">
        <v>1314.08</v>
      </c>
      <c r="N57" s="17">
        <v>0</v>
      </c>
      <c r="O57" s="17">
        <v>0</v>
      </c>
      <c r="P57" s="18">
        <v>10512.6</v>
      </c>
      <c r="Q57" s="17">
        <v>0</v>
      </c>
      <c r="R57" s="17">
        <v>0</v>
      </c>
      <c r="S57" s="17">
        <v>0</v>
      </c>
      <c r="T57" s="21">
        <v>300</v>
      </c>
      <c r="U57" s="21">
        <v>850</v>
      </c>
      <c r="V57" s="17">
        <v>98</v>
      </c>
      <c r="W57" s="17">
        <v>0</v>
      </c>
      <c r="X57" s="17">
        <v>1000</v>
      </c>
      <c r="Y57" s="17">
        <v>350</v>
      </c>
      <c r="Z57" s="17">
        <f t="shared" si="3"/>
        <v>16614.810000000001</v>
      </c>
      <c r="AA57" s="17">
        <v>0</v>
      </c>
      <c r="AB57" s="17">
        <v>0</v>
      </c>
      <c r="AC57" s="17">
        <v>0</v>
      </c>
      <c r="AD57" s="17">
        <v>0</v>
      </c>
      <c r="AE57">
        <v>1</v>
      </c>
      <c r="AF57">
        <v>1</v>
      </c>
      <c r="AG57">
        <v>1</v>
      </c>
      <c r="AH57">
        <v>1</v>
      </c>
      <c r="AI57" t="s">
        <v>56</v>
      </c>
    </row>
    <row r="58" spans="1:35" x14ac:dyDescent="0.25">
      <c r="A58" s="25" t="s">
        <v>47</v>
      </c>
      <c r="B58" t="s">
        <v>266</v>
      </c>
      <c r="C58" t="s">
        <v>267</v>
      </c>
      <c r="D58" t="s">
        <v>50</v>
      </c>
      <c r="E58" t="s">
        <v>268</v>
      </c>
      <c r="F58" t="s">
        <v>229</v>
      </c>
      <c r="G58" t="s">
        <v>225</v>
      </c>
      <c r="H58" t="s">
        <v>54</v>
      </c>
      <c r="I58" t="s">
        <v>55</v>
      </c>
      <c r="J58" t="s">
        <v>56</v>
      </c>
      <c r="K58" s="17">
        <v>810.04</v>
      </c>
      <c r="L58" s="17">
        <v>1890.09</v>
      </c>
      <c r="M58" s="17">
        <v>1620.08</v>
      </c>
      <c r="N58" s="17">
        <v>0</v>
      </c>
      <c r="O58" s="17">
        <v>0</v>
      </c>
      <c r="P58" s="18">
        <v>14256.66</v>
      </c>
      <c r="Q58" s="17">
        <v>0</v>
      </c>
      <c r="R58" s="17">
        <v>0</v>
      </c>
      <c r="S58" s="17">
        <v>0</v>
      </c>
      <c r="T58" s="21">
        <v>300</v>
      </c>
      <c r="U58" s="21">
        <v>880</v>
      </c>
      <c r="V58" s="17">
        <v>138.83000000000001</v>
      </c>
      <c r="W58" s="17">
        <v>0</v>
      </c>
      <c r="X58" s="17">
        <v>1000</v>
      </c>
      <c r="Y58" s="17">
        <v>350</v>
      </c>
      <c r="Z58" s="17">
        <f t="shared" si="3"/>
        <v>21245.7</v>
      </c>
      <c r="AA58" s="17">
        <v>0</v>
      </c>
      <c r="AB58" s="17">
        <v>0</v>
      </c>
      <c r="AC58" s="17">
        <v>0</v>
      </c>
      <c r="AD58" s="17">
        <v>0</v>
      </c>
      <c r="AE58">
        <v>1</v>
      </c>
      <c r="AF58">
        <v>1</v>
      </c>
      <c r="AG58">
        <v>1</v>
      </c>
      <c r="AH58">
        <v>1</v>
      </c>
      <c r="AI58" t="s">
        <v>56</v>
      </c>
    </row>
    <row r="59" spans="1:35" x14ac:dyDescent="0.25">
      <c r="A59" s="25" t="s">
        <v>47</v>
      </c>
      <c r="B59" t="s">
        <v>269</v>
      </c>
      <c r="C59" t="s">
        <v>270</v>
      </c>
      <c r="D59" t="s">
        <v>261</v>
      </c>
      <c r="E59" t="s">
        <v>271</v>
      </c>
      <c r="F59" t="s">
        <v>172</v>
      </c>
      <c r="G59" t="s">
        <v>225</v>
      </c>
      <c r="H59" t="s">
        <v>54</v>
      </c>
      <c r="I59" t="s">
        <v>55</v>
      </c>
      <c r="J59" t="s">
        <v>56</v>
      </c>
      <c r="K59" s="17">
        <v>622.04</v>
      </c>
      <c r="L59" s="17">
        <v>1451.42</v>
      </c>
      <c r="M59" s="17">
        <v>1244.08</v>
      </c>
      <c r="N59" s="17">
        <v>0</v>
      </c>
      <c r="O59" s="17">
        <v>0</v>
      </c>
      <c r="P59" s="18">
        <v>10450.23</v>
      </c>
      <c r="Q59" s="17">
        <v>1000</v>
      </c>
      <c r="R59" s="17">
        <v>0</v>
      </c>
      <c r="S59" s="17">
        <v>0</v>
      </c>
      <c r="T59" s="21">
        <v>300</v>
      </c>
      <c r="U59" s="21">
        <v>1000</v>
      </c>
      <c r="V59" s="17">
        <v>138.83000000000001</v>
      </c>
      <c r="W59" s="17">
        <v>5</v>
      </c>
      <c r="X59" s="17">
        <v>1000</v>
      </c>
      <c r="Y59" s="17">
        <v>350</v>
      </c>
      <c r="Z59" s="17">
        <f t="shared" si="3"/>
        <v>17561.599999999999</v>
      </c>
      <c r="AA59" s="17">
        <v>0</v>
      </c>
      <c r="AB59" s="17">
        <v>0</v>
      </c>
      <c r="AC59" s="17">
        <v>0</v>
      </c>
      <c r="AD59" s="17">
        <v>0</v>
      </c>
      <c r="AE59">
        <v>1</v>
      </c>
      <c r="AF59">
        <v>1</v>
      </c>
      <c r="AG59">
        <v>1</v>
      </c>
      <c r="AH59">
        <v>1</v>
      </c>
      <c r="AI59" t="s">
        <v>56</v>
      </c>
    </row>
    <row r="60" spans="1:35" s="2" customFormat="1" x14ac:dyDescent="0.25">
      <c r="A60" s="25" t="s">
        <v>47</v>
      </c>
      <c r="B60" s="13" t="s">
        <v>272</v>
      </c>
      <c r="C60" s="13" t="s">
        <v>273</v>
      </c>
      <c r="D60" s="13" t="s">
        <v>50</v>
      </c>
      <c r="E60" s="13" t="s">
        <v>274</v>
      </c>
      <c r="F60" s="13" t="s">
        <v>162</v>
      </c>
      <c r="G60" s="13" t="s">
        <v>209</v>
      </c>
      <c r="H60" s="13" t="s">
        <v>54</v>
      </c>
      <c r="I60" s="13" t="s">
        <v>55</v>
      </c>
      <c r="J60" s="13" t="s">
        <v>56</v>
      </c>
      <c r="K60" s="18">
        <v>2100</v>
      </c>
      <c r="L60" s="18">
        <v>4900</v>
      </c>
      <c r="M60" s="18">
        <v>1225</v>
      </c>
      <c r="N60" s="18">
        <v>0</v>
      </c>
      <c r="O60" s="17">
        <v>0</v>
      </c>
      <c r="P60" s="18">
        <v>13730.6</v>
      </c>
      <c r="Q60" s="17">
        <v>0</v>
      </c>
      <c r="R60" s="17">
        <v>0</v>
      </c>
      <c r="S60" s="17">
        <v>0</v>
      </c>
      <c r="T60" s="21">
        <v>1500</v>
      </c>
      <c r="U60" s="21">
        <v>850</v>
      </c>
      <c r="V60" s="18">
        <v>171.5</v>
      </c>
      <c r="W60" s="18">
        <v>5</v>
      </c>
      <c r="X60" s="17">
        <v>1000</v>
      </c>
      <c r="Y60" s="18">
        <v>350</v>
      </c>
      <c r="Z60" s="17">
        <f t="shared" si="3"/>
        <v>25832.1</v>
      </c>
      <c r="AA60" s="18">
        <v>0</v>
      </c>
      <c r="AB60" s="18">
        <v>0</v>
      </c>
      <c r="AC60" s="18">
        <v>0</v>
      </c>
      <c r="AD60" s="18">
        <v>0</v>
      </c>
      <c r="AE60" s="13">
        <v>1</v>
      </c>
      <c r="AF60" s="13">
        <v>1</v>
      </c>
      <c r="AG60" s="13">
        <v>1</v>
      </c>
      <c r="AH60" s="13">
        <v>1</v>
      </c>
      <c r="AI60" s="13" t="s">
        <v>56</v>
      </c>
    </row>
    <row r="61" spans="1:35" x14ac:dyDescent="0.25">
      <c r="A61" s="25" t="s">
        <v>47</v>
      </c>
      <c r="B61" t="s">
        <v>275</v>
      </c>
      <c r="C61" t="s">
        <v>276</v>
      </c>
      <c r="D61" t="s">
        <v>74</v>
      </c>
      <c r="E61" t="s">
        <v>277</v>
      </c>
      <c r="F61" t="s">
        <v>140</v>
      </c>
      <c r="G61" t="s">
        <v>225</v>
      </c>
      <c r="H61" t="s">
        <v>54</v>
      </c>
      <c r="I61" t="s">
        <v>55</v>
      </c>
      <c r="J61" t="s">
        <v>56</v>
      </c>
      <c r="K61" s="17">
        <v>2400</v>
      </c>
      <c r="L61" s="17">
        <v>5600</v>
      </c>
      <c r="M61" s="17">
        <v>0</v>
      </c>
      <c r="N61" s="17">
        <v>0</v>
      </c>
      <c r="O61" s="17">
        <v>0</v>
      </c>
      <c r="P61" s="18">
        <v>0</v>
      </c>
      <c r="Q61" s="17">
        <v>0</v>
      </c>
      <c r="R61" s="17">
        <v>0</v>
      </c>
      <c r="S61" s="17">
        <v>0</v>
      </c>
      <c r="T61" s="21">
        <v>300</v>
      </c>
      <c r="U61" s="21">
        <v>150</v>
      </c>
      <c r="V61" s="17">
        <v>171.5</v>
      </c>
      <c r="W61" s="17">
        <v>0</v>
      </c>
      <c r="X61" s="17">
        <v>1000</v>
      </c>
      <c r="Y61" s="17">
        <v>350</v>
      </c>
      <c r="Z61" s="17">
        <f t="shared" si="3"/>
        <v>9971.5</v>
      </c>
      <c r="AA61" s="17">
        <v>0</v>
      </c>
      <c r="AB61" s="17">
        <v>0</v>
      </c>
      <c r="AC61" s="17">
        <v>0</v>
      </c>
      <c r="AD61" s="17">
        <v>0</v>
      </c>
      <c r="AE61">
        <v>1</v>
      </c>
      <c r="AF61">
        <v>1</v>
      </c>
      <c r="AG61">
        <v>1</v>
      </c>
      <c r="AH61">
        <v>1</v>
      </c>
      <c r="AI61" t="s">
        <v>56</v>
      </c>
    </row>
    <row r="62" spans="1:35" x14ac:dyDescent="0.25">
      <c r="A62" s="25" t="s">
        <v>47</v>
      </c>
      <c r="B62" t="s">
        <v>278</v>
      </c>
      <c r="C62" t="s">
        <v>279</v>
      </c>
      <c r="D62" t="s">
        <v>85</v>
      </c>
      <c r="E62" t="s">
        <v>280</v>
      </c>
      <c r="F62" t="s">
        <v>115</v>
      </c>
      <c r="G62" t="s">
        <v>225</v>
      </c>
      <c r="H62" t="s">
        <v>54</v>
      </c>
      <c r="I62" t="s">
        <v>55</v>
      </c>
      <c r="J62" t="s">
        <v>56</v>
      </c>
      <c r="K62" s="17">
        <v>657.04</v>
      </c>
      <c r="L62" s="17">
        <v>1533.09</v>
      </c>
      <c r="M62" s="17">
        <v>1314.08</v>
      </c>
      <c r="N62" s="17">
        <v>0</v>
      </c>
      <c r="O62" s="17">
        <v>165</v>
      </c>
      <c r="P62" s="18">
        <v>10512.6</v>
      </c>
      <c r="Q62" s="17">
        <v>2400</v>
      </c>
      <c r="R62" s="17">
        <v>0</v>
      </c>
      <c r="S62" s="17">
        <v>0</v>
      </c>
      <c r="T62" s="21">
        <v>300</v>
      </c>
      <c r="U62" s="21">
        <v>850</v>
      </c>
      <c r="V62" s="17">
        <v>98</v>
      </c>
      <c r="W62" s="17">
        <v>0</v>
      </c>
      <c r="X62" s="17">
        <v>1000</v>
      </c>
      <c r="Y62" s="17">
        <v>350</v>
      </c>
      <c r="Z62" s="17">
        <f t="shared" si="3"/>
        <v>19179.810000000001</v>
      </c>
      <c r="AA62" s="17">
        <v>0</v>
      </c>
      <c r="AB62" s="17">
        <v>0</v>
      </c>
      <c r="AC62" s="17">
        <v>0</v>
      </c>
      <c r="AD62" s="17">
        <v>0</v>
      </c>
      <c r="AE62">
        <v>1</v>
      </c>
      <c r="AF62">
        <v>1</v>
      </c>
      <c r="AG62">
        <v>1</v>
      </c>
      <c r="AH62">
        <v>1</v>
      </c>
      <c r="AI62" t="s">
        <v>56</v>
      </c>
    </row>
    <row r="63" spans="1:35" ht="13" customHeight="1" x14ac:dyDescent="0.25">
      <c r="A63" s="25" t="s">
        <v>47</v>
      </c>
      <c r="B63" t="s">
        <v>281</v>
      </c>
      <c r="C63" t="s">
        <v>282</v>
      </c>
      <c r="D63" t="s">
        <v>261</v>
      </c>
      <c r="E63" t="s">
        <v>283</v>
      </c>
      <c r="F63" t="s">
        <v>180</v>
      </c>
      <c r="G63" t="s">
        <v>225</v>
      </c>
      <c r="H63" t="s">
        <v>54</v>
      </c>
      <c r="I63" t="s">
        <v>55</v>
      </c>
      <c r="J63" t="s">
        <v>56</v>
      </c>
      <c r="K63" s="17">
        <v>657.04</v>
      </c>
      <c r="L63" s="17">
        <v>1533.09</v>
      </c>
      <c r="M63" s="17">
        <v>1314.08</v>
      </c>
      <c r="N63" s="17">
        <v>0</v>
      </c>
      <c r="O63" s="17">
        <v>0</v>
      </c>
      <c r="P63" s="18">
        <v>10512.6</v>
      </c>
      <c r="Q63" s="17">
        <v>1547</v>
      </c>
      <c r="R63" s="17">
        <v>0</v>
      </c>
      <c r="S63" s="17">
        <v>0</v>
      </c>
      <c r="T63" s="21">
        <v>300</v>
      </c>
      <c r="U63" s="21">
        <v>1150</v>
      </c>
      <c r="V63" s="17">
        <v>98</v>
      </c>
      <c r="W63" s="17">
        <v>0</v>
      </c>
      <c r="X63" s="17">
        <v>1000</v>
      </c>
      <c r="Y63" s="17">
        <v>350</v>
      </c>
      <c r="Z63" s="17">
        <f t="shared" si="3"/>
        <v>18461.810000000001</v>
      </c>
      <c r="AA63" s="17">
        <v>0</v>
      </c>
      <c r="AB63" s="17">
        <v>0</v>
      </c>
      <c r="AC63" s="17">
        <v>0</v>
      </c>
      <c r="AD63" s="17">
        <v>0</v>
      </c>
      <c r="AE63">
        <v>1</v>
      </c>
      <c r="AF63">
        <v>1</v>
      </c>
      <c r="AG63">
        <v>1</v>
      </c>
      <c r="AH63">
        <v>1</v>
      </c>
      <c r="AI63" t="s">
        <v>56</v>
      </c>
    </row>
    <row r="64" spans="1:35" x14ac:dyDescent="0.25">
      <c r="A64" s="25" t="s">
        <v>47</v>
      </c>
      <c r="B64" t="s">
        <v>284</v>
      </c>
      <c r="C64" t="s">
        <v>285</v>
      </c>
      <c r="D64" t="s">
        <v>257</v>
      </c>
      <c r="E64" t="s">
        <v>286</v>
      </c>
      <c r="F64" t="s">
        <v>180</v>
      </c>
      <c r="G64" t="s">
        <v>225</v>
      </c>
      <c r="H64" t="s">
        <v>54</v>
      </c>
      <c r="I64" t="s">
        <v>55</v>
      </c>
      <c r="J64" t="s">
        <v>56</v>
      </c>
      <c r="K64" s="17">
        <v>622.04</v>
      </c>
      <c r="L64" s="17">
        <v>1451.42</v>
      </c>
      <c r="M64" s="18">
        <f>1244.08*1.5</f>
        <v>1866.12</v>
      </c>
      <c r="N64" s="17">
        <v>200</v>
      </c>
      <c r="O64" s="17">
        <v>185</v>
      </c>
      <c r="P64" s="18">
        <v>6720</v>
      </c>
      <c r="Q64" s="17">
        <f>300+1000</f>
        <v>1300</v>
      </c>
      <c r="R64" s="17">
        <v>0</v>
      </c>
      <c r="S64" s="17">
        <v>0</v>
      </c>
      <c r="T64" s="21">
        <v>300</v>
      </c>
      <c r="U64" s="21">
        <v>850</v>
      </c>
      <c r="V64" s="17">
        <v>138.83000000000001</v>
      </c>
      <c r="W64" s="17">
        <v>0</v>
      </c>
      <c r="X64" s="17">
        <v>1000</v>
      </c>
      <c r="Y64" s="17">
        <v>350</v>
      </c>
      <c r="Z64" s="17">
        <f t="shared" si="3"/>
        <v>14983.41</v>
      </c>
      <c r="AA64" s="17">
        <v>0</v>
      </c>
      <c r="AB64" s="17">
        <v>0</v>
      </c>
      <c r="AC64" s="17">
        <v>0</v>
      </c>
      <c r="AD64" s="17">
        <v>0</v>
      </c>
      <c r="AE64">
        <v>1</v>
      </c>
      <c r="AF64">
        <v>1</v>
      </c>
      <c r="AG64">
        <v>1</v>
      </c>
      <c r="AH64">
        <v>1</v>
      </c>
      <c r="AI64" t="s">
        <v>56</v>
      </c>
    </row>
    <row r="65" spans="1:35" x14ac:dyDescent="0.25">
      <c r="A65" s="25" t="s">
        <v>47</v>
      </c>
      <c r="B65" t="s">
        <v>287</v>
      </c>
      <c r="C65" t="s">
        <v>288</v>
      </c>
      <c r="D65" t="s">
        <v>257</v>
      </c>
      <c r="E65" t="s">
        <v>289</v>
      </c>
      <c r="F65" t="s">
        <v>81</v>
      </c>
      <c r="G65" t="s">
        <v>225</v>
      </c>
      <c r="H65" t="s">
        <v>54</v>
      </c>
      <c r="I65" t="s">
        <v>55</v>
      </c>
      <c r="J65" t="s">
        <v>56</v>
      </c>
      <c r="K65" s="17">
        <v>622.04</v>
      </c>
      <c r="L65" s="17">
        <v>1451.42</v>
      </c>
      <c r="M65" s="17">
        <f>1244.08*0.9</f>
        <v>1119.672</v>
      </c>
      <c r="N65" s="17">
        <v>200</v>
      </c>
      <c r="O65" s="17">
        <v>160</v>
      </c>
      <c r="P65" s="18">
        <v>6720</v>
      </c>
      <c r="Q65" s="17">
        <v>0</v>
      </c>
      <c r="R65" s="17">
        <v>0</v>
      </c>
      <c r="S65" s="17">
        <v>0</v>
      </c>
      <c r="T65" s="21">
        <v>300</v>
      </c>
      <c r="U65" s="21">
        <v>850</v>
      </c>
      <c r="V65" s="17">
        <v>98</v>
      </c>
      <c r="W65" s="17">
        <v>0</v>
      </c>
      <c r="X65" s="17">
        <v>1000</v>
      </c>
      <c r="Y65" s="17">
        <v>350</v>
      </c>
      <c r="Z65" s="17">
        <f t="shared" si="3"/>
        <v>12871.132</v>
      </c>
      <c r="AA65" s="17">
        <v>0</v>
      </c>
      <c r="AB65" s="17">
        <v>0</v>
      </c>
      <c r="AC65" s="17">
        <v>0</v>
      </c>
      <c r="AD65" s="17">
        <v>0</v>
      </c>
      <c r="AE65">
        <v>1</v>
      </c>
      <c r="AF65">
        <v>1</v>
      </c>
      <c r="AG65">
        <v>1</v>
      </c>
      <c r="AH65">
        <v>1</v>
      </c>
      <c r="AI65" t="s">
        <v>56</v>
      </c>
    </row>
    <row r="66" spans="1:35" x14ac:dyDescent="0.25">
      <c r="A66" s="25" t="s">
        <v>47</v>
      </c>
      <c r="B66" t="s">
        <v>290</v>
      </c>
      <c r="C66" t="s">
        <v>291</v>
      </c>
      <c r="D66" t="s">
        <v>257</v>
      </c>
      <c r="E66" t="s">
        <v>292</v>
      </c>
      <c r="F66" t="s">
        <v>100</v>
      </c>
      <c r="G66" t="s">
        <v>225</v>
      </c>
      <c r="H66" t="s">
        <v>54</v>
      </c>
      <c r="I66" t="s">
        <v>55</v>
      </c>
      <c r="J66" t="s">
        <v>56</v>
      </c>
      <c r="K66" s="17">
        <v>622.04</v>
      </c>
      <c r="L66" s="17">
        <v>1451.42</v>
      </c>
      <c r="M66" s="17">
        <f>1244.08*1.3</f>
        <v>1617.3039999999999</v>
      </c>
      <c r="N66" s="17">
        <v>200</v>
      </c>
      <c r="O66" s="17">
        <v>160</v>
      </c>
      <c r="P66" s="18">
        <v>6720</v>
      </c>
      <c r="Q66" s="17">
        <f>100+1000</f>
        <v>1100</v>
      </c>
      <c r="R66" s="17">
        <v>0</v>
      </c>
      <c r="S66" s="17">
        <v>0</v>
      </c>
      <c r="T66" s="21">
        <v>300</v>
      </c>
      <c r="U66" s="21">
        <v>850</v>
      </c>
      <c r="V66" s="17">
        <v>98</v>
      </c>
      <c r="W66" s="17">
        <v>0</v>
      </c>
      <c r="X66" s="17">
        <v>1000</v>
      </c>
      <c r="Y66" s="17">
        <v>350</v>
      </c>
      <c r="Z66" s="17">
        <f t="shared" si="3"/>
        <v>14468.763999999999</v>
      </c>
      <c r="AA66" s="17">
        <v>0</v>
      </c>
      <c r="AB66" s="17">
        <v>0</v>
      </c>
      <c r="AC66" s="17">
        <v>0</v>
      </c>
      <c r="AD66" s="17">
        <v>0</v>
      </c>
      <c r="AE66">
        <v>1</v>
      </c>
      <c r="AF66">
        <v>1</v>
      </c>
      <c r="AG66">
        <v>1</v>
      </c>
      <c r="AH66">
        <v>1</v>
      </c>
      <c r="AI66" t="s">
        <v>56</v>
      </c>
    </row>
    <row r="67" spans="1:35" x14ac:dyDescent="0.25">
      <c r="A67" s="25" t="s">
        <v>47</v>
      </c>
      <c r="B67" t="s">
        <v>293</v>
      </c>
      <c r="C67" t="s">
        <v>294</v>
      </c>
      <c r="D67" t="s">
        <v>85</v>
      </c>
      <c r="E67" t="s">
        <v>295</v>
      </c>
      <c r="F67" t="s">
        <v>115</v>
      </c>
      <c r="G67" t="s">
        <v>225</v>
      </c>
      <c r="H67" t="s">
        <v>54</v>
      </c>
      <c r="I67" t="s">
        <v>55</v>
      </c>
      <c r="J67" t="s">
        <v>56</v>
      </c>
      <c r="K67" s="17">
        <v>761.91</v>
      </c>
      <c r="L67" s="17">
        <v>1777.8</v>
      </c>
      <c r="M67" s="17">
        <v>1523.83</v>
      </c>
      <c r="N67" s="17">
        <v>0</v>
      </c>
      <c r="O67" s="17">
        <v>0</v>
      </c>
      <c r="P67" s="18">
        <v>10512.6</v>
      </c>
      <c r="Q67" s="17">
        <v>1000</v>
      </c>
      <c r="R67" s="17">
        <v>0</v>
      </c>
      <c r="S67" s="17">
        <v>-100</v>
      </c>
      <c r="T67" s="21">
        <v>400</v>
      </c>
      <c r="U67" s="21">
        <v>1000</v>
      </c>
      <c r="V67" s="17">
        <v>98</v>
      </c>
      <c r="W67" s="17">
        <v>0</v>
      </c>
      <c r="X67" s="17">
        <v>1000</v>
      </c>
      <c r="Y67" s="17">
        <v>350</v>
      </c>
      <c r="Z67" s="17">
        <f t="shared" si="3"/>
        <v>18324.14</v>
      </c>
      <c r="AA67" s="17">
        <v>0</v>
      </c>
      <c r="AB67" s="17">
        <v>0</v>
      </c>
      <c r="AC67" s="17">
        <v>0</v>
      </c>
      <c r="AD67" s="17">
        <v>0</v>
      </c>
      <c r="AE67">
        <v>1</v>
      </c>
      <c r="AF67">
        <v>1</v>
      </c>
      <c r="AG67">
        <v>1</v>
      </c>
      <c r="AH67">
        <v>1</v>
      </c>
      <c r="AI67" t="s">
        <v>56</v>
      </c>
    </row>
    <row r="68" spans="1:35" x14ac:dyDescent="0.25">
      <c r="A68" s="25" t="s">
        <v>47</v>
      </c>
      <c r="B68" t="s">
        <v>296</v>
      </c>
      <c r="C68" t="s">
        <v>297</v>
      </c>
      <c r="D68" t="s">
        <v>74</v>
      </c>
      <c r="E68" t="s">
        <v>298</v>
      </c>
      <c r="F68" t="s">
        <v>81</v>
      </c>
      <c r="G68" t="s">
        <v>225</v>
      </c>
      <c r="H68" t="s">
        <v>54</v>
      </c>
      <c r="I68" t="s">
        <v>55</v>
      </c>
      <c r="J68" t="s">
        <v>56</v>
      </c>
      <c r="K68" s="17">
        <v>1826.56</v>
      </c>
      <c r="L68" s="17">
        <v>4261.9799999999996</v>
      </c>
      <c r="M68" s="17">
        <v>3653.13</v>
      </c>
      <c r="N68" s="17">
        <v>0</v>
      </c>
      <c r="O68" s="17">
        <v>0</v>
      </c>
      <c r="P68" s="18">
        <v>29225</v>
      </c>
      <c r="Q68" s="17">
        <v>0</v>
      </c>
      <c r="R68" s="17">
        <v>0</v>
      </c>
      <c r="S68" s="17">
        <v>0</v>
      </c>
      <c r="T68" s="21">
        <v>300</v>
      </c>
      <c r="U68" s="21">
        <v>850</v>
      </c>
      <c r="V68" s="17">
        <v>138.83000000000001</v>
      </c>
      <c r="W68" s="17">
        <v>0</v>
      </c>
      <c r="X68" s="17">
        <v>1000</v>
      </c>
      <c r="Y68" s="17">
        <v>350</v>
      </c>
      <c r="Z68" s="17">
        <f t="shared" ref="Z68" si="4">SUM(K68:Y68)</f>
        <v>41605.5</v>
      </c>
      <c r="AA68" s="17">
        <v>0</v>
      </c>
      <c r="AB68" s="17">
        <v>0</v>
      </c>
      <c r="AC68" s="17">
        <v>0</v>
      </c>
      <c r="AD68" s="17">
        <v>0</v>
      </c>
      <c r="AE68">
        <v>1</v>
      </c>
      <c r="AF68">
        <v>1</v>
      </c>
      <c r="AG68">
        <v>1</v>
      </c>
      <c r="AH68">
        <v>1</v>
      </c>
      <c r="AI68" t="s">
        <v>56</v>
      </c>
    </row>
    <row r="69" spans="1:35" x14ac:dyDescent="0.25">
      <c r="A69" s="25" t="s">
        <v>47</v>
      </c>
      <c r="B69" t="s">
        <v>299</v>
      </c>
      <c r="C69" t="s">
        <v>300</v>
      </c>
      <c r="D69" t="s">
        <v>50</v>
      </c>
      <c r="E69" t="s">
        <v>301</v>
      </c>
      <c r="F69" t="s">
        <v>91</v>
      </c>
      <c r="G69" t="s">
        <v>225</v>
      </c>
      <c r="H69" t="s">
        <v>54</v>
      </c>
      <c r="I69" t="s">
        <v>55</v>
      </c>
      <c r="J69" t="s">
        <v>56</v>
      </c>
      <c r="K69" s="17">
        <v>657.04</v>
      </c>
      <c r="L69" s="17">
        <v>1533.09</v>
      </c>
      <c r="M69" s="17">
        <v>1314.08</v>
      </c>
      <c r="N69" s="17">
        <v>0</v>
      </c>
      <c r="O69" s="17">
        <v>0</v>
      </c>
      <c r="P69" s="18">
        <v>10512.6</v>
      </c>
      <c r="Q69" s="17">
        <v>0</v>
      </c>
      <c r="R69" s="17">
        <v>0</v>
      </c>
      <c r="S69" s="17">
        <v>0</v>
      </c>
      <c r="T69" s="21">
        <v>300</v>
      </c>
      <c r="U69" s="21">
        <v>880</v>
      </c>
      <c r="V69" s="17">
        <v>138.83000000000001</v>
      </c>
      <c r="W69" s="17">
        <v>0</v>
      </c>
      <c r="X69" s="17">
        <v>1000</v>
      </c>
      <c r="Y69" s="17">
        <v>350</v>
      </c>
      <c r="Z69" s="17">
        <f t="shared" ref="Z69:Z99" si="5">SUM(K69:Y69)</f>
        <v>16685.64</v>
      </c>
      <c r="AA69" s="17">
        <v>0</v>
      </c>
      <c r="AB69" s="17">
        <v>0</v>
      </c>
      <c r="AC69" s="17">
        <v>0</v>
      </c>
      <c r="AD69" s="17">
        <v>0</v>
      </c>
      <c r="AE69">
        <v>1</v>
      </c>
      <c r="AF69">
        <v>1</v>
      </c>
      <c r="AG69">
        <v>1</v>
      </c>
      <c r="AH69">
        <v>1</v>
      </c>
      <c r="AI69" t="s">
        <v>56</v>
      </c>
    </row>
    <row r="70" spans="1:35" x14ac:dyDescent="0.25">
      <c r="A70" s="25" t="s">
        <v>47</v>
      </c>
      <c r="B70" t="s">
        <v>302</v>
      </c>
      <c r="C70" t="s">
        <v>303</v>
      </c>
      <c r="D70" t="s">
        <v>261</v>
      </c>
      <c r="E70" t="s">
        <v>304</v>
      </c>
      <c r="F70" t="s">
        <v>145</v>
      </c>
      <c r="G70" t="s">
        <v>225</v>
      </c>
      <c r="H70" t="s">
        <v>54</v>
      </c>
      <c r="I70" t="s">
        <v>55</v>
      </c>
      <c r="J70" t="s">
        <v>56</v>
      </c>
      <c r="K70" s="17">
        <v>657.04</v>
      </c>
      <c r="L70" s="17">
        <v>1533.09</v>
      </c>
      <c r="M70" s="17">
        <v>1314.08</v>
      </c>
      <c r="N70" s="17">
        <v>0</v>
      </c>
      <c r="O70" s="17">
        <v>0</v>
      </c>
      <c r="P70" s="18">
        <v>11038.23</v>
      </c>
      <c r="Q70" s="17">
        <f>4126+1000</f>
        <v>5126</v>
      </c>
      <c r="R70" s="17">
        <v>0</v>
      </c>
      <c r="S70" s="17">
        <v>0</v>
      </c>
      <c r="T70" s="21">
        <v>300</v>
      </c>
      <c r="U70" s="21">
        <v>970</v>
      </c>
      <c r="V70" s="17">
        <v>138.83000000000001</v>
      </c>
      <c r="W70" s="17">
        <v>0</v>
      </c>
      <c r="X70" s="17">
        <v>1000</v>
      </c>
      <c r="Y70" s="17">
        <v>300</v>
      </c>
      <c r="Z70" s="17">
        <f t="shared" si="5"/>
        <v>22377.27</v>
      </c>
      <c r="AA70" s="17">
        <v>0</v>
      </c>
      <c r="AB70" s="17">
        <v>0</v>
      </c>
      <c r="AC70" s="17">
        <v>0</v>
      </c>
      <c r="AD70" s="17">
        <v>0</v>
      </c>
      <c r="AE70">
        <v>1</v>
      </c>
      <c r="AF70">
        <v>1</v>
      </c>
      <c r="AG70">
        <v>1</v>
      </c>
      <c r="AH70">
        <v>1</v>
      </c>
      <c r="AI70" t="s">
        <v>56</v>
      </c>
    </row>
    <row r="71" spans="1:35" x14ac:dyDescent="0.25">
      <c r="A71" s="25" t="s">
        <v>47</v>
      </c>
      <c r="B71" t="s">
        <v>305</v>
      </c>
      <c r="C71" t="s">
        <v>306</v>
      </c>
      <c r="D71" t="s">
        <v>261</v>
      </c>
      <c r="E71" t="s">
        <v>307</v>
      </c>
      <c r="F71" t="s">
        <v>104</v>
      </c>
      <c r="G71" t="s">
        <v>225</v>
      </c>
      <c r="H71" t="s">
        <v>54</v>
      </c>
      <c r="I71" t="s">
        <v>55</v>
      </c>
      <c r="J71" t="s">
        <v>56</v>
      </c>
      <c r="K71" s="17">
        <v>657.04</v>
      </c>
      <c r="L71" s="17">
        <v>1533.09</v>
      </c>
      <c r="M71" s="17">
        <v>1314.08</v>
      </c>
      <c r="N71" s="17">
        <v>0</v>
      </c>
      <c r="O71" s="17">
        <v>0</v>
      </c>
      <c r="P71" s="18">
        <v>10512.6</v>
      </c>
      <c r="Q71" s="17">
        <v>0</v>
      </c>
      <c r="R71" s="17">
        <v>0</v>
      </c>
      <c r="S71" s="17">
        <v>0</v>
      </c>
      <c r="T71" s="21">
        <v>300</v>
      </c>
      <c r="U71" s="21">
        <v>850</v>
      </c>
      <c r="V71" s="17">
        <v>138.83000000000001</v>
      </c>
      <c r="W71" s="17">
        <v>0</v>
      </c>
      <c r="X71" s="17">
        <v>1000</v>
      </c>
      <c r="Y71" s="17">
        <v>300</v>
      </c>
      <c r="Z71" s="17">
        <f t="shared" si="5"/>
        <v>16605.64</v>
      </c>
      <c r="AA71" s="17">
        <v>0</v>
      </c>
      <c r="AB71" s="17">
        <v>0</v>
      </c>
      <c r="AC71" s="17">
        <v>0</v>
      </c>
      <c r="AD71" s="17">
        <v>0</v>
      </c>
      <c r="AE71">
        <v>1</v>
      </c>
      <c r="AF71">
        <v>1</v>
      </c>
      <c r="AG71">
        <v>1</v>
      </c>
      <c r="AH71">
        <v>1</v>
      </c>
      <c r="AI71" t="s">
        <v>56</v>
      </c>
    </row>
    <row r="72" spans="1:35" x14ac:dyDescent="0.25">
      <c r="A72" s="25" t="s">
        <v>47</v>
      </c>
      <c r="B72" t="s">
        <v>308</v>
      </c>
      <c r="C72" t="s">
        <v>309</v>
      </c>
      <c r="D72" t="s">
        <v>257</v>
      </c>
      <c r="E72" t="s">
        <v>310</v>
      </c>
      <c r="F72" t="s">
        <v>172</v>
      </c>
      <c r="G72" t="s">
        <v>225</v>
      </c>
      <c r="H72" t="s">
        <v>54</v>
      </c>
      <c r="I72" t="s">
        <v>55</v>
      </c>
      <c r="J72" t="s">
        <v>56</v>
      </c>
      <c r="K72" s="17">
        <v>622.04</v>
      </c>
      <c r="L72" s="17">
        <v>1451.42</v>
      </c>
      <c r="M72" s="17">
        <f>1244.08*0.9</f>
        <v>1119.672</v>
      </c>
      <c r="N72" s="17">
        <v>200</v>
      </c>
      <c r="O72" s="17">
        <v>0</v>
      </c>
      <c r="P72" s="18">
        <v>6720</v>
      </c>
      <c r="Q72" s="17">
        <v>1000</v>
      </c>
      <c r="R72" s="17">
        <v>0</v>
      </c>
      <c r="S72" s="17">
        <v>0</v>
      </c>
      <c r="T72" s="21">
        <v>300</v>
      </c>
      <c r="U72" s="21">
        <v>1000</v>
      </c>
      <c r="V72" s="17">
        <v>138.83000000000001</v>
      </c>
      <c r="W72" s="17">
        <v>5</v>
      </c>
      <c r="X72" s="17">
        <v>1000</v>
      </c>
      <c r="Y72" s="17">
        <v>300</v>
      </c>
      <c r="Z72" s="17">
        <f t="shared" si="5"/>
        <v>13856.962</v>
      </c>
      <c r="AA72" s="17">
        <v>0</v>
      </c>
      <c r="AB72" s="17">
        <v>0</v>
      </c>
      <c r="AC72" s="17">
        <v>0</v>
      </c>
      <c r="AD72" s="17">
        <v>0</v>
      </c>
      <c r="AE72">
        <v>1</v>
      </c>
      <c r="AF72">
        <v>1</v>
      </c>
      <c r="AG72">
        <v>1</v>
      </c>
      <c r="AH72">
        <v>1</v>
      </c>
      <c r="AI72" t="s">
        <v>56</v>
      </c>
    </row>
    <row r="73" spans="1:35" x14ac:dyDescent="0.25">
      <c r="A73" s="25" t="s">
        <v>47</v>
      </c>
      <c r="B73" t="s">
        <v>311</v>
      </c>
      <c r="C73" t="s">
        <v>312</v>
      </c>
      <c r="D73" t="s">
        <v>85</v>
      </c>
      <c r="E73" t="s">
        <v>313</v>
      </c>
      <c r="F73" t="s">
        <v>157</v>
      </c>
      <c r="G73" t="s">
        <v>225</v>
      </c>
      <c r="H73" t="s">
        <v>54</v>
      </c>
      <c r="I73" t="s">
        <v>55</v>
      </c>
      <c r="J73" t="s">
        <v>56</v>
      </c>
      <c r="K73" s="17">
        <v>657.04</v>
      </c>
      <c r="L73" s="17">
        <v>1533.09</v>
      </c>
      <c r="M73" s="17">
        <v>1314.08</v>
      </c>
      <c r="N73" s="17">
        <v>0</v>
      </c>
      <c r="O73" s="17">
        <v>0</v>
      </c>
      <c r="P73" s="18">
        <v>10512.6</v>
      </c>
      <c r="Q73" s="17">
        <v>0</v>
      </c>
      <c r="R73" s="17">
        <v>0</v>
      </c>
      <c r="S73" s="17">
        <v>-200</v>
      </c>
      <c r="T73" s="21">
        <v>400</v>
      </c>
      <c r="U73" s="21">
        <v>1030</v>
      </c>
      <c r="V73" s="17">
        <v>98</v>
      </c>
      <c r="W73" s="17">
        <v>0</v>
      </c>
      <c r="X73" s="17">
        <v>1000</v>
      </c>
      <c r="Y73" s="17">
        <v>300</v>
      </c>
      <c r="Z73" s="17">
        <f t="shared" si="5"/>
        <v>16644.810000000001</v>
      </c>
      <c r="AA73" s="17">
        <v>0</v>
      </c>
      <c r="AB73" s="17">
        <v>0</v>
      </c>
      <c r="AC73" s="17">
        <v>0</v>
      </c>
      <c r="AD73" s="17">
        <v>0</v>
      </c>
      <c r="AE73">
        <v>1</v>
      </c>
      <c r="AF73">
        <v>1</v>
      </c>
      <c r="AG73">
        <v>1</v>
      </c>
      <c r="AH73">
        <v>1</v>
      </c>
      <c r="AI73" t="s">
        <v>56</v>
      </c>
    </row>
    <row r="74" spans="1:35" x14ac:dyDescent="0.25">
      <c r="A74" s="25" t="s">
        <v>47</v>
      </c>
      <c r="B74" t="s">
        <v>314</v>
      </c>
      <c r="C74" t="s">
        <v>315</v>
      </c>
      <c r="D74" t="s">
        <v>85</v>
      </c>
      <c r="E74" t="s">
        <v>316</v>
      </c>
      <c r="F74" t="s">
        <v>176</v>
      </c>
      <c r="G74" t="s">
        <v>225</v>
      </c>
      <c r="H74" t="s">
        <v>54</v>
      </c>
      <c r="I74" t="s">
        <v>55</v>
      </c>
      <c r="J74" t="s">
        <v>56</v>
      </c>
      <c r="K74" s="17">
        <v>657.04</v>
      </c>
      <c r="L74" s="17">
        <v>1533.09</v>
      </c>
      <c r="M74" s="17">
        <v>1314.08</v>
      </c>
      <c r="N74" s="17">
        <v>0</v>
      </c>
      <c r="O74" s="17">
        <v>0</v>
      </c>
      <c r="P74" s="18">
        <v>10512.6</v>
      </c>
      <c r="Q74" s="17">
        <v>0</v>
      </c>
      <c r="R74" s="17">
        <v>0</v>
      </c>
      <c r="S74" s="17">
        <v>-100</v>
      </c>
      <c r="T74" s="21">
        <v>400</v>
      </c>
      <c r="U74" s="21">
        <v>1090</v>
      </c>
      <c r="V74" s="17">
        <v>138.83000000000001</v>
      </c>
      <c r="W74" s="17">
        <v>0</v>
      </c>
      <c r="X74" s="17">
        <v>1000</v>
      </c>
      <c r="Y74" s="17">
        <v>300</v>
      </c>
      <c r="Z74" s="17">
        <f t="shared" si="5"/>
        <v>16845.64</v>
      </c>
      <c r="AA74" s="17">
        <v>0</v>
      </c>
      <c r="AB74" s="17">
        <v>0</v>
      </c>
      <c r="AC74" s="17">
        <v>0</v>
      </c>
      <c r="AD74" s="17">
        <v>0</v>
      </c>
      <c r="AE74">
        <v>1</v>
      </c>
      <c r="AF74">
        <v>1</v>
      </c>
      <c r="AG74">
        <v>1</v>
      </c>
      <c r="AH74">
        <v>1</v>
      </c>
      <c r="AI74" t="s">
        <v>56</v>
      </c>
    </row>
    <row r="75" spans="1:35" x14ac:dyDescent="0.25">
      <c r="A75" s="25" t="s">
        <v>47</v>
      </c>
      <c r="B75" t="s">
        <v>317</v>
      </c>
      <c r="C75" t="s">
        <v>318</v>
      </c>
      <c r="D75" t="s">
        <v>50</v>
      </c>
      <c r="E75" t="s">
        <v>319</v>
      </c>
      <c r="F75" t="s">
        <v>162</v>
      </c>
      <c r="G75" t="s">
        <v>225</v>
      </c>
      <c r="H75" t="s">
        <v>54</v>
      </c>
      <c r="I75" t="s">
        <v>55</v>
      </c>
      <c r="J75" t="s">
        <v>56</v>
      </c>
      <c r="K75" s="17">
        <v>900.66</v>
      </c>
      <c r="L75" s="17">
        <v>2101.5500000000002</v>
      </c>
      <c r="M75" s="17">
        <v>1801.33</v>
      </c>
      <c r="N75" s="17">
        <v>0</v>
      </c>
      <c r="O75" s="17">
        <v>0</v>
      </c>
      <c r="P75" s="18">
        <v>14410.6</v>
      </c>
      <c r="Q75" s="17">
        <v>0</v>
      </c>
      <c r="R75" s="17">
        <v>0</v>
      </c>
      <c r="S75" s="17">
        <v>0</v>
      </c>
      <c r="T75" s="21">
        <v>300</v>
      </c>
      <c r="U75" s="21">
        <v>850</v>
      </c>
      <c r="V75" s="17">
        <v>98</v>
      </c>
      <c r="W75" s="17">
        <v>0</v>
      </c>
      <c r="X75" s="17">
        <v>1000</v>
      </c>
      <c r="Y75" s="17">
        <v>300</v>
      </c>
      <c r="Z75" s="17">
        <f t="shared" si="5"/>
        <v>21762.14</v>
      </c>
      <c r="AA75" s="17">
        <v>0</v>
      </c>
      <c r="AB75" s="17">
        <v>0</v>
      </c>
      <c r="AC75" s="17">
        <v>0</v>
      </c>
      <c r="AD75" s="17">
        <v>0</v>
      </c>
      <c r="AE75">
        <v>1</v>
      </c>
      <c r="AF75">
        <v>1</v>
      </c>
      <c r="AG75">
        <v>1</v>
      </c>
      <c r="AH75">
        <v>1</v>
      </c>
      <c r="AI75" t="s">
        <v>56</v>
      </c>
    </row>
    <row r="76" spans="1:35" x14ac:dyDescent="0.25">
      <c r="A76" s="25" t="s">
        <v>47</v>
      </c>
      <c r="B76" t="s">
        <v>320</v>
      </c>
      <c r="C76" t="s">
        <v>321</v>
      </c>
      <c r="D76" t="s">
        <v>85</v>
      </c>
      <c r="E76" t="s">
        <v>322</v>
      </c>
      <c r="F76" t="s">
        <v>194</v>
      </c>
      <c r="G76" t="s">
        <v>225</v>
      </c>
      <c r="H76" t="s">
        <v>54</v>
      </c>
      <c r="I76" t="s">
        <v>55</v>
      </c>
      <c r="J76" t="s">
        <v>56</v>
      </c>
      <c r="K76" s="17">
        <v>657.04</v>
      </c>
      <c r="L76" s="17">
        <v>1533.09</v>
      </c>
      <c r="M76" s="17">
        <v>1314.08</v>
      </c>
      <c r="N76" s="17">
        <v>0</v>
      </c>
      <c r="O76" s="17">
        <v>480</v>
      </c>
      <c r="P76" s="18">
        <v>10512.6</v>
      </c>
      <c r="Q76" s="17">
        <v>0</v>
      </c>
      <c r="R76" s="17">
        <v>0</v>
      </c>
      <c r="S76" s="17">
        <v>0</v>
      </c>
      <c r="T76" s="21">
        <v>400</v>
      </c>
      <c r="U76" s="21">
        <v>1120</v>
      </c>
      <c r="V76" s="17">
        <v>98</v>
      </c>
      <c r="W76" s="17">
        <v>0</v>
      </c>
      <c r="X76" s="17">
        <v>1000</v>
      </c>
      <c r="Y76" s="17">
        <v>300</v>
      </c>
      <c r="Z76" s="17">
        <f t="shared" si="5"/>
        <v>17414.810000000001</v>
      </c>
      <c r="AA76" s="17">
        <v>0</v>
      </c>
      <c r="AB76" s="17">
        <v>0</v>
      </c>
      <c r="AC76" s="17">
        <v>0</v>
      </c>
      <c r="AD76" s="17">
        <v>0</v>
      </c>
      <c r="AE76">
        <v>1</v>
      </c>
      <c r="AF76">
        <v>1</v>
      </c>
      <c r="AG76">
        <v>1</v>
      </c>
      <c r="AH76">
        <v>1</v>
      </c>
      <c r="AI76" t="s">
        <v>56</v>
      </c>
    </row>
    <row r="77" spans="1:35" x14ac:dyDescent="0.25">
      <c r="A77" s="25" t="s">
        <v>47</v>
      </c>
      <c r="B77" t="s">
        <v>323</v>
      </c>
      <c r="C77" t="s">
        <v>324</v>
      </c>
      <c r="D77" t="s">
        <v>85</v>
      </c>
      <c r="E77" t="s">
        <v>325</v>
      </c>
      <c r="F77" t="s">
        <v>115</v>
      </c>
      <c r="G77" t="s">
        <v>225</v>
      </c>
      <c r="H77" t="s">
        <v>54</v>
      </c>
      <c r="I77" t="s">
        <v>55</v>
      </c>
      <c r="J77" t="s">
        <v>56</v>
      </c>
      <c r="K77" s="17">
        <v>657.04</v>
      </c>
      <c r="L77" s="17">
        <v>1533.09</v>
      </c>
      <c r="M77" s="17">
        <v>1314.08</v>
      </c>
      <c r="N77" s="17">
        <v>0</v>
      </c>
      <c r="O77" s="17">
        <v>0</v>
      </c>
      <c r="P77" s="18">
        <v>10512.6</v>
      </c>
      <c r="Q77" s="17">
        <v>0</v>
      </c>
      <c r="R77" s="17">
        <v>0</v>
      </c>
      <c r="S77" s="17">
        <v>0</v>
      </c>
      <c r="T77" s="21">
        <v>400</v>
      </c>
      <c r="U77" s="21">
        <v>1000</v>
      </c>
      <c r="V77" s="17">
        <v>98</v>
      </c>
      <c r="W77" s="17">
        <v>0</v>
      </c>
      <c r="X77" s="17">
        <v>1000</v>
      </c>
      <c r="Y77" s="17">
        <v>300</v>
      </c>
      <c r="Z77" s="17">
        <f t="shared" si="5"/>
        <v>16814.810000000001</v>
      </c>
      <c r="AA77" s="17">
        <v>0</v>
      </c>
      <c r="AB77" s="17">
        <v>0</v>
      </c>
      <c r="AC77" s="17">
        <v>0</v>
      </c>
      <c r="AD77" s="17">
        <v>0</v>
      </c>
      <c r="AE77">
        <v>1</v>
      </c>
      <c r="AF77">
        <v>1</v>
      </c>
      <c r="AG77">
        <v>1</v>
      </c>
      <c r="AH77">
        <v>1</v>
      </c>
      <c r="AI77" t="s">
        <v>56</v>
      </c>
    </row>
    <row r="78" spans="1:35" x14ac:dyDescent="0.25">
      <c r="A78" s="25" t="s">
        <v>47</v>
      </c>
      <c r="B78" t="s">
        <v>326</v>
      </c>
      <c r="C78" t="s">
        <v>327</v>
      </c>
      <c r="D78" t="s">
        <v>85</v>
      </c>
      <c r="E78" t="s">
        <v>328</v>
      </c>
      <c r="F78" t="s">
        <v>115</v>
      </c>
      <c r="G78" t="s">
        <v>225</v>
      </c>
      <c r="H78" t="s">
        <v>54</v>
      </c>
      <c r="I78" t="s">
        <v>55</v>
      </c>
      <c r="J78" t="s">
        <v>56</v>
      </c>
      <c r="K78" s="17">
        <v>954.41</v>
      </c>
      <c r="L78" s="17">
        <v>2226.96</v>
      </c>
      <c r="M78" s="17">
        <v>1908.83</v>
      </c>
      <c r="N78" s="17">
        <v>0</v>
      </c>
      <c r="O78" s="17">
        <v>0</v>
      </c>
      <c r="P78" s="18">
        <v>16797.66</v>
      </c>
      <c r="Q78" s="17">
        <v>9900</v>
      </c>
      <c r="R78" s="17">
        <v>0</v>
      </c>
      <c r="S78" s="17">
        <v>0</v>
      </c>
      <c r="T78" s="21">
        <v>300</v>
      </c>
      <c r="U78" s="21">
        <v>850</v>
      </c>
      <c r="V78" s="17">
        <v>138.83000000000001</v>
      </c>
      <c r="W78" s="17">
        <v>5</v>
      </c>
      <c r="X78" s="17">
        <v>1000</v>
      </c>
      <c r="Y78" s="17">
        <v>300</v>
      </c>
      <c r="Z78" s="17">
        <f t="shared" si="5"/>
        <v>34381.69</v>
      </c>
      <c r="AA78" s="17">
        <v>0</v>
      </c>
      <c r="AB78" s="17">
        <v>0</v>
      </c>
      <c r="AC78" s="17">
        <v>0</v>
      </c>
      <c r="AD78" s="17">
        <v>0</v>
      </c>
      <c r="AE78">
        <v>1</v>
      </c>
      <c r="AF78">
        <v>1</v>
      </c>
      <c r="AG78">
        <v>1</v>
      </c>
      <c r="AH78">
        <v>1</v>
      </c>
      <c r="AI78" t="s">
        <v>56</v>
      </c>
    </row>
    <row r="79" spans="1:35" x14ac:dyDescent="0.25">
      <c r="A79" s="25" t="s">
        <v>47</v>
      </c>
      <c r="B79" t="s">
        <v>329</v>
      </c>
      <c r="C79" t="s">
        <v>330</v>
      </c>
      <c r="D79" t="s">
        <v>50</v>
      </c>
      <c r="E79" t="s">
        <v>331</v>
      </c>
      <c r="F79" t="s">
        <v>111</v>
      </c>
      <c r="G79" t="s">
        <v>225</v>
      </c>
      <c r="H79" t="s">
        <v>54</v>
      </c>
      <c r="I79" t="s">
        <v>55</v>
      </c>
      <c r="J79" t="s">
        <v>56</v>
      </c>
      <c r="K79" s="17">
        <v>810.04</v>
      </c>
      <c r="L79" s="17">
        <v>1890.09</v>
      </c>
      <c r="M79" s="17">
        <v>1620.08</v>
      </c>
      <c r="N79" s="17">
        <v>0</v>
      </c>
      <c r="O79" s="17">
        <v>0</v>
      </c>
      <c r="P79" s="18">
        <v>12960.6</v>
      </c>
      <c r="Q79" s="17">
        <v>0</v>
      </c>
      <c r="R79" s="17">
        <v>0</v>
      </c>
      <c r="S79" s="17">
        <v>0</v>
      </c>
      <c r="T79" s="21">
        <v>300</v>
      </c>
      <c r="U79" s="21">
        <v>850</v>
      </c>
      <c r="V79" s="17">
        <v>138.83000000000001</v>
      </c>
      <c r="W79" s="17">
        <v>0</v>
      </c>
      <c r="X79" s="17">
        <v>1000</v>
      </c>
      <c r="Y79" s="17">
        <v>300</v>
      </c>
      <c r="Z79" s="17">
        <f t="shared" si="5"/>
        <v>19869.640000000003</v>
      </c>
      <c r="AA79" s="17">
        <v>0</v>
      </c>
      <c r="AB79" s="17">
        <v>0</v>
      </c>
      <c r="AC79" s="17">
        <v>0</v>
      </c>
      <c r="AD79" s="17">
        <v>0</v>
      </c>
      <c r="AE79">
        <v>1</v>
      </c>
      <c r="AF79">
        <v>1</v>
      </c>
      <c r="AG79">
        <v>1</v>
      </c>
      <c r="AH79">
        <v>1</v>
      </c>
      <c r="AI79" t="s">
        <v>56</v>
      </c>
    </row>
    <row r="80" spans="1:35" x14ac:dyDescent="0.25">
      <c r="A80" s="25" t="s">
        <v>47</v>
      </c>
      <c r="B80" t="s">
        <v>332</v>
      </c>
      <c r="C80" t="s">
        <v>333</v>
      </c>
      <c r="D80" t="s">
        <v>257</v>
      </c>
      <c r="E80" t="s">
        <v>334</v>
      </c>
      <c r="F80" t="s">
        <v>157</v>
      </c>
      <c r="G80" t="s">
        <v>225</v>
      </c>
      <c r="H80" t="s">
        <v>54</v>
      </c>
      <c r="I80" t="s">
        <v>55</v>
      </c>
      <c r="J80" t="s">
        <v>56</v>
      </c>
      <c r="K80" s="17">
        <v>622.04</v>
      </c>
      <c r="L80" s="17">
        <v>1451.42</v>
      </c>
      <c r="M80" s="17">
        <f>1244.08*1.1</f>
        <v>1368.4880000000001</v>
      </c>
      <c r="N80" s="17">
        <v>200</v>
      </c>
      <c r="O80" s="17">
        <v>0</v>
      </c>
      <c r="P80" s="18">
        <v>6720</v>
      </c>
      <c r="Q80" s="17">
        <f>100+3294</f>
        <v>3394</v>
      </c>
      <c r="R80" s="17">
        <v>0</v>
      </c>
      <c r="S80" s="17">
        <v>0</v>
      </c>
      <c r="T80" s="21">
        <v>300</v>
      </c>
      <c r="U80" s="21">
        <v>1000</v>
      </c>
      <c r="V80" s="17">
        <v>138.83000000000001</v>
      </c>
      <c r="W80" s="17">
        <v>5</v>
      </c>
      <c r="X80" s="17">
        <v>1000</v>
      </c>
      <c r="Y80" s="17">
        <v>300</v>
      </c>
      <c r="Z80" s="17">
        <f t="shared" si="5"/>
        <v>16499.777999999998</v>
      </c>
      <c r="AA80" s="17">
        <v>0</v>
      </c>
      <c r="AB80" s="17">
        <v>0</v>
      </c>
      <c r="AC80" s="17">
        <v>0</v>
      </c>
      <c r="AD80" s="17">
        <v>0</v>
      </c>
      <c r="AE80">
        <v>1</v>
      </c>
      <c r="AF80">
        <v>1</v>
      </c>
      <c r="AG80">
        <v>1</v>
      </c>
      <c r="AH80">
        <v>1</v>
      </c>
      <c r="AI80" t="s">
        <v>56</v>
      </c>
    </row>
    <row r="81" spans="1:35" x14ac:dyDescent="0.25">
      <c r="A81" s="25" t="s">
        <v>47</v>
      </c>
      <c r="B81" t="s">
        <v>335</v>
      </c>
      <c r="C81" t="s">
        <v>336</v>
      </c>
      <c r="D81" t="s">
        <v>85</v>
      </c>
      <c r="E81" t="s">
        <v>337</v>
      </c>
      <c r="F81" t="s">
        <v>115</v>
      </c>
      <c r="G81" t="s">
        <v>225</v>
      </c>
      <c r="H81" t="s">
        <v>54</v>
      </c>
      <c r="I81" t="s">
        <v>55</v>
      </c>
      <c r="J81" t="s">
        <v>56</v>
      </c>
      <c r="K81" s="17">
        <v>1564.06</v>
      </c>
      <c r="L81" s="17">
        <v>3649.48</v>
      </c>
      <c r="M81" s="17">
        <v>3128.12</v>
      </c>
      <c r="N81" s="17">
        <v>0</v>
      </c>
      <c r="O81" s="17">
        <v>0</v>
      </c>
      <c r="P81" s="18">
        <v>26276.25</v>
      </c>
      <c r="Q81" s="17">
        <v>0</v>
      </c>
      <c r="R81" s="17">
        <v>0</v>
      </c>
      <c r="S81" s="17">
        <v>0</v>
      </c>
      <c r="T81" s="21">
        <v>300</v>
      </c>
      <c r="U81" s="21">
        <v>850</v>
      </c>
      <c r="V81" s="17">
        <v>138.83000000000001</v>
      </c>
      <c r="W81" s="17">
        <v>0</v>
      </c>
      <c r="X81" s="17">
        <v>1000</v>
      </c>
      <c r="Y81" s="17">
        <v>300</v>
      </c>
      <c r="Z81" s="17">
        <f t="shared" si="5"/>
        <v>37206.740000000005</v>
      </c>
      <c r="AA81" s="17">
        <v>0</v>
      </c>
      <c r="AB81" s="17">
        <v>0</v>
      </c>
      <c r="AC81" s="17">
        <v>0</v>
      </c>
      <c r="AD81" s="17">
        <v>0</v>
      </c>
      <c r="AE81">
        <v>1</v>
      </c>
      <c r="AF81">
        <v>1</v>
      </c>
      <c r="AG81">
        <v>1</v>
      </c>
      <c r="AH81">
        <v>1</v>
      </c>
      <c r="AI81" t="s">
        <v>56</v>
      </c>
    </row>
    <row r="82" spans="1:35" x14ac:dyDescent="0.25">
      <c r="A82" s="25" t="s">
        <v>47</v>
      </c>
      <c r="B82" t="s">
        <v>338</v>
      </c>
      <c r="C82" t="s">
        <v>339</v>
      </c>
      <c r="D82" t="s">
        <v>79</v>
      </c>
      <c r="E82" t="s">
        <v>340</v>
      </c>
      <c r="F82" t="s">
        <v>81</v>
      </c>
      <c r="G82" t="s">
        <v>225</v>
      </c>
      <c r="H82" t="s">
        <v>54</v>
      </c>
      <c r="I82" t="s">
        <v>55</v>
      </c>
      <c r="J82" t="s">
        <v>56</v>
      </c>
      <c r="K82" s="17">
        <v>692.04</v>
      </c>
      <c r="L82" s="17">
        <v>1614.75</v>
      </c>
      <c r="M82" s="17">
        <v>1384.08</v>
      </c>
      <c r="N82" s="17">
        <v>200</v>
      </c>
      <c r="O82" s="17">
        <v>0</v>
      </c>
      <c r="P82" s="18">
        <v>11626.23</v>
      </c>
      <c r="Q82" s="17">
        <v>0</v>
      </c>
      <c r="R82" s="17">
        <v>0</v>
      </c>
      <c r="S82" s="17">
        <v>0</v>
      </c>
      <c r="T82" s="21">
        <v>300</v>
      </c>
      <c r="U82" s="21">
        <v>850</v>
      </c>
      <c r="V82" s="17">
        <v>98</v>
      </c>
      <c r="W82" s="17">
        <v>0</v>
      </c>
      <c r="X82" s="17">
        <v>1000</v>
      </c>
      <c r="Y82" s="17">
        <v>300</v>
      </c>
      <c r="Z82" s="17">
        <f t="shared" si="5"/>
        <v>18065.099999999999</v>
      </c>
      <c r="AA82" s="17">
        <v>0</v>
      </c>
      <c r="AB82" s="17">
        <v>0</v>
      </c>
      <c r="AC82" s="17">
        <v>0</v>
      </c>
      <c r="AD82" s="17">
        <v>0</v>
      </c>
      <c r="AE82">
        <v>1</v>
      </c>
      <c r="AF82">
        <v>1</v>
      </c>
      <c r="AG82">
        <v>1</v>
      </c>
      <c r="AH82">
        <v>1</v>
      </c>
      <c r="AI82" t="s">
        <v>56</v>
      </c>
    </row>
    <row r="83" spans="1:35" x14ac:dyDescent="0.25">
      <c r="A83" s="25" t="s">
        <v>47</v>
      </c>
      <c r="B83" t="s">
        <v>341</v>
      </c>
      <c r="C83" t="s">
        <v>342</v>
      </c>
      <c r="D83" t="s">
        <v>261</v>
      </c>
      <c r="E83" t="s">
        <v>343</v>
      </c>
      <c r="F83" t="s">
        <v>172</v>
      </c>
      <c r="G83" t="s">
        <v>225</v>
      </c>
      <c r="H83" t="s">
        <v>54</v>
      </c>
      <c r="I83" t="s">
        <v>55</v>
      </c>
      <c r="J83" t="s">
        <v>56</v>
      </c>
      <c r="K83" s="17">
        <v>587.04</v>
      </c>
      <c r="L83" s="17">
        <v>1369.75</v>
      </c>
      <c r="M83" s="17">
        <v>1174.07</v>
      </c>
      <c r="N83" s="17">
        <v>0</v>
      </c>
      <c r="O83" s="17">
        <v>0</v>
      </c>
      <c r="P83" s="18">
        <v>9392.6</v>
      </c>
      <c r="Q83" s="17">
        <v>11441</v>
      </c>
      <c r="R83" s="17">
        <v>0</v>
      </c>
      <c r="S83" s="17">
        <v>0</v>
      </c>
      <c r="T83" s="21">
        <v>300</v>
      </c>
      <c r="U83" s="21">
        <v>1000</v>
      </c>
      <c r="V83" s="17">
        <v>138.83000000000001</v>
      </c>
      <c r="W83" s="17">
        <v>0</v>
      </c>
      <c r="X83" s="17">
        <v>1000</v>
      </c>
      <c r="Y83" s="17">
        <v>300</v>
      </c>
      <c r="Z83" s="17">
        <f t="shared" si="5"/>
        <v>26703.29</v>
      </c>
      <c r="AA83" s="17">
        <v>0</v>
      </c>
      <c r="AB83" s="17">
        <v>0</v>
      </c>
      <c r="AC83" s="17">
        <v>0</v>
      </c>
      <c r="AD83" s="17">
        <v>0</v>
      </c>
      <c r="AE83">
        <v>1</v>
      </c>
      <c r="AF83">
        <v>1</v>
      </c>
      <c r="AG83">
        <v>1</v>
      </c>
      <c r="AH83">
        <v>1</v>
      </c>
      <c r="AI83" t="s">
        <v>56</v>
      </c>
    </row>
    <row r="84" spans="1:35" x14ac:dyDescent="0.25">
      <c r="A84" s="25" t="s">
        <v>47</v>
      </c>
      <c r="B84" t="s">
        <v>344</v>
      </c>
      <c r="C84" t="s">
        <v>345</v>
      </c>
      <c r="D84" t="s">
        <v>261</v>
      </c>
      <c r="E84" t="s">
        <v>346</v>
      </c>
      <c r="F84" t="s">
        <v>95</v>
      </c>
      <c r="G84" t="s">
        <v>225</v>
      </c>
      <c r="H84" t="s">
        <v>54</v>
      </c>
      <c r="I84" t="s">
        <v>55</v>
      </c>
      <c r="J84" t="s">
        <v>56</v>
      </c>
      <c r="K84" s="17">
        <v>761.91</v>
      </c>
      <c r="L84" s="17">
        <v>1777.8</v>
      </c>
      <c r="M84" s="17">
        <v>1523.83</v>
      </c>
      <c r="N84" s="17">
        <v>0</v>
      </c>
      <c r="O84" s="17">
        <v>0</v>
      </c>
      <c r="P84" s="18">
        <v>12800.13</v>
      </c>
      <c r="Q84" s="17">
        <v>0</v>
      </c>
      <c r="R84" s="17">
        <v>0</v>
      </c>
      <c r="S84" s="17">
        <v>0</v>
      </c>
      <c r="T84" s="21">
        <v>300</v>
      </c>
      <c r="U84" s="21">
        <v>850</v>
      </c>
      <c r="V84" s="17">
        <v>98</v>
      </c>
      <c r="W84" s="17">
        <v>0</v>
      </c>
      <c r="X84" s="17">
        <v>1000</v>
      </c>
      <c r="Y84" s="17">
        <v>300</v>
      </c>
      <c r="Z84" s="17">
        <f t="shared" si="5"/>
        <v>19411.669999999998</v>
      </c>
      <c r="AA84" s="17">
        <v>0</v>
      </c>
      <c r="AB84" s="17">
        <v>0</v>
      </c>
      <c r="AC84" s="17">
        <v>0</v>
      </c>
      <c r="AD84" s="17">
        <v>0</v>
      </c>
      <c r="AE84">
        <v>1</v>
      </c>
      <c r="AF84">
        <v>1</v>
      </c>
      <c r="AG84">
        <v>1</v>
      </c>
      <c r="AH84">
        <v>1</v>
      </c>
      <c r="AI84" t="s">
        <v>56</v>
      </c>
    </row>
    <row r="85" spans="1:35" x14ac:dyDescent="0.25">
      <c r="A85" s="25" t="s">
        <v>47</v>
      </c>
      <c r="B85" t="s">
        <v>347</v>
      </c>
      <c r="C85" t="s">
        <v>348</v>
      </c>
      <c r="D85" t="s">
        <v>261</v>
      </c>
      <c r="E85" t="s">
        <v>349</v>
      </c>
      <c r="F85" t="s">
        <v>104</v>
      </c>
      <c r="G85" t="s">
        <v>225</v>
      </c>
      <c r="H85" t="s">
        <v>54</v>
      </c>
      <c r="I85" t="s">
        <v>55</v>
      </c>
      <c r="J85" t="s">
        <v>56</v>
      </c>
      <c r="K85" s="17">
        <v>900.66</v>
      </c>
      <c r="L85" s="17">
        <v>2101.5500000000002</v>
      </c>
      <c r="M85" s="17">
        <v>1801.33</v>
      </c>
      <c r="N85" s="17">
        <v>0</v>
      </c>
      <c r="O85" s="17">
        <v>0</v>
      </c>
      <c r="P85" s="18">
        <v>15131.13</v>
      </c>
      <c r="Q85" s="17">
        <v>1000</v>
      </c>
      <c r="R85" s="17">
        <v>0</v>
      </c>
      <c r="S85" s="17">
        <v>0</v>
      </c>
      <c r="T85" s="21">
        <v>300</v>
      </c>
      <c r="U85" s="21">
        <v>850</v>
      </c>
      <c r="V85" s="17">
        <v>138.83000000000001</v>
      </c>
      <c r="W85" s="17">
        <v>0</v>
      </c>
      <c r="X85" s="17">
        <v>1000</v>
      </c>
      <c r="Y85" s="17">
        <v>250</v>
      </c>
      <c r="Z85" s="17">
        <f t="shared" si="5"/>
        <v>23473.5</v>
      </c>
      <c r="AA85" s="17">
        <v>0</v>
      </c>
      <c r="AB85" s="17">
        <v>0</v>
      </c>
      <c r="AC85" s="17">
        <v>0</v>
      </c>
      <c r="AD85" s="17">
        <v>0</v>
      </c>
      <c r="AE85">
        <v>1</v>
      </c>
      <c r="AF85">
        <v>1</v>
      </c>
      <c r="AG85">
        <v>1</v>
      </c>
      <c r="AH85">
        <v>1</v>
      </c>
      <c r="AI85" t="s">
        <v>56</v>
      </c>
    </row>
    <row r="86" spans="1:35" x14ac:dyDescent="0.25">
      <c r="A86" s="25" t="s">
        <v>47</v>
      </c>
      <c r="B86" t="s">
        <v>350</v>
      </c>
      <c r="C86" t="s">
        <v>351</v>
      </c>
      <c r="D86" t="s">
        <v>85</v>
      </c>
      <c r="E86" t="s">
        <v>352</v>
      </c>
      <c r="F86" t="s">
        <v>115</v>
      </c>
      <c r="G86" t="s">
        <v>225</v>
      </c>
      <c r="H86" t="s">
        <v>54</v>
      </c>
      <c r="I86" t="s">
        <v>55</v>
      </c>
      <c r="J86" t="s">
        <v>56</v>
      </c>
      <c r="K86" s="17">
        <v>810.04</v>
      </c>
      <c r="L86" s="17">
        <v>1890.09</v>
      </c>
      <c r="M86" s="17">
        <v>1620.08</v>
      </c>
      <c r="N86" s="17">
        <v>0</v>
      </c>
      <c r="O86" s="17">
        <v>0</v>
      </c>
      <c r="P86" s="18">
        <v>13730.6</v>
      </c>
      <c r="Q86" s="17">
        <v>0</v>
      </c>
      <c r="R86" s="17">
        <v>0</v>
      </c>
      <c r="S86" s="17">
        <v>0</v>
      </c>
      <c r="T86" s="21">
        <v>300</v>
      </c>
      <c r="U86" s="21">
        <v>850</v>
      </c>
      <c r="V86" s="17">
        <v>138.83000000000001</v>
      </c>
      <c r="W86" s="17">
        <v>5</v>
      </c>
      <c r="X86" s="17">
        <v>1000</v>
      </c>
      <c r="Y86" s="17">
        <v>250</v>
      </c>
      <c r="Z86" s="17">
        <f t="shared" si="5"/>
        <v>20594.640000000003</v>
      </c>
      <c r="AA86" s="17">
        <v>0</v>
      </c>
      <c r="AB86" s="17">
        <v>0</v>
      </c>
      <c r="AC86" s="17">
        <v>0</v>
      </c>
      <c r="AD86" s="17">
        <v>0</v>
      </c>
      <c r="AE86">
        <v>1</v>
      </c>
      <c r="AF86">
        <v>1</v>
      </c>
      <c r="AG86">
        <v>1</v>
      </c>
      <c r="AH86">
        <v>1</v>
      </c>
      <c r="AI86" t="s">
        <v>56</v>
      </c>
    </row>
    <row r="87" spans="1:35" x14ac:dyDescent="0.25">
      <c r="A87" s="25" t="s">
        <v>47</v>
      </c>
      <c r="B87" t="s">
        <v>353</v>
      </c>
      <c r="C87" t="s">
        <v>354</v>
      </c>
      <c r="D87" t="s">
        <v>85</v>
      </c>
      <c r="E87" t="s">
        <v>355</v>
      </c>
      <c r="F87" t="s">
        <v>115</v>
      </c>
      <c r="G87" t="s">
        <v>225</v>
      </c>
      <c r="H87" t="s">
        <v>54</v>
      </c>
      <c r="I87" t="s">
        <v>55</v>
      </c>
      <c r="J87" t="s">
        <v>56</v>
      </c>
      <c r="K87" s="17">
        <v>810.04</v>
      </c>
      <c r="L87" s="17">
        <v>1890.09</v>
      </c>
      <c r="M87" s="17">
        <v>1620.08</v>
      </c>
      <c r="N87" s="17">
        <v>0</v>
      </c>
      <c r="O87" s="17">
        <v>0</v>
      </c>
      <c r="P87" s="18">
        <v>13608.63</v>
      </c>
      <c r="Q87" s="17">
        <v>0</v>
      </c>
      <c r="R87" s="17">
        <v>0</v>
      </c>
      <c r="S87" s="17">
        <v>0</v>
      </c>
      <c r="T87" s="21">
        <v>300</v>
      </c>
      <c r="U87" s="21">
        <v>850</v>
      </c>
      <c r="V87" s="17">
        <v>138.83000000000001</v>
      </c>
      <c r="W87" s="17">
        <v>0</v>
      </c>
      <c r="X87" s="17">
        <v>1000</v>
      </c>
      <c r="Y87" s="17">
        <v>250</v>
      </c>
      <c r="Z87" s="17">
        <f t="shared" si="5"/>
        <v>20467.670000000002</v>
      </c>
      <c r="AA87" s="17">
        <v>0</v>
      </c>
      <c r="AB87" s="17">
        <v>0</v>
      </c>
      <c r="AC87" s="17">
        <v>0</v>
      </c>
      <c r="AD87" s="17">
        <v>0</v>
      </c>
      <c r="AE87">
        <v>1</v>
      </c>
      <c r="AF87">
        <v>1</v>
      </c>
      <c r="AG87">
        <v>1</v>
      </c>
      <c r="AH87">
        <v>1</v>
      </c>
      <c r="AI87" t="s">
        <v>56</v>
      </c>
    </row>
    <row r="88" spans="1:35" x14ac:dyDescent="0.25">
      <c r="A88" s="25" t="s">
        <v>47</v>
      </c>
      <c r="B88" t="s">
        <v>356</v>
      </c>
      <c r="C88" t="s">
        <v>357</v>
      </c>
      <c r="D88" t="s">
        <v>85</v>
      </c>
      <c r="E88" t="s">
        <v>358</v>
      </c>
      <c r="F88" t="s">
        <v>172</v>
      </c>
      <c r="G88" t="s">
        <v>225</v>
      </c>
      <c r="H88" t="s">
        <v>54</v>
      </c>
      <c r="I88" t="s">
        <v>55</v>
      </c>
      <c r="J88" t="s">
        <v>56</v>
      </c>
      <c r="K88" s="17">
        <v>622.04</v>
      </c>
      <c r="L88" s="17">
        <v>1451.42</v>
      </c>
      <c r="M88" s="17">
        <v>1244.08</v>
      </c>
      <c r="N88" s="17">
        <v>0</v>
      </c>
      <c r="O88" s="17">
        <v>0</v>
      </c>
      <c r="P88" s="18">
        <v>9952.6</v>
      </c>
      <c r="Q88" s="17">
        <v>0</v>
      </c>
      <c r="R88" s="17">
        <v>0</v>
      </c>
      <c r="S88" s="17">
        <v>-100</v>
      </c>
      <c r="T88" s="21">
        <v>400</v>
      </c>
      <c r="U88" s="21">
        <v>1000</v>
      </c>
      <c r="V88" s="17">
        <v>98</v>
      </c>
      <c r="W88" s="17">
        <v>0</v>
      </c>
      <c r="X88" s="17">
        <v>1000</v>
      </c>
      <c r="Y88" s="17">
        <v>250</v>
      </c>
      <c r="Z88" s="17">
        <f t="shared" si="5"/>
        <v>15918.14</v>
      </c>
      <c r="AA88" s="17">
        <v>0</v>
      </c>
      <c r="AB88" s="17">
        <v>0</v>
      </c>
      <c r="AC88" s="17">
        <v>0</v>
      </c>
      <c r="AD88" s="17">
        <v>0</v>
      </c>
      <c r="AE88">
        <v>1</v>
      </c>
      <c r="AF88">
        <v>1</v>
      </c>
      <c r="AG88">
        <v>1</v>
      </c>
      <c r="AH88">
        <v>1</v>
      </c>
      <c r="AI88" t="s">
        <v>56</v>
      </c>
    </row>
    <row r="89" spans="1:35" x14ac:dyDescent="0.25">
      <c r="A89" s="25" t="s">
        <v>47</v>
      </c>
      <c r="B89" t="s">
        <v>359</v>
      </c>
      <c r="C89" t="s">
        <v>360</v>
      </c>
      <c r="D89" t="s">
        <v>257</v>
      </c>
      <c r="E89" t="s">
        <v>361</v>
      </c>
      <c r="F89" t="s">
        <v>172</v>
      </c>
      <c r="G89" t="s">
        <v>225</v>
      </c>
      <c r="H89" t="s">
        <v>54</v>
      </c>
      <c r="I89" t="s">
        <v>55</v>
      </c>
      <c r="J89" t="s">
        <v>56</v>
      </c>
      <c r="K89" s="17">
        <v>622.04</v>
      </c>
      <c r="L89" s="17">
        <v>1451.42</v>
      </c>
      <c r="M89" s="17">
        <f>1244.08*0.9</f>
        <v>1119.672</v>
      </c>
      <c r="N89" s="17">
        <v>200</v>
      </c>
      <c r="O89" s="17">
        <v>0</v>
      </c>
      <c r="P89" s="18">
        <v>6720</v>
      </c>
      <c r="Q89" s="17">
        <v>0</v>
      </c>
      <c r="R89" s="17">
        <v>0</v>
      </c>
      <c r="S89" s="17">
        <v>0</v>
      </c>
      <c r="T89" s="21">
        <v>300</v>
      </c>
      <c r="U89" s="21">
        <v>1000</v>
      </c>
      <c r="V89" s="17">
        <v>98</v>
      </c>
      <c r="W89" s="17">
        <v>0</v>
      </c>
      <c r="X89" s="17">
        <v>1000</v>
      </c>
      <c r="Y89" s="17">
        <v>250</v>
      </c>
      <c r="Z89" s="17">
        <f t="shared" si="5"/>
        <v>12761.132</v>
      </c>
      <c r="AA89" s="17">
        <v>0</v>
      </c>
      <c r="AB89" s="17">
        <v>0</v>
      </c>
      <c r="AC89" s="17">
        <v>0</v>
      </c>
      <c r="AD89" s="17">
        <v>0</v>
      </c>
      <c r="AE89">
        <v>1</v>
      </c>
      <c r="AF89">
        <v>1</v>
      </c>
      <c r="AG89">
        <v>1</v>
      </c>
      <c r="AH89">
        <v>1</v>
      </c>
      <c r="AI89" t="s">
        <v>56</v>
      </c>
    </row>
    <row r="90" spans="1:35" x14ac:dyDescent="0.25">
      <c r="A90" s="25" t="s">
        <v>47</v>
      </c>
      <c r="B90" t="s">
        <v>362</v>
      </c>
      <c r="C90" t="s">
        <v>363</v>
      </c>
      <c r="D90" t="s">
        <v>85</v>
      </c>
      <c r="E90" t="s">
        <v>364</v>
      </c>
      <c r="F90" t="s">
        <v>115</v>
      </c>
      <c r="G90" t="s">
        <v>225</v>
      </c>
      <c r="H90" t="s">
        <v>54</v>
      </c>
      <c r="I90" t="s">
        <v>55</v>
      </c>
      <c r="J90" t="s">
        <v>56</v>
      </c>
      <c r="K90" s="17">
        <v>657.04</v>
      </c>
      <c r="L90" s="17">
        <v>1533.09</v>
      </c>
      <c r="M90" s="17">
        <v>1314.08</v>
      </c>
      <c r="N90" s="17">
        <v>0</v>
      </c>
      <c r="O90" s="17">
        <v>0</v>
      </c>
      <c r="P90" s="18">
        <v>11038.23</v>
      </c>
      <c r="Q90" s="17">
        <v>1000</v>
      </c>
      <c r="R90" s="17">
        <v>0</v>
      </c>
      <c r="S90" s="17">
        <v>0</v>
      </c>
      <c r="T90" s="21">
        <v>300</v>
      </c>
      <c r="U90" s="21">
        <v>1000</v>
      </c>
      <c r="V90" s="17">
        <v>138.83000000000001</v>
      </c>
      <c r="W90" s="17">
        <v>0</v>
      </c>
      <c r="X90" s="17">
        <v>1000</v>
      </c>
      <c r="Y90" s="17">
        <v>250</v>
      </c>
      <c r="Z90" s="17">
        <f t="shared" si="5"/>
        <v>18231.27</v>
      </c>
      <c r="AA90" s="17">
        <v>0</v>
      </c>
      <c r="AB90" s="17">
        <v>0</v>
      </c>
      <c r="AC90" s="17">
        <v>0</v>
      </c>
      <c r="AD90" s="17">
        <v>0</v>
      </c>
      <c r="AE90">
        <v>1</v>
      </c>
      <c r="AF90">
        <v>1</v>
      </c>
      <c r="AG90">
        <v>1</v>
      </c>
      <c r="AH90">
        <v>1</v>
      </c>
      <c r="AI90" t="s">
        <v>56</v>
      </c>
    </row>
    <row r="91" spans="1:35" x14ac:dyDescent="0.25">
      <c r="A91" s="25" t="s">
        <v>47</v>
      </c>
      <c r="B91" t="s">
        <v>365</v>
      </c>
      <c r="C91" t="s">
        <v>366</v>
      </c>
      <c r="D91" t="s">
        <v>367</v>
      </c>
      <c r="E91" t="s">
        <v>368</v>
      </c>
      <c r="F91" t="s">
        <v>131</v>
      </c>
      <c r="G91" t="s">
        <v>225</v>
      </c>
      <c r="H91" t="s">
        <v>54</v>
      </c>
      <c r="I91" t="s">
        <v>55</v>
      </c>
      <c r="J91" t="s">
        <v>56</v>
      </c>
      <c r="K91" s="17">
        <v>1900</v>
      </c>
      <c r="L91" s="17">
        <v>2900</v>
      </c>
      <c r="M91" s="17">
        <v>6000</v>
      </c>
      <c r="N91" s="17">
        <v>0</v>
      </c>
      <c r="O91" s="17">
        <v>0</v>
      </c>
      <c r="P91" s="18">
        <v>0</v>
      </c>
      <c r="Q91" s="17">
        <v>0</v>
      </c>
      <c r="R91" s="17">
        <v>0</v>
      </c>
      <c r="S91" s="17">
        <v>0</v>
      </c>
      <c r="T91" s="21">
        <v>300</v>
      </c>
      <c r="U91" s="21">
        <v>1000</v>
      </c>
      <c r="V91" s="17">
        <v>171.5</v>
      </c>
      <c r="W91" s="17">
        <v>5</v>
      </c>
      <c r="X91" s="17">
        <v>1000</v>
      </c>
      <c r="Y91" s="17">
        <v>250</v>
      </c>
      <c r="Z91" s="17">
        <f t="shared" si="5"/>
        <v>13526.5</v>
      </c>
      <c r="AA91" s="17">
        <v>0</v>
      </c>
      <c r="AB91" s="17">
        <v>0</v>
      </c>
      <c r="AC91" s="17">
        <v>0</v>
      </c>
      <c r="AD91" s="17">
        <v>0</v>
      </c>
      <c r="AE91">
        <v>1</v>
      </c>
      <c r="AF91">
        <v>1</v>
      </c>
      <c r="AG91">
        <v>1</v>
      </c>
      <c r="AH91">
        <v>1</v>
      </c>
      <c r="AI91" t="s">
        <v>56</v>
      </c>
    </row>
    <row r="92" spans="1:35" x14ac:dyDescent="0.25">
      <c r="A92" s="25" t="s">
        <v>47</v>
      </c>
      <c r="B92" t="s">
        <v>369</v>
      </c>
      <c r="C92" t="s">
        <v>370</v>
      </c>
      <c r="D92" t="s">
        <v>261</v>
      </c>
      <c r="E92" t="s">
        <v>371</v>
      </c>
      <c r="F92" t="s">
        <v>131</v>
      </c>
      <c r="G92" t="s">
        <v>225</v>
      </c>
      <c r="H92" t="s">
        <v>54</v>
      </c>
      <c r="I92" t="s">
        <v>55</v>
      </c>
      <c r="J92" t="s">
        <v>56</v>
      </c>
      <c r="K92" s="17">
        <v>657.04</v>
      </c>
      <c r="L92" s="17">
        <v>1533.09</v>
      </c>
      <c r="M92" s="17">
        <v>1314.08</v>
      </c>
      <c r="N92" s="17">
        <v>0</v>
      </c>
      <c r="O92" s="17">
        <v>0</v>
      </c>
      <c r="P92" s="18">
        <v>10512.6</v>
      </c>
      <c r="Q92" s="17">
        <v>0</v>
      </c>
      <c r="R92" s="17">
        <v>0</v>
      </c>
      <c r="S92" s="17">
        <v>0</v>
      </c>
      <c r="T92" s="21">
        <v>300</v>
      </c>
      <c r="U92" s="21">
        <v>850</v>
      </c>
      <c r="V92" s="17">
        <v>138.83000000000001</v>
      </c>
      <c r="W92" s="17">
        <v>5</v>
      </c>
      <c r="X92" s="17">
        <v>1000</v>
      </c>
      <c r="Y92" s="17">
        <v>250</v>
      </c>
      <c r="Z92" s="17">
        <f t="shared" si="5"/>
        <v>16560.64</v>
      </c>
      <c r="AA92" s="17">
        <v>0</v>
      </c>
      <c r="AB92" s="17">
        <v>0</v>
      </c>
      <c r="AC92" s="17">
        <v>0</v>
      </c>
      <c r="AD92" s="17">
        <v>0</v>
      </c>
      <c r="AE92">
        <v>1</v>
      </c>
      <c r="AF92">
        <v>1</v>
      </c>
      <c r="AG92">
        <v>1</v>
      </c>
      <c r="AH92">
        <v>1</v>
      </c>
      <c r="AI92" t="s">
        <v>56</v>
      </c>
    </row>
    <row r="93" spans="1:35" x14ac:dyDescent="0.25">
      <c r="A93" s="25" t="s">
        <v>47</v>
      </c>
      <c r="B93" t="s">
        <v>372</v>
      </c>
      <c r="C93" t="s">
        <v>373</v>
      </c>
      <c r="D93" t="s">
        <v>50</v>
      </c>
      <c r="E93" t="s">
        <v>374</v>
      </c>
      <c r="F93" t="s">
        <v>70</v>
      </c>
      <c r="G93" t="s">
        <v>225</v>
      </c>
      <c r="H93" t="s">
        <v>54</v>
      </c>
      <c r="I93" t="s">
        <v>55</v>
      </c>
      <c r="J93" t="s">
        <v>56</v>
      </c>
      <c r="K93" s="17">
        <v>906.29</v>
      </c>
      <c r="L93" s="17">
        <v>2114.67</v>
      </c>
      <c r="M93" s="17">
        <v>1812.58</v>
      </c>
      <c r="N93" s="17">
        <v>0</v>
      </c>
      <c r="O93" s="17">
        <v>0</v>
      </c>
      <c r="P93" s="18">
        <v>15231.3</v>
      </c>
      <c r="Q93" s="17">
        <v>1000</v>
      </c>
      <c r="R93" s="17">
        <v>0</v>
      </c>
      <c r="S93" s="17">
        <v>0</v>
      </c>
      <c r="T93" s="21">
        <v>300</v>
      </c>
      <c r="U93" s="21">
        <v>850</v>
      </c>
      <c r="V93" s="17">
        <v>138.83000000000001</v>
      </c>
      <c r="W93" s="17">
        <v>0</v>
      </c>
      <c r="X93" s="17">
        <v>1000</v>
      </c>
      <c r="Y93" s="17">
        <v>250</v>
      </c>
      <c r="Z93" s="17">
        <f t="shared" si="5"/>
        <v>23603.670000000002</v>
      </c>
      <c r="AA93" s="17">
        <v>0</v>
      </c>
      <c r="AB93" s="17">
        <v>0</v>
      </c>
      <c r="AC93" s="17">
        <v>0</v>
      </c>
      <c r="AD93" s="17">
        <v>0</v>
      </c>
      <c r="AE93">
        <v>1</v>
      </c>
      <c r="AF93">
        <v>1</v>
      </c>
      <c r="AG93">
        <v>1</v>
      </c>
      <c r="AH93">
        <v>1</v>
      </c>
      <c r="AI93" t="s">
        <v>56</v>
      </c>
    </row>
    <row r="94" spans="1:35" x14ac:dyDescent="0.25">
      <c r="A94" s="25" t="s">
        <v>47</v>
      </c>
      <c r="B94" t="s">
        <v>375</v>
      </c>
      <c r="C94" t="s">
        <v>376</v>
      </c>
      <c r="D94" t="s">
        <v>85</v>
      </c>
      <c r="E94" t="s">
        <v>377</v>
      </c>
      <c r="F94" t="s">
        <v>115</v>
      </c>
      <c r="G94" t="s">
        <v>225</v>
      </c>
      <c r="H94" t="s">
        <v>54</v>
      </c>
      <c r="I94" t="s">
        <v>55</v>
      </c>
      <c r="J94" t="s">
        <v>56</v>
      </c>
      <c r="K94" s="17">
        <v>657.04</v>
      </c>
      <c r="L94" s="17">
        <v>1533.09</v>
      </c>
      <c r="M94" s="17">
        <v>1314.08</v>
      </c>
      <c r="N94" s="17">
        <v>0</v>
      </c>
      <c r="O94" s="17">
        <v>0</v>
      </c>
      <c r="P94" s="18">
        <v>10512.6</v>
      </c>
      <c r="Q94" s="17">
        <v>3792</v>
      </c>
      <c r="R94" s="17">
        <v>0</v>
      </c>
      <c r="S94" s="17">
        <f>-200-300</f>
        <v>-500</v>
      </c>
      <c r="T94" s="21">
        <v>400</v>
      </c>
      <c r="U94" s="21">
        <v>1090</v>
      </c>
      <c r="V94" s="17">
        <v>98</v>
      </c>
      <c r="W94" s="17">
        <v>0</v>
      </c>
      <c r="X94" s="17">
        <v>1000</v>
      </c>
      <c r="Y94" s="17">
        <v>250</v>
      </c>
      <c r="Z94" s="17">
        <f t="shared" si="5"/>
        <v>20146.810000000001</v>
      </c>
      <c r="AA94" s="17">
        <v>0</v>
      </c>
      <c r="AB94" s="17">
        <v>0</v>
      </c>
      <c r="AC94" s="17">
        <v>0</v>
      </c>
      <c r="AD94" s="17">
        <v>0</v>
      </c>
      <c r="AE94">
        <v>1</v>
      </c>
      <c r="AF94">
        <v>1</v>
      </c>
      <c r="AG94">
        <v>1</v>
      </c>
      <c r="AH94">
        <v>1</v>
      </c>
      <c r="AI94" t="s">
        <v>56</v>
      </c>
    </row>
    <row r="95" spans="1:35" x14ac:dyDescent="0.25">
      <c r="A95" s="25" t="s">
        <v>47</v>
      </c>
      <c r="B95" t="s">
        <v>378</v>
      </c>
      <c r="C95" t="s">
        <v>379</v>
      </c>
      <c r="D95" t="s">
        <v>85</v>
      </c>
      <c r="E95" t="s">
        <v>380</v>
      </c>
      <c r="F95" t="s">
        <v>115</v>
      </c>
      <c r="G95" t="s">
        <v>225</v>
      </c>
      <c r="H95" t="s">
        <v>54</v>
      </c>
      <c r="I95" t="s">
        <v>55</v>
      </c>
      <c r="J95" t="s">
        <v>56</v>
      </c>
      <c r="K95" s="17">
        <v>761.91</v>
      </c>
      <c r="L95" s="17">
        <v>1777.8</v>
      </c>
      <c r="M95" s="17">
        <v>1523.83</v>
      </c>
      <c r="N95" s="17">
        <v>200</v>
      </c>
      <c r="O95" s="17">
        <v>0</v>
      </c>
      <c r="P95" s="18">
        <v>12190.6</v>
      </c>
      <c r="Q95" s="17">
        <v>1000</v>
      </c>
      <c r="R95" s="17">
        <v>0</v>
      </c>
      <c r="S95" s="17">
        <v>0</v>
      </c>
      <c r="T95" s="21">
        <v>300</v>
      </c>
      <c r="U95" s="21">
        <v>850</v>
      </c>
      <c r="V95" s="17">
        <v>138.83000000000001</v>
      </c>
      <c r="W95" s="17">
        <v>5</v>
      </c>
      <c r="X95" s="17">
        <v>1000</v>
      </c>
      <c r="Y95" s="17">
        <v>250</v>
      </c>
      <c r="Z95" s="17">
        <f t="shared" si="5"/>
        <v>19997.97</v>
      </c>
      <c r="AA95" s="17">
        <v>0</v>
      </c>
      <c r="AB95" s="17">
        <v>0</v>
      </c>
      <c r="AC95" s="17">
        <v>0</v>
      </c>
      <c r="AD95" s="17">
        <v>0</v>
      </c>
      <c r="AE95">
        <v>1</v>
      </c>
      <c r="AF95">
        <v>1</v>
      </c>
      <c r="AG95">
        <v>1</v>
      </c>
      <c r="AH95">
        <v>1</v>
      </c>
      <c r="AI95" t="s">
        <v>56</v>
      </c>
    </row>
    <row r="96" spans="1:35" x14ac:dyDescent="0.25">
      <c r="A96" s="25" t="s">
        <v>47</v>
      </c>
      <c r="B96" t="s">
        <v>381</v>
      </c>
      <c r="C96" t="s">
        <v>382</v>
      </c>
      <c r="D96" t="s">
        <v>261</v>
      </c>
      <c r="E96" t="s">
        <v>383</v>
      </c>
      <c r="F96" t="s">
        <v>167</v>
      </c>
      <c r="G96" t="s">
        <v>225</v>
      </c>
      <c r="H96" t="s">
        <v>54</v>
      </c>
      <c r="I96" t="s">
        <v>55</v>
      </c>
      <c r="J96" t="s">
        <v>56</v>
      </c>
      <c r="K96" s="17">
        <v>761.91</v>
      </c>
      <c r="L96" s="17">
        <v>1777.8</v>
      </c>
      <c r="M96" s="17">
        <v>1523.83</v>
      </c>
      <c r="N96" s="17">
        <v>0</v>
      </c>
      <c r="O96" s="17">
        <v>0</v>
      </c>
      <c r="P96" s="18">
        <v>13409.66</v>
      </c>
      <c r="Q96" s="17">
        <v>0</v>
      </c>
      <c r="R96" s="17">
        <v>0</v>
      </c>
      <c r="S96" s="17">
        <v>0</v>
      </c>
      <c r="T96" s="21">
        <v>300</v>
      </c>
      <c r="U96" s="21">
        <v>940</v>
      </c>
      <c r="V96" s="17">
        <v>138.83000000000001</v>
      </c>
      <c r="W96" s="17">
        <v>5</v>
      </c>
      <c r="X96" s="17">
        <v>1000</v>
      </c>
      <c r="Y96" s="17">
        <v>250</v>
      </c>
      <c r="Z96" s="17">
        <f t="shared" si="5"/>
        <v>20107.030000000002</v>
      </c>
      <c r="AA96" s="17">
        <v>0</v>
      </c>
      <c r="AB96" s="17">
        <v>0</v>
      </c>
      <c r="AC96" s="17">
        <v>0</v>
      </c>
      <c r="AD96" s="17">
        <v>0</v>
      </c>
      <c r="AE96">
        <v>1</v>
      </c>
      <c r="AF96">
        <v>1</v>
      </c>
      <c r="AG96">
        <v>1</v>
      </c>
      <c r="AH96">
        <v>1</v>
      </c>
      <c r="AI96" t="s">
        <v>56</v>
      </c>
    </row>
    <row r="97" spans="1:35" x14ac:dyDescent="0.25">
      <c r="A97" s="25" t="s">
        <v>47</v>
      </c>
      <c r="B97" t="s">
        <v>384</v>
      </c>
      <c r="C97" t="s">
        <v>385</v>
      </c>
      <c r="D97" t="s">
        <v>85</v>
      </c>
      <c r="E97" t="s">
        <v>386</v>
      </c>
      <c r="F97" t="s">
        <v>205</v>
      </c>
      <c r="G97" t="s">
        <v>225</v>
      </c>
      <c r="H97" t="s">
        <v>54</v>
      </c>
      <c r="I97" t="s">
        <v>55</v>
      </c>
      <c r="J97" t="s">
        <v>56</v>
      </c>
      <c r="K97" s="17">
        <v>587.04</v>
      </c>
      <c r="L97" s="17">
        <v>1369.75</v>
      </c>
      <c r="M97" s="17">
        <v>1174.07</v>
      </c>
      <c r="N97" s="17">
        <v>0</v>
      </c>
      <c r="O97" s="17">
        <v>450</v>
      </c>
      <c r="P97" s="18">
        <v>9392.6</v>
      </c>
      <c r="Q97" s="17">
        <v>0</v>
      </c>
      <c r="R97" s="17">
        <v>0</v>
      </c>
      <c r="S97" s="17">
        <v>-200</v>
      </c>
      <c r="T97" s="21">
        <v>400</v>
      </c>
      <c r="U97" s="21">
        <v>1150</v>
      </c>
      <c r="V97" s="17">
        <v>98</v>
      </c>
      <c r="W97" s="17">
        <v>0</v>
      </c>
      <c r="X97" s="17">
        <v>1000</v>
      </c>
      <c r="Y97" s="17">
        <v>250</v>
      </c>
      <c r="Z97" s="17">
        <f t="shared" si="5"/>
        <v>15671.46</v>
      </c>
      <c r="AA97" s="17">
        <v>0</v>
      </c>
      <c r="AB97" s="17">
        <v>0</v>
      </c>
      <c r="AC97" s="17">
        <v>0</v>
      </c>
      <c r="AD97" s="17">
        <v>0</v>
      </c>
      <c r="AE97">
        <v>1</v>
      </c>
      <c r="AF97">
        <v>1</v>
      </c>
      <c r="AG97">
        <v>1</v>
      </c>
      <c r="AH97">
        <v>1</v>
      </c>
      <c r="AI97" t="s">
        <v>56</v>
      </c>
    </row>
    <row r="98" spans="1:35" x14ac:dyDescent="0.25">
      <c r="A98" s="25" t="s">
        <v>47</v>
      </c>
      <c r="B98" t="s">
        <v>387</v>
      </c>
      <c r="C98" t="s">
        <v>388</v>
      </c>
      <c r="D98" t="s">
        <v>79</v>
      </c>
      <c r="E98" t="s">
        <v>389</v>
      </c>
      <c r="F98" t="s">
        <v>81</v>
      </c>
      <c r="G98" t="s">
        <v>225</v>
      </c>
      <c r="H98" t="s">
        <v>54</v>
      </c>
      <c r="I98" t="s">
        <v>55</v>
      </c>
      <c r="J98" t="s">
        <v>56</v>
      </c>
      <c r="K98" s="17">
        <v>692.04</v>
      </c>
      <c r="L98" s="17">
        <v>1614.75</v>
      </c>
      <c r="M98" s="17">
        <v>1384.08</v>
      </c>
      <c r="N98" s="17">
        <v>200</v>
      </c>
      <c r="O98" s="17">
        <v>0</v>
      </c>
      <c r="P98" s="18">
        <v>11072.6</v>
      </c>
      <c r="Q98" s="17">
        <v>0</v>
      </c>
      <c r="R98" s="17">
        <v>0</v>
      </c>
      <c r="S98" s="17">
        <v>0</v>
      </c>
      <c r="T98" s="21">
        <v>300</v>
      </c>
      <c r="U98" s="21">
        <v>850</v>
      </c>
      <c r="V98" s="17">
        <v>98</v>
      </c>
      <c r="W98" s="17">
        <v>0</v>
      </c>
      <c r="X98" s="17">
        <v>1000</v>
      </c>
      <c r="Y98" s="17">
        <v>250</v>
      </c>
      <c r="Z98" s="17">
        <f t="shared" si="5"/>
        <v>17461.47</v>
      </c>
      <c r="AA98" s="17">
        <v>0</v>
      </c>
      <c r="AB98" s="17">
        <v>0</v>
      </c>
      <c r="AC98" s="17">
        <v>0</v>
      </c>
      <c r="AD98" s="17">
        <v>0</v>
      </c>
      <c r="AE98">
        <v>1</v>
      </c>
      <c r="AF98">
        <v>1</v>
      </c>
      <c r="AG98">
        <v>1</v>
      </c>
      <c r="AH98">
        <v>1</v>
      </c>
      <c r="AI98" t="s">
        <v>56</v>
      </c>
    </row>
    <row r="99" spans="1:35" x14ac:dyDescent="0.25">
      <c r="A99" s="25" t="s">
        <v>47</v>
      </c>
      <c r="B99" t="s">
        <v>390</v>
      </c>
      <c r="C99" t="s">
        <v>391</v>
      </c>
      <c r="D99" t="s">
        <v>261</v>
      </c>
      <c r="E99" t="s">
        <v>392</v>
      </c>
      <c r="F99" t="s">
        <v>167</v>
      </c>
      <c r="G99" t="s">
        <v>225</v>
      </c>
      <c r="H99" t="s">
        <v>54</v>
      </c>
      <c r="I99" t="s">
        <v>55</v>
      </c>
      <c r="J99" t="s">
        <v>56</v>
      </c>
      <c r="K99" s="17">
        <v>692.04</v>
      </c>
      <c r="L99" s="17">
        <v>1614.75</v>
      </c>
      <c r="M99" s="17">
        <v>1384.07</v>
      </c>
      <c r="N99" s="17">
        <v>0</v>
      </c>
      <c r="O99" s="17">
        <v>0</v>
      </c>
      <c r="P99" s="18">
        <v>12179.86</v>
      </c>
      <c r="Q99" s="17">
        <v>0</v>
      </c>
      <c r="R99" s="17">
        <v>0</v>
      </c>
      <c r="S99" s="17">
        <v>0</v>
      </c>
      <c r="T99" s="21">
        <v>300</v>
      </c>
      <c r="U99" s="21">
        <v>1060</v>
      </c>
      <c r="V99" s="17">
        <v>138.83000000000001</v>
      </c>
      <c r="W99" s="17">
        <v>0</v>
      </c>
      <c r="X99" s="17">
        <v>1000</v>
      </c>
      <c r="Y99" s="17">
        <v>250</v>
      </c>
      <c r="Z99" s="17">
        <f t="shared" si="5"/>
        <v>18619.550000000003</v>
      </c>
      <c r="AA99" s="17">
        <v>0</v>
      </c>
      <c r="AB99" s="17">
        <v>0</v>
      </c>
      <c r="AC99" s="17">
        <v>0</v>
      </c>
      <c r="AD99" s="17">
        <v>0</v>
      </c>
      <c r="AE99">
        <v>1</v>
      </c>
      <c r="AF99">
        <v>1</v>
      </c>
      <c r="AG99">
        <v>1</v>
      </c>
      <c r="AH99">
        <v>1</v>
      </c>
      <c r="AI99" t="s">
        <v>56</v>
      </c>
    </row>
    <row r="100" spans="1:35" x14ac:dyDescent="0.25">
      <c r="A100" s="25" t="s">
        <v>47</v>
      </c>
      <c r="B100" t="s">
        <v>393</v>
      </c>
      <c r="C100" t="s">
        <v>394</v>
      </c>
      <c r="D100" t="s">
        <v>85</v>
      </c>
      <c r="E100" t="s">
        <v>395</v>
      </c>
      <c r="F100" t="s">
        <v>115</v>
      </c>
      <c r="G100" t="s">
        <v>225</v>
      </c>
      <c r="H100" t="s">
        <v>54</v>
      </c>
      <c r="I100" t="s">
        <v>55</v>
      </c>
      <c r="J100" t="s">
        <v>56</v>
      </c>
      <c r="K100" s="17">
        <v>622.04</v>
      </c>
      <c r="L100" s="17">
        <v>1451.42</v>
      </c>
      <c r="M100" s="17">
        <v>1244.08</v>
      </c>
      <c r="N100" s="17">
        <v>0</v>
      </c>
      <c r="O100" s="17">
        <v>0</v>
      </c>
      <c r="P100" s="18">
        <v>10450.23</v>
      </c>
      <c r="Q100" s="17">
        <v>0</v>
      </c>
      <c r="R100" s="17">
        <v>0</v>
      </c>
      <c r="S100" s="17">
        <v>0</v>
      </c>
      <c r="T100" s="21">
        <v>400</v>
      </c>
      <c r="U100" s="21">
        <v>1000</v>
      </c>
      <c r="V100" s="17">
        <v>98</v>
      </c>
      <c r="W100" s="17">
        <v>0</v>
      </c>
      <c r="X100" s="17">
        <v>1000</v>
      </c>
      <c r="Y100" s="17">
        <v>250</v>
      </c>
      <c r="Z100" s="17">
        <f t="shared" ref="Z100" si="6">SUM(K100:Y100)</f>
        <v>16515.77</v>
      </c>
      <c r="AA100" s="17">
        <v>0</v>
      </c>
      <c r="AB100" s="17">
        <v>0</v>
      </c>
      <c r="AC100" s="17">
        <v>0</v>
      </c>
      <c r="AD100" s="17">
        <v>0</v>
      </c>
      <c r="AE100">
        <v>1</v>
      </c>
      <c r="AF100">
        <v>1</v>
      </c>
      <c r="AG100">
        <v>1</v>
      </c>
      <c r="AH100">
        <v>1</v>
      </c>
      <c r="AI100" t="s">
        <v>56</v>
      </c>
    </row>
    <row r="101" spans="1:35" x14ac:dyDescent="0.25">
      <c r="A101" s="25" t="s">
        <v>47</v>
      </c>
      <c r="B101" t="s">
        <v>396</v>
      </c>
      <c r="C101" t="s">
        <v>397</v>
      </c>
      <c r="D101" t="s">
        <v>85</v>
      </c>
      <c r="E101" t="s">
        <v>398</v>
      </c>
      <c r="F101" t="s">
        <v>115</v>
      </c>
      <c r="G101" t="s">
        <v>225</v>
      </c>
      <c r="H101" t="s">
        <v>54</v>
      </c>
      <c r="I101" t="s">
        <v>55</v>
      </c>
      <c r="J101" t="s">
        <v>56</v>
      </c>
      <c r="K101" s="17">
        <v>622.04</v>
      </c>
      <c r="L101" s="17">
        <v>1451.42</v>
      </c>
      <c r="M101" s="17">
        <v>1244.08</v>
      </c>
      <c r="N101" s="17">
        <v>0</v>
      </c>
      <c r="O101" s="17">
        <v>110</v>
      </c>
      <c r="P101" s="18">
        <v>9952.6</v>
      </c>
      <c r="Q101" s="17">
        <v>0</v>
      </c>
      <c r="R101" s="17">
        <v>0</v>
      </c>
      <c r="S101" s="17">
        <v>0</v>
      </c>
      <c r="T101" s="21">
        <v>300</v>
      </c>
      <c r="U101" s="21">
        <v>850</v>
      </c>
      <c r="V101" s="17">
        <v>98</v>
      </c>
      <c r="W101" s="17">
        <v>0</v>
      </c>
      <c r="X101" s="17">
        <v>1000</v>
      </c>
      <c r="Y101" s="17">
        <v>250</v>
      </c>
      <c r="Z101" s="17">
        <f t="shared" ref="Z101:Z131" si="7">SUM(K101:Y101)</f>
        <v>15878.14</v>
      </c>
      <c r="AA101" s="17">
        <v>0</v>
      </c>
      <c r="AB101" s="17">
        <v>0</v>
      </c>
      <c r="AC101" s="17">
        <v>0</v>
      </c>
      <c r="AD101" s="17">
        <v>0</v>
      </c>
      <c r="AE101">
        <v>1</v>
      </c>
      <c r="AF101">
        <v>1</v>
      </c>
      <c r="AG101">
        <v>1</v>
      </c>
      <c r="AH101">
        <v>1</v>
      </c>
      <c r="AI101" t="s">
        <v>56</v>
      </c>
    </row>
    <row r="102" spans="1:35" x14ac:dyDescent="0.25">
      <c r="A102" s="25" t="s">
        <v>47</v>
      </c>
      <c r="B102" t="s">
        <v>399</v>
      </c>
      <c r="C102" t="s">
        <v>400</v>
      </c>
      <c r="D102" t="s">
        <v>85</v>
      </c>
      <c r="E102" t="s">
        <v>401</v>
      </c>
      <c r="F102" t="s">
        <v>115</v>
      </c>
      <c r="G102" t="s">
        <v>225</v>
      </c>
      <c r="H102" t="s">
        <v>54</v>
      </c>
      <c r="I102" t="s">
        <v>55</v>
      </c>
      <c r="J102" t="s">
        <v>56</v>
      </c>
      <c r="K102" s="17">
        <v>954.41</v>
      </c>
      <c r="L102" s="17">
        <v>2226.96</v>
      </c>
      <c r="M102" s="17">
        <v>1908.83</v>
      </c>
      <c r="N102" s="17">
        <v>0</v>
      </c>
      <c r="O102" s="17">
        <v>0</v>
      </c>
      <c r="P102" s="18">
        <v>16797.66</v>
      </c>
      <c r="Q102" s="17">
        <v>3400</v>
      </c>
      <c r="R102" s="17">
        <v>0</v>
      </c>
      <c r="S102" s="17">
        <v>0</v>
      </c>
      <c r="T102" s="21">
        <v>300</v>
      </c>
      <c r="U102" s="21">
        <v>1000</v>
      </c>
      <c r="V102" s="17">
        <v>138.83000000000001</v>
      </c>
      <c r="W102" s="17">
        <v>0</v>
      </c>
      <c r="X102" s="17">
        <v>1000</v>
      </c>
      <c r="Y102" s="17">
        <v>200</v>
      </c>
      <c r="Z102" s="17">
        <f t="shared" si="7"/>
        <v>27926.690000000002</v>
      </c>
      <c r="AA102" s="17">
        <v>0</v>
      </c>
      <c r="AB102" s="17">
        <v>0</v>
      </c>
      <c r="AC102" s="17">
        <v>0</v>
      </c>
      <c r="AD102" s="17">
        <v>0</v>
      </c>
      <c r="AE102">
        <v>1</v>
      </c>
      <c r="AF102">
        <v>1</v>
      </c>
      <c r="AG102">
        <v>1</v>
      </c>
      <c r="AH102">
        <v>1</v>
      </c>
      <c r="AI102" t="s">
        <v>56</v>
      </c>
    </row>
    <row r="103" spans="1:35" s="2" customFormat="1" x14ac:dyDescent="0.25">
      <c r="A103" s="25" t="s">
        <v>47</v>
      </c>
      <c r="B103" s="13" t="s">
        <v>402</v>
      </c>
      <c r="C103" s="13" t="s">
        <v>403</v>
      </c>
      <c r="D103" s="13" t="s">
        <v>257</v>
      </c>
      <c r="E103" s="13" t="s">
        <v>404</v>
      </c>
      <c r="F103" s="13" t="s">
        <v>87</v>
      </c>
      <c r="G103" s="13" t="s">
        <v>225</v>
      </c>
      <c r="H103" s="13" t="s">
        <v>54</v>
      </c>
      <c r="I103" s="13" t="s">
        <v>55</v>
      </c>
      <c r="J103" s="13" t="s">
        <v>56</v>
      </c>
      <c r="K103" s="18">
        <v>1002.54</v>
      </c>
      <c r="L103" s="18">
        <v>2339.25</v>
      </c>
      <c r="M103" s="18">
        <v>2005.07</v>
      </c>
      <c r="N103" s="18">
        <v>0</v>
      </c>
      <c r="O103" s="18">
        <v>0</v>
      </c>
      <c r="P103" s="18">
        <v>12190.6</v>
      </c>
      <c r="Q103" s="18">
        <v>0</v>
      </c>
      <c r="R103" s="17">
        <v>0</v>
      </c>
      <c r="S103" s="18">
        <v>0</v>
      </c>
      <c r="T103" s="18">
        <v>300</v>
      </c>
      <c r="U103" s="18">
        <v>850</v>
      </c>
      <c r="V103" s="18">
        <v>138.83000000000001</v>
      </c>
      <c r="W103" s="18">
        <v>0</v>
      </c>
      <c r="X103" s="18">
        <v>1000</v>
      </c>
      <c r="Y103" s="18">
        <v>200</v>
      </c>
      <c r="Z103" s="17">
        <f t="shared" si="7"/>
        <v>20026.29</v>
      </c>
      <c r="AA103" s="18">
        <v>0</v>
      </c>
      <c r="AB103" s="18">
        <v>0</v>
      </c>
      <c r="AC103" s="18">
        <v>0</v>
      </c>
      <c r="AD103" s="18">
        <v>0</v>
      </c>
      <c r="AE103" s="13">
        <v>1</v>
      </c>
      <c r="AF103" s="13">
        <v>1</v>
      </c>
      <c r="AG103" s="13">
        <v>1</v>
      </c>
      <c r="AH103" s="13">
        <v>1</v>
      </c>
      <c r="AI103" s="13" t="s">
        <v>56</v>
      </c>
    </row>
    <row r="104" spans="1:35" x14ac:dyDescent="0.25">
      <c r="A104" s="25" t="s">
        <v>47</v>
      </c>
      <c r="B104" t="s">
        <v>405</v>
      </c>
      <c r="C104" t="s">
        <v>406</v>
      </c>
      <c r="D104" t="s">
        <v>257</v>
      </c>
      <c r="E104" t="s">
        <v>407</v>
      </c>
      <c r="F104" t="s">
        <v>176</v>
      </c>
      <c r="G104" t="s">
        <v>225</v>
      </c>
      <c r="H104" t="s">
        <v>54</v>
      </c>
      <c r="I104" t="s">
        <v>55</v>
      </c>
      <c r="J104" t="s">
        <v>56</v>
      </c>
      <c r="K104" s="17">
        <v>622.04</v>
      </c>
      <c r="L104" s="17">
        <v>1451.42</v>
      </c>
      <c r="M104" s="17">
        <f>1244.08*1.3</f>
        <v>1617.3039999999999</v>
      </c>
      <c r="N104" s="17">
        <v>0</v>
      </c>
      <c r="O104" s="17">
        <v>0</v>
      </c>
      <c r="P104" s="18">
        <v>6720</v>
      </c>
      <c r="Q104" s="17">
        <v>200</v>
      </c>
      <c r="R104" s="17">
        <v>0</v>
      </c>
      <c r="S104" s="17">
        <v>0</v>
      </c>
      <c r="T104" s="21">
        <v>300</v>
      </c>
      <c r="U104" s="21">
        <v>1150</v>
      </c>
      <c r="V104" s="17">
        <v>98</v>
      </c>
      <c r="W104" s="17">
        <v>0</v>
      </c>
      <c r="X104" s="17">
        <v>1000</v>
      </c>
      <c r="Y104" s="17">
        <v>200</v>
      </c>
      <c r="Z104" s="17">
        <f t="shared" si="7"/>
        <v>13358.763999999999</v>
      </c>
      <c r="AA104" s="17">
        <v>0</v>
      </c>
      <c r="AB104" s="17">
        <v>0</v>
      </c>
      <c r="AC104" s="17">
        <v>0</v>
      </c>
      <c r="AD104" s="17">
        <v>0</v>
      </c>
      <c r="AE104">
        <v>1</v>
      </c>
      <c r="AF104">
        <v>1</v>
      </c>
      <c r="AG104">
        <v>1</v>
      </c>
      <c r="AH104">
        <v>1</v>
      </c>
      <c r="AI104" t="s">
        <v>56</v>
      </c>
    </row>
    <row r="105" spans="1:35" x14ac:dyDescent="0.25">
      <c r="A105" s="25" t="s">
        <v>47</v>
      </c>
      <c r="B105" t="s">
        <v>408</v>
      </c>
      <c r="C105" t="s">
        <v>409</v>
      </c>
      <c r="D105" t="s">
        <v>85</v>
      </c>
      <c r="E105" t="s">
        <v>410</v>
      </c>
      <c r="F105" t="s">
        <v>176</v>
      </c>
      <c r="G105" t="s">
        <v>225</v>
      </c>
      <c r="H105" t="s">
        <v>54</v>
      </c>
      <c r="I105" t="s">
        <v>55</v>
      </c>
      <c r="J105" t="s">
        <v>56</v>
      </c>
      <c r="K105" s="17">
        <v>622.04</v>
      </c>
      <c r="L105" s="17">
        <v>1451.42</v>
      </c>
      <c r="M105" s="17">
        <v>1244.08</v>
      </c>
      <c r="N105" s="17">
        <v>0</v>
      </c>
      <c r="O105" s="17">
        <v>480</v>
      </c>
      <c r="P105" s="18">
        <v>9952.6</v>
      </c>
      <c r="Q105" s="17">
        <v>0</v>
      </c>
      <c r="R105" s="17">
        <v>0</v>
      </c>
      <c r="S105" s="17">
        <v>0</v>
      </c>
      <c r="T105" s="21">
        <v>400</v>
      </c>
      <c r="U105" s="21">
        <v>1000</v>
      </c>
      <c r="V105" s="17">
        <v>98</v>
      </c>
      <c r="W105" s="17">
        <v>0</v>
      </c>
      <c r="X105" s="17">
        <v>1000</v>
      </c>
      <c r="Y105" s="17">
        <v>200</v>
      </c>
      <c r="Z105" s="17">
        <f t="shared" si="7"/>
        <v>16448.14</v>
      </c>
      <c r="AA105" s="17">
        <v>0</v>
      </c>
      <c r="AB105" s="17">
        <v>0</v>
      </c>
      <c r="AC105" s="17">
        <v>0</v>
      </c>
      <c r="AD105" s="17">
        <v>0</v>
      </c>
      <c r="AE105">
        <v>1</v>
      </c>
      <c r="AF105">
        <v>1</v>
      </c>
      <c r="AG105">
        <v>1</v>
      </c>
      <c r="AH105">
        <v>1</v>
      </c>
      <c r="AI105" t="s">
        <v>56</v>
      </c>
    </row>
    <row r="106" spans="1:35" x14ac:dyDescent="0.25">
      <c r="A106" s="25" t="s">
        <v>47</v>
      </c>
      <c r="B106" t="s">
        <v>411</v>
      </c>
      <c r="C106" t="s">
        <v>412</v>
      </c>
      <c r="D106" t="s">
        <v>261</v>
      </c>
      <c r="E106" t="s">
        <v>413</v>
      </c>
      <c r="F106" t="s">
        <v>176</v>
      </c>
      <c r="G106" t="s">
        <v>225</v>
      </c>
      <c r="H106" t="s">
        <v>54</v>
      </c>
      <c r="I106" t="s">
        <v>55</v>
      </c>
      <c r="J106" t="s">
        <v>56</v>
      </c>
      <c r="K106" s="17">
        <v>622.04</v>
      </c>
      <c r="L106" s="17">
        <v>1451.42</v>
      </c>
      <c r="M106" s="17">
        <v>1244.08</v>
      </c>
      <c r="N106" s="17">
        <v>0</v>
      </c>
      <c r="O106" s="17">
        <v>0</v>
      </c>
      <c r="P106" s="18">
        <v>9952.6</v>
      </c>
      <c r="Q106" s="17">
        <v>0</v>
      </c>
      <c r="R106" s="17">
        <v>0</v>
      </c>
      <c r="S106" s="17">
        <v>0</v>
      </c>
      <c r="T106" s="21">
        <v>300</v>
      </c>
      <c r="U106" s="21">
        <v>1150</v>
      </c>
      <c r="V106" s="17">
        <v>98</v>
      </c>
      <c r="W106" s="17">
        <v>0</v>
      </c>
      <c r="X106" s="17">
        <v>1000</v>
      </c>
      <c r="Y106" s="17">
        <v>200</v>
      </c>
      <c r="Z106" s="17">
        <f t="shared" si="7"/>
        <v>16018.14</v>
      </c>
      <c r="AA106" s="17">
        <v>0</v>
      </c>
      <c r="AB106" s="17">
        <v>0</v>
      </c>
      <c r="AC106" s="17">
        <v>0</v>
      </c>
      <c r="AD106" s="17">
        <v>0</v>
      </c>
      <c r="AE106">
        <v>1</v>
      </c>
      <c r="AF106">
        <v>1</v>
      </c>
      <c r="AG106">
        <v>1</v>
      </c>
      <c r="AH106">
        <v>1</v>
      </c>
      <c r="AI106" t="s">
        <v>56</v>
      </c>
    </row>
    <row r="107" spans="1:35" x14ac:dyDescent="0.25">
      <c r="A107" s="25" t="s">
        <v>47</v>
      </c>
      <c r="B107" t="s">
        <v>414</v>
      </c>
      <c r="C107" t="s">
        <v>415</v>
      </c>
      <c r="D107" t="s">
        <v>261</v>
      </c>
      <c r="E107" t="s">
        <v>416</v>
      </c>
      <c r="F107" t="s">
        <v>157</v>
      </c>
      <c r="G107" t="s">
        <v>225</v>
      </c>
      <c r="H107" t="s">
        <v>54</v>
      </c>
      <c r="I107" t="s">
        <v>55</v>
      </c>
      <c r="J107" t="s">
        <v>56</v>
      </c>
      <c r="K107" s="17">
        <v>552.04</v>
      </c>
      <c r="L107" s="17">
        <v>1288.0899999999999</v>
      </c>
      <c r="M107" s="17">
        <v>1104.08</v>
      </c>
      <c r="N107" s="17">
        <v>0</v>
      </c>
      <c r="O107" s="17">
        <v>0</v>
      </c>
      <c r="P107" s="18">
        <v>8832.6</v>
      </c>
      <c r="Q107" s="17">
        <v>0</v>
      </c>
      <c r="R107" s="17">
        <v>0</v>
      </c>
      <c r="S107" s="17">
        <v>0</v>
      </c>
      <c r="T107" s="21">
        <v>300</v>
      </c>
      <c r="U107" s="21">
        <v>1000</v>
      </c>
      <c r="V107" s="17">
        <v>138.83000000000001</v>
      </c>
      <c r="W107" s="17">
        <v>0</v>
      </c>
      <c r="X107" s="17">
        <v>1000</v>
      </c>
      <c r="Y107" s="17">
        <v>200</v>
      </c>
      <c r="Z107" s="17">
        <f t="shared" si="7"/>
        <v>14415.640000000001</v>
      </c>
      <c r="AA107" s="17">
        <v>0</v>
      </c>
      <c r="AB107" s="17">
        <v>0</v>
      </c>
      <c r="AC107" s="17">
        <v>0</v>
      </c>
      <c r="AD107" s="17">
        <v>0</v>
      </c>
      <c r="AE107">
        <v>1</v>
      </c>
      <c r="AF107">
        <v>1</v>
      </c>
      <c r="AG107">
        <v>1</v>
      </c>
      <c r="AH107">
        <v>1</v>
      </c>
      <c r="AI107" t="s">
        <v>56</v>
      </c>
    </row>
    <row r="108" spans="1:35" x14ac:dyDescent="0.25">
      <c r="A108" s="25" t="s">
        <v>47</v>
      </c>
      <c r="B108" t="s">
        <v>417</v>
      </c>
      <c r="C108" t="s">
        <v>418</v>
      </c>
      <c r="D108" t="s">
        <v>50</v>
      </c>
      <c r="E108" t="s">
        <v>419</v>
      </c>
      <c r="F108" t="s">
        <v>70</v>
      </c>
      <c r="G108" t="s">
        <v>225</v>
      </c>
      <c r="H108" t="s">
        <v>54</v>
      </c>
      <c r="I108" t="s">
        <v>55</v>
      </c>
      <c r="J108" t="s">
        <v>56</v>
      </c>
      <c r="K108" s="17">
        <v>1236.2</v>
      </c>
      <c r="L108" s="17">
        <v>2884.47</v>
      </c>
      <c r="M108" s="17">
        <v>2472.4</v>
      </c>
      <c r="N108" s="17">
        <v>0</v>
      </c>
      <c r="O108" s="17">
        <v>0</v>
      </c>
      <c r="P108" s="18">
        <v>19779.2</v>
      </c>
      <c r="Q108" s="17">
        <v>0</v>
      </c>
      <c r="R108" s="17">
        <v>0</v>
      </c>
      <c r="S108" s="17">
        <v>0</v>
      </c>
      <c r="T108" s="21">
        <v>300</v>
      </c>
      <c r="U108" s="21">
        <v>850</v>
      </c>
      <c r="V108" s="17">
        <v>98</v>
      </c>
      <c r="W108" s="17">
        <v>0</v>
      </c>
      <c r="X108" s="17">
        <v>1000</v>
      </c>
      <c r="Y108" s="17">
        <v>300</v>
      </c>
      <c r="Z108" s="17">
        <f t="shared" si="7"/>
        <v>28920.27</v>
      </c>
      <c r="AA108" s="17">
        <v>0</v>
      </c>
      <c r="AB108" s="17">
        <v>0</v>
      </c>
      <c r="AC108" s="17">
        <v>0</v>
      </c>
      <c r="AD108" s="17">
        <v>0</v>
      </c>
      <c r="AE108">
        <v>1</v>
      </c>
      <c r="AF108">
        <v>1</v>
      </c>
      <c r="AG108">
        <v>1</v>
      </c>
      <c r="AH108">
        <v>1</v>
      </c>
      <c r="AI108" t="s">
        <v>56</v>
      </c>
    </row>
    <row r="109" spans="1:35" x14ac:dyDescent="0.25">
      <c r="A109" s="25" t="s">
        <v>47</v>
      </c>
      <c r="B109" t="s">
        <v>420</v>
      </c>
      <c r="C109" t="s">
        <v>382</v>
      </c>
      <c r="D109" t="s">
        <v>85</v>
      </c>
      <c r="E109" t="s">
        <v>421</v>
      </c>
      <c r="F109" t="s">
        <v>115</v>
      </c>
      <c r="G109" t="s">
        <v>225</v>
      </c>
      <c r="H109" t="s">
        <v>54</v>
      </c>
      <c r="I109" t="s">
        <v>55</v>
      </c>
      <c r="J109" t="s">
        <v>56</v>
      </c>
      <c r="K109" s="17">
        <v>692.04</v>
      </c>
      <c r="L109" s="17">
        <v>1614.75</v>
      </c>
      <c r="M109" s="17">
        <v>1384.07</v>
      </c>
      <c r="N109" s="17">
        <v>0</v>
      </c>
      <c r="O109" s="17">
        <v>0</v>
      </c>
      <c r="P109" s="18">
        <v>12179.86</v>
      </c>
      <c r="Q109" s="17">
        <v>0</v>
      </c>
      <c r="R109" s="17">
        <v>0</v>
      </c>
      <c r="S109" s="17">
        <v>0</v>
      </c>
      <c r="T109" s="21">
        <v>300</v>
      </c>
      <c r="U109" s="21">
        <v>940</v>
      </c>
      <c r="V109" s="17">
        <v>138.83000000000001</v>
      </c>
      <c r="W109" s="17">
        <v>0</v>
      </c>
      <c r="X109" s="17">
        <v>1000</v>
      </c>
      <c r="Y109" s="17">
        <v>200</v>
      </c>
      <c r="Z109" s="17">
        <f t="shared" si="7"/>
        <v>18449.550000000003</v>
      </c>
      <c r="AA109" s="17">
        <v>0</v>
      </c>
      <c r="AB109" s="17">
        <v>0</v>
      </c>
      <c r="AC109" s="17">
        <v>0</v>
      </c>
      <c r="AD109" s="17">
        <v>0</v>
      </c>
      <c r="AE109">
        <v>1</v>
      </c>
      <c r="AF109">
        <v>1</v>
      </c>
      <c r="AG109">
        <v>1</v>
      </c>
      <c r="AH109">
        <v>1</v>
      </c>
      <c r="AI109" t="s">
        <v>56</v>
      </c>
    </row>
    <row r="110" spans="1:35" x14ac:dyDescent="0.25">
      <c r="A110" s="25" t="s">
        <v>47</v>
      </c>
      <c r="B110" t="s">
        <v>422</v>
      </c>
      <c r="C110" t="s">
        <v>423</v>
      </c>
      <c r="D110" t="s">
        <v>257</v>
      </c>
      <c r="E110" t="s">
        <v>424</v>
      </c>
      <c r="F110" t="s">
        <v>167</v>
      </c>
      <c r="G110" t="s">
        <v>225</v>
      </c>
      <c r="H110" t="s">
        <v>54</v>
      </c>
      <c r="I110" t="s">
        <v>55</v>
      </c>
      <c r="J110" t="s">
        <v>56</v>
      </c>
      <c r="K110" s="17">
        <v>587.04</v>
      </c>
      <c r="L110" s="17">
        <v>1369.75</v>
      </c>
      <c r="M110" s="17">
        <v>1174.07</v>
      </c>
      <c r="N110" s="17">
        <v>0</v>
      </c>
      <c r="O110" s="17">
        <v>0</v>
      </c>
      <c r="P110" s="18">
        <v>6720</v>
      </c>
      <c r="Q110" s="17">
        <v>1000</v>
      </c>
      <c r="R110" s="17">
        <v>0</v>
      </c>
      <c r="S110" s="17">
        <v>0</v>
      </c>
      <c r="T110" s="21">
        <v>300</v>
      </c>
      <c r="U110" s="21">
        <v>1000</v>
      </c>
      <c r="V110" s="17">
        <v>138.83000000000001</v>
      </c>
      <c r="W110" s="17">
        <v>0</v>
      </c>
      <c r="X110" s="17">
        <v>1000</v>
      </c>
      <c r="Y110" s="17">
        <v>200</v>
      </c>
      <c r="Z110" s="17">
        <f t="shared" si="7"/>
        <v>13489.69</v>
      </c>
      <c r="AA110" s="17">
        <v>0</v>
      </c>
      <c r="AB110" s="17">
        <v>0</v>
      </c>
      <c r="AC110" s="17">
        <v>0</v>
      </c>
      <c r="AD110" s="17">
        <v>0</v>
      </c>
      <c r="AE110">
        <v>1</v>
      </c>
      <c r="AF110">
        <v>1</v>
      </c>
      <c r="AG110">
        <v>1</v>
      </c>
      <c r="AH110">
        <v>1</v>
      </c>
      <c r="AI110" t="s">
        <v>56</v>
      </c>
    </row>
    <row r="111" spans="1:35" x14ac:dyDescent="0.25">
      <c r="A111" s="25" t="s">
        <v>47</v>
      </c>
      <c r="B111" t="s">
        <v>425</v>
      </c>
      <c r="C111" t="s">
        <v>426</v>
      </c>
      <c r="D111" t="s">
        <v>85</v>
      </c>
      <c r="E111" t="s">
        <v>427</v>
      </c>
      <c r="F111" t="s">
        <v>115</v>
      </c>
      <c r="G111" t="s">
        <v>225</v>
      </c>
      <c r="H111" t="s">
        <v>54</v>
      </c>
      <c r="I111" t="s">
        <v>55</v>
      </c>
      <c r="J111" t="s">
        <v>56</v>
      </c>
      <c r="K111" s="17">
        <v>713.79</v>
      </c>
      <c r="L111" s="17">
        <v>1665.5</v>
      </c>
      <c r="M111" s="17">
        <v>1427.57</v>
      </c>
      <c r="N111" s="17">
        <v>0</v>
      </c>
      <c r="O111" s="17">
        <v>0</v>
      </c>
      <c r="P111" s="18">
        <v>9952.6</v>
      </c>
      <c r="Q111" s="17">
        <v>0</v>
      </c>
      <c r="R111" s="17">
        <v>0</v>
      </c>
      <c r="S111" s="17">
        <v>0</v>
      </c>
      <c r="T111" s="21">
        <v>300</v>
      </c>
      <c r="U111" s="21">
        <v>850</v>
      </c>
      <c r="V111" s="17">
        <v>98</v>
      </c>
      <c r="W111" s="17">
        <v>0</v>
      </c>
      <c r="X111" s="17">
        <v>1000</v>
      </c>
      <c r="Y111" s="17">
        <v>200</v>
      </c>
      <c r="Z111" s="17">
        <f t="shared" si="7"/>
        <v>16207.46</v>
      </c>
      <c r="AA111" s="17">
        <v>0</v>
      </c>
      <c r="AB111" s="17">
        <v>0</v>
      </c>
      <c r="AC111" s="17">
        <v>0</v>
      </c>
      <c r="AD111" s="17">
        <v>0</v>
      </c>
      <c r="AE111">
        <v>1</v>
      </c>
      <c r="AF111">
        <v>1</v>
      </c>
      <c r="AG111">
        <v>1</v>
      </c>
      <c r="AH111">
        <v>1</v>
      </c>
      <c r="AI111" t="s">
        <v>56</v>
      </c>
    </row>
    <row r="112" spans="1:35" x14ac:dyDescent="0.25">
      <c r="A112" s="25" t="s">
        <v>47</v>
      </c>
      <c r="B112" t="s">
        <v>428</v>
      </c>
      <c r="C112" t="s">
        <v>429</v>
      </c>
      <c r="D112" t="s">
        <v>85</v>
      </c>
      <c r="E112" t="s">
        <v>430</v>
      </c>
      <c r="F112" t="s">
        <v>115</v>
      </c>
      <c r="G112" t="s">
        <v>225</v>
      </c>
      <c r="H112" t="s">
        <v>54</v>
      </c>
      <c r="I112" t="s">
        <v>55</v>
      </c>
      <c r="J112" t="s">
        <v>56</v>
      </c>
      <c r="K112" s="17">
        <v>713.79</v>
      </c>
      <c r="L112" s="17">
        <v>1665.5</v>
      </c>
      <c r="M112" s="17">
        <v>1427.57</v>
      </c>
      <c r="N112" s="17">
        <v>0</v>
      </c>
      <c r="O112" s="17">
        <v>0</v>
      </c>
      <c r="P112" s="18">
        <v>11038.23</v>
      </c>
      <c r="Q112" s="17">
        <v>0</v>
      </c>
      <c r="R112" s="17">
        <v>0</v>
      </c>
      <c r="S112" s="17">
        <v>0</v>
      </c>
      <c r="T112" s="21">
        <v>300</v>
      </c>
      <c r="U112" s="21">
        <v>850</v>
      </c>
      <c r="V112" s="17">
        <v>138.83000000000001</v>
      </c>
      <c r="W112" s="17">
        <v>0</v>
      </c>
      <c r="X112" s="17">
        <v>1000</v>
      </c>
      <c r="Y112" s="17">
        <v>200</v>
      </c>
      <c r="Z112" s="17">
        <f t="shared" si="7"/>
        <v>17333.919999999998</v>
      </c>
      <c r="AA112" s="17">
        <v>0</v>
      </c>
      <c r="AB112" s="17">
        <v>0</v>
      </c>
      <c r="AC112" s="17">
        <v>0</v>
      </c>
      <c r="AD112" s="17">
        <v>0</v>
      </c>
      <c r="AE112">
        <v>1</v>
      </c>
      <c r="AF112">
        <v>1</v>
      </c>
      <c r="AG112">
        <v>1</v>
      </c>
      <c r="AH112">
        <v>1</v>
      </c>
      <c r="AI112" t="s">
        <v>56</v>
      </c>
    </row>
    <row r="113" spans="1:35" x14ac:dyDescent="0.25">
      <c r="A113" s="25" t="s">
        <v>47</v>
      </c>
      <c r="B113" t="s">
        <v>431</v>
      </c>
      <c r="C113" t="s">
        <v>432</v>
      </c>
      <c r="D113" t="s">
        <v>85</v>
      </c>
      <c r="E113" t="s">
        <v>433</v>
      </c>
      <c r="F113" t="s">
        <v>115</v>
      </c>
      <c r="G113" t="s">
        <v>225</v>
      </c>
      <c r="H113" t="s">
        <v>54</v>
      </c>
      <c r="I113" t="s">
        <v>55</v>
      </c>
      <c r="J113" t="s">
        <v>56</v>
      </c>
      <c r="K113" s="17">
        <v>622.04</v>
      </c>
      <c r="L113" s="17">
        <v>1451.42</v>
      </c>
      <c r="M113" s="17">
        <v>1244.08</v>
      </c>
      <c r="N113" s="17">
        <v>0</v>
      </c>
      <c r="O113" s="17">
        <v>155</v>
      </c>
      <c r="P113" s="18">
        <v>10947.86</v>
      </c>
      <c r="Q113" s="17">
        <v>1000</v>
      </c>
      <c r="R113" s="17">
        <v>0</v>
      </c>
      <c r="S113" s="17">
        <v>0</v>
      </c>
      <c r="T113" s="21">
        <v>300</v>
      </c>
      <c r="U113" s="21">
        <v>850</v>
      </c>
      <c r="V113" s="17">
        <v>98</v>
      </c>
      <c r="W113" s="17">
        <v>0</v>
      </c>
      <c r="X113" s="17">
        <v>1000</v>
      </c>
      <c r="Y113" s="17">
        <v>200</v>
      </c>
      <c r="Z113" s="17">
        <f t="shared" si="7"/>
        <v>17868.400000000001</v>
      </c>
      <c r="AA113" s="17">
        <v>0</v>
      </c>
      <c r="AB113" s="17">
        <v>0</v>
      </c>
      <c r="AC113" s="17">
        <v>0</v>
      </c>
      <c r="AD113" s="17">
        <v>0</v>
      </c>
      <c r="AE113">
        <v>1</v>
      </c>
      <c r="AF113">
        <v>1</v>
      </c>
      <c r="AG113">
        <v>1</v>
      </c>
      <c r="AH113">
        <v>1</v>
      </c>
      <c r="AI113" t="s">
        <v>56</v>
      </c>
    </row>
    <row r="114" spans="1:35" x14ac:dyDescent="0.25">
      <c r="A114" s="25" t="s">
        <v>47</v>
      </c>
      <c r="B114" t="s">
        <v>434</v>
      </c>
      <c r="C114" t="s">
        <v>435</v>
      </c>
      <c r="D114" t="s">
        <v>85</v>
      </c>
      <c r="E114" t="s">
        <v>436</v>
      </c>
      <c r="F114" t="s">
        <v>115</v>
      </c>
      <c r="G114" t="s">
        <v>225</v>
      </c>
      <c r="H114" t="s">
        <v>54</v>
      </c>
      <c r="I114" t="s">
        <v>55</v>
      </c>
      <c r="J114" t="s">
        <v>56</v>
      </c>
      <c r="K114" s="17">
        <v>1096.2</v>
      </c>
      <c r="L114" s="17">
        <v>2557.8000000000002</v>
      </c>
      <c r="M114" s="17">
        <v>2192.4</v>
      </c>
      <c r="N114" s="17">
        <v>200</v>
      </c>
      <c r="O114" s="17">
        <v>0</v>
      </c>
      <c r="P114" s="18">
        <v>19293.12</v>
      </c>
      <c r="Q114" s="17">
        <v>7600</v>
      </c>
      <c r="R114" s="17">
        <v>0</v>
      </c>
      <c r="S114" s="17">
        <v>0</v>
      </c>
      <c r="T114" s="21">
        <v>300</v>
      </c>
      <c r="U114" s="21">
        <v>850</v>
      </c>
      <c r="V114" s="17">
        <v>138.83000000000001</v>
      </c>
      <c r="W114" s="17">
        <v>0</v>
      </c>
      <c r="X114" s="17">
        <v>1000</v>
      </c>
      <c r="Y114" s="17">
        <v>200</v>
      </c>
      <c r="Z114" s="17">
        <f t="shared" si="7"/>
        <v>35428.35</v>
      </c>
      <c r="AA114" s="17">
        <v>0</v>
      </c>
      <c r="AB114" s="17">
        <v>0</v>
      </c>
      <c r="AC114" s="17">
        <v>0</v>
      </c>
      <c r="AD114" s="17">
        <v>0</v>
      </c>
      <c r="AE114">
        <v>1</v>
      </c>
      <c r="AF114">
        <v>1</v>
      </c>
      <c r="AG114">
        <v>1</v>
      </c>
      <c r="AH114">
        <v>1</v>
      </c>
      <c r="AI114" t="s">
        <v>56</v>
      </c>
    </row>
    <row r="115" spans="1:35" x14ac:dyDescent="0.25">
      <c r="A115" s="25" t="s">
        <v>47</v>
      </c>
      <c r="B115" t="s">
        <v>437</v>
      </c>
      <c r="C115" t="s">
        <v>438</v>
      </c>
      <c r="D115" t="s">
        <v>50</v>
      </c>
      <c r="E115" t="s">
        <v>439</v>
      </c>
      <c r="F115" t="s">
        <v>162</v>
      </c>
      <c r="G115" t="s">
        <v>225</v>
      </c>
      <c r="H115" t="s">
        <v>54</v>
      </c>
      <c r="I115" t="s">
        <v>55</v>
      </c>
      <c r="J115" t="s">
        <v>56</v>
      </c>
      <c r="K115" s="17">
        <v>900.66</v>
      </c>
      <c r="L115" s="17">
        <v>2701.55</v>
      </c>
      <c r="M115" s="17">
        <v>1801.33</v>
      </c>
      <c r="N115" s="17">
        <v>0</v>
      </c>
      <c r="O115" s="17">
        <v>0</v>
      </c>
      <c r="P115" s="18">
        <v>15131.13</v>
      </c>
      <c r="Q115" s="17">
        <v>1000</v>
      </c>
      <c r="R115" s="17">
        <v>0</v>
      </c>
      <c r="S115" s="17">
        <v>0</v>
      </c>
      <c r="T115" s="21">
        <v>300</v>
      </c>
      <c r="U115" s="21">
        <v>850</v>
      </c>
      <c r="V115" s="17">
        <v>138.83000000000001</v>
      </c>
      <c r="W115" s="17">
        <v>5</v>
      </c>
      <c r="X115" s="17">
        <v>1000</v>
      </c>
      <c r="Y115" s="17">
        <v>200</v>
      </c>
      <c r="Z115" s="17">
        <f t="shared" si="7"/>
        <v>24028.5</v>
      </c>
      <c r="AA115" s="17">
        <v>0</v>
      </c>
      <c r="AB115" s="17">
        <v>0</v>
      </c>
      <c r="AC115" s="17">
        <v>0</v>
      </c>
      <c r="AD115" s="17">
        <v>0</v>
      </c>
      <c r="AE115">
        <v>1</v>
      </c>
      <c r="AF115">
        <v>1</v>
      </c>
      <c r="AG115">
        <v>1</v>
      </c>
      <c r="AH115">
        <v>1</v>
      </c>
      <c r="AI115" t="s">
        <v>56</v>
      </c>
    </row>
    <row r="116" spans="1:35" x14ac:dyDescent="0.25">
      <c r="A116" s="25" t="s">
        <v>47</v>
      </c>
      <c r="B116" t="s">
        <v>440</v>
      </c>
      <c r="C116" t="s">
        <v>441</v>
      </c>
      <c r="D116" t="s">
        <v>79</v>
      </c>
      <c r="E116" t="s">
        <v>442</v>
      </c>
      <c r="F116" t="s">
        <v>100</v>
      </c>
      <c r="G116" t="s">
        <v>225</v>
      </c>
      <c r="H116" t="s">
        <v>54</v>
      </c>
      <c r="I116" t="s">
        <v>55</v>
      </c>
      <c r="J116" t="s">
        <v>56</v>
      </c>
      <c r="K116" s="17">
        <v>622.04</v>
      </c>
      <c r="L116" s="17">
        <v>1451.42</v>
      </c>
      <c r="M116" s="17">
        <v>1244.08</v>
      </c>
      <c r="N116" s="17">
        <v>400</v>
      </c>
      <c r="O116" s="17">
        <v>0</v>
      </c>
      <c r="P116" s="18">
        <v>9952.6</v>
      </c>
      <c r="Q116" s="17">
        <v>0</v>
      </c>
      <c r="R116" s="17">
        <v>0</v>
      </c>
      <c r="S116" s="17">
        <v>0</v>
      </c>
      <c r="T116" s="21">
        <v>300</v>
      </c>
      <c r="U116" s="21">
        <v>850</v>
      </c>
      <c r="V116" s="17">
        <v>138.83000000000001</v>
      </c>
      <c r="W116" s="17">
        <v>0</v>
      </c>
      <c r="X116" s="17">
        <v>1000</v>
      </c>
      <c r="Y116" s="17">
        <v>200</v>
      </c>
      <c r="Z116" s="17">
        <f t="shared" si="7"/>
        <v>16158.97</v>
      </c>
      <c r="AA116" s="17">
        <v>0</v>
      </c>
      <c r="AB116" s="17">
        <v>0</v>
      </c>
      <c r="AC116" s="17">
        <v>0</v>
      </c>
      <c r="AD116" s="17">
        <v>0</v>
      </c>
      <c r="AE116">
        <v>1</v>
      </c>
      <c r="AF116">
        <v>1</v>
      </c>
      <c r="AG116">
        <v>1</v>
      </c>
      <c r="AH116">
        <v>1</v>
      </c>
      <c r="AI116" t="s">
        <v>56</v>
      </c>
    </row>
    <row r="117" spans="1:35" x14ac:dyDescent="0.25">
      <c r="A117" s="25" t="s">
        <v>47</v>
      </c>
      <c r="B117" t="s">
        <v>443</v>
      </c>
      <c r="C117" t="s">
        <v>444</v>
      </c>
      <c r="D117" t="s">
        <v>85</v>
      </c>
      <c r="E117" t="s">
        <v>445</v>
      </c>
      <c r="F117" t="s">
        <v>205</v>
      </c>
      <c r="G117" t="s">
        <v>225</v>
      </c>
      <c r="H117" t="s">
        <v>54</v>
      </c>
      <c r="I117" t="s">
        <v>55</v>
      </c>
      <c r="J117" t="s">
        <v>56</v>
      </c>
      <c r="K117" s="17">
        <v>622.04</v>
      </c>
      <c r="L117" s="17">
        <v>1451.42</v>
      </c>
      <c r="M117" s="17">
        <v>1244.08</v>
      </c>
      <c r="N117" s="17">
        <v>0</v>
      </c>
      <c r="O117" s="17">
        <v>0</v>
      </c>
      <c r="P117" s="18">
        <v>9952.6</v>
      </c>
      <c r="Q117" s="17">
        <v>0</v>
      </c>
      <c r="R117" s="17">
        <v>0</v>
      </c>
      <c r="S117" s="17">
        <v>0</v>
      </c>
      <c r="T117" s="21">
        <v>400</v>
      </c>
      <c r="U117" s="21">
        <v>1000</v>
      </c>
      <c r="V117" s="17">
        <v>138.83000000000001</v>
      </c>
      <c r="W117" s="17">
        <v>0</v>
      </c>
      <c r="X117" s="17">
        <v>1000</v>
      </c>
      <c r="Y117" s="17">
        <v>200</v>
      </c>
      <c r="Z117" s="17">
        <f t="shared" si="7"/>
        <v>16008.97</v>
      </c>
      <c r="AA117" s="17">
        <v>0</v>
      </c>
      <c r="AB117" s="17">
        <v>0</v>
      </c>
      <c r="AC117" s="17">
        <v>0</v>
      </c>
      <c r="AD117" s="17">
        <v>0</v>
      </c>
      <c r="AE117">
        <v>1</v>
      </c>
      <c r="AF117">
        <v>1</v>
      </c>
      <c r="AG117">
        <v>1</v>
      </c>
      <c r="AH117">
        <v>1</v>
      </c>
      <c r="AI117" t="s">
        <v>56</v>
      </c>
    </row>
    <row r="118" spans="1:35" x14ac:dyDescent="0.25">
      <c r="A118" s="25" t="s">
        <v>47</v>
      </c>
      <c r="B118" t="s">
        <v>446</v>
      </c>
      <c r="C118" t="s">
        <v>447</v>
      </c>
      <c r="D118" t="s">
        <v>85</v>
      </c>
      <c r="E118" t="s">
        <v>448</v>
      </c>
      <c r="F118" t="s">
        <v>115</v>
      </c>
      <c r="G118" t="s">
        <v>225</v>
      </c>
      <c r="H118" t="s">
        <v>54</v>
      </c>
      <c r="I118" t="s">
        <v>55</v>
      </c>
      <c r="J118" t="s">
        <v>56</v>
      </c>
      <c r="K118" s="17">
        <v>622.04</v>
      </c>
      <c r="L118" s="17">
        <v>1451.42</v>
      </c>
      <c r="M118" s="17">
        <v>1244.08</v>
      </c>
      <c r="N118" s="17">
        <v>0</v>
      </c>
      <c r="O118" s="17">
        <v>0</v>
      </c>
      <c r="P118" s="18">
        <v>10450.23</v>
      </c>
      <c r="Q118" s="17">
        <v>0</v>
      </c>
      <c r="R118" s="17">
        <v>0</v>
      </c>
      <c r="S118" s="17">
        <v>0</v>
      </c>
      <c r="T118" s="21">
        <v>400</v>
      </c>
      <c r="U118" s="21">
        <v>1000</v>
      </c>
      <c r="V118" s="17">
        <v>98</v>
      </c>
      <c r="W118" s="17">
        <v>0</v>
      </c>
      <c r="X118" s="17">
        <v>1000</v>
      </c>
      <c r="Y118" s="17">
        <v>200</v>
      </c>
      <c r="Z118" s="17">
        <f t="shared" si="7"/>
        <v>16465.77</v>
      </c>
      <c r="AA118" s="17">
        <v>0</v>
      </c>
      <c r="AB118" s="17">
        <v>0</v>
      </c>
      <c r="AC118" s="17">
        <v>0</v>
      </c>
      <c r="AD118" s="17">
        <v>0</v>
      </c>
      <c r="AE118">
        <v>1</v>
      </c>
      <c r="AF118">
        <v>1</v>
      </c>
      <c r="AG118">
        <v>1</v>
      </c>
      <c r="AH118">
        <v>1</v>
      </c>
      <c r="AI118" t="s">
        <v>56</v>
      </c>
    </row>
    <row r="119" spans="1:35" x14ac:dyDescent="0.25">
      <c r="A119" s="25" t="s">
        <v>47</v>
      </c>
      <c r="B119" t="s">
        <v>449</v>
      </c>
      <c r="C119" t="s">
        <v>450</v>
      </c>
      <c r="D119" t="s">
        <v>261</v>
      </c>
      <c r="E119" t="s">
        <v>451</v>
      </c>
      <c r="F119" t="s">
        <v>136</v>
      </c>
      <c r="G119" t="s">
        <v>225</v>
      </c>
      <c r="H119" t="s">
        <v>54</v>
      </c>
      <c r="I119" t="s">
        <v>55</v>
      </c>
      <c r="J119" t="s">
        <v>56</v>
      </c>
      <c r="K119" s="17">
        <v>622.04</v>
      </c>
      <c r="L119" s="17">
        <v>1451.42</v>
      </c>
      <c r="M119" s="17">
        <v>1244.08</v>
      </c>
      <c r="N119" s="17">
        <v>0</v>
      </c>
      <c r="O119" s="17">
        <v>0</v>
      </c>
      <c r="P119" s="18">
        <v>10450.23</v>
      </c>
      <c r="Q119" s="17">
        <v>1000</v>
      </c>
      <c r="R119" s="17">
        <v>0</v>
      </c>
      <c r="S119" s="17">
        <v>0</v>
      </c>
      <c r="T119" s="21">
        <v>300</v>
      </c>
      <c r="U119" s="21">
        <v>880</v>
      </c>
      <c r="V119" s="17">
        <v>138.83000000000001</v>
      </c>
      <c r="W119" s="17">
        <v>5</v>
      </c>
      <c r="X119" s="17">
        <v>1000</v>
      </c>
      <c r="Y119" s="17">
        <v>200</v>
      </c>
      <c r="Z119" s="17">
        <f t="shared" si="7"/>
        <v>17291.599999999999</v>
      </c>
      <c r="AA119" s="17">
        <v>0</v>
      </c>
      <c r="AB119" s="17">
        <v>0</v>
      </c>
      <c r="AC119" s="17">
        <v>0</v>
      </c>
      <c r="AD119" s="17">
        <v>0</v>
      </c>
      <c r="AE119">
        <v>1</v>
      </c>
      <c r="AF119">
        <v>1</v>
      </c>
      <c r="AG119">
        <v>1</v>
      </c>
      <c r="AH119">
        <v>1</v>
      </c>
      <c r="AI119" t="s">
        <v>56</v>
      </c>
    </row>
    <row r="120" spans="1:35" x14ac:dyDescent="0.25">
      <c r="A120" s="25" t="s">
        <v>47</v>
      </c>
      <c r="B120" t="s">
        <v>452</v>
      </c>
      <c r="C120" t="s">
        <v>453</v>
      </c>
      <c r="D120" t="s">
        <v>85</v>
      </c>
      <c r="E120" t="s">
        <v>454</v>
      </c>
      <c r="F120" t="s">
        <v>115</v>
      </c>
      <c r="G120" t="s">
        <v>225</v>
      </c>
      <c r="H120" t="s">
        <v>54</v>
      </c>
      <c r="I120" t="s">
        <v>55</v>
      </c>
      <c r="J120" t="s">
        <v>56</v>
      </c>
      <c r="K120" s="17">
        <v>622.04</v>
      </c>
      <c r="L120" s="17">
        <v>1451.42</v>
      </c>
      <c r="M120" s="17">
        <v>1244.08</v>
      </c>
      <c r="N120" s="17">
        <v>0</v>
      </c>
      <c r="O120" s="17">
        <v>0</v>
      </c>
      <c r="P120" s="18">
        <v>6469.19</v>
      </c>
      <c r="Q120" s="17">
        <v>0</v>
      </c>
      <c r="R120" s="17">
        <v>0</v>
      </c>
      <c r="S120" s="17">
        <v>-500</v>
      </c>
      <c r="T120" s="21">
        <v>300</v>
      </c>
      <c r="U120" s="21">
        <v>1150</v>
      </c>
      <c r="V120" s="17">
        <v>98</v>
      </c>
      <c r="W120" s="17">
        <v>0</v>
      </c>
      <c r="X120" s="17">
        <v>1000</v>
      </c>
      <c r="Y120" s="17">
        <v>200</v>
      </c>
      <c r="Z120" s="17">
        <f t="shared" si="7"/>
        <v>12034.73</v>
      </c>
      <c r="AA120" s="17">
        <v>0</v>
      </c>
      <c r="AB120" s="17">
        <v>0</v>
      </c>
      <c r="AC120" s="17">
        <v>0</v>
      </c>
      <c r="AD120" s="17">
        <v>0</v>
      </c>
      <c r="AE120">
        <v>1</v>
      </c>
      <c r="AF120">
        <v>1</v>
      </c>
      <c r="AG120">
        <v>1</v>
      </c>
      <c r="AH120">
        <v>1</v>
      </c>
      <c r="AI120" t="s">
        <v>56</v>
      </c>
    </row>
    <row r="121" spans="1:35" x14ac:dyDescent="0.25">
      <c r="A121" s="25" t="s">
        <v>47</v>
      </c>
      <c r="B121" t="s">
        <v>455</v>
      </c>
      <c r="C121" t="s">
        <v>456</v>
      </c>
      <c r="D121" t="s">
        <v>261</v>
      </c>
      <c r="E121" t="s">
        <v>457</v>
      </c>
      <c r="F121" t="s">
        <v>172</v>
      </c>
      <c r="G121" t="s">
        <v>225</v>
      </c>
      <c r="H121" t="s">
        <v>54</v>
      </c>
      <c r="I121" t="s">
        <v>55</v>
      </c>
      <c r="J121" t="s">
        <v>56</v>
      </c>
      <c r="K121" s="17">
        <v>552.04</v>
      </c>
      <c r="L121" s="17">
        <v>1288.0899999999999</v>
      </c>
      <c r="M121" s="17">
        <v>1104.08</v>
      </c>
      <c r="N121" s="17">
        <v>0</v>
      </c>
      <c r="O121" s="17">
        <v>0</v>
      </c>
      <c r="P121" s="18">
        <v>8832.6</v>
      </c>
      <c r="Q121" s="17">
        <v>0</v>
      </c>
      <c r="R121" s="17">
        <v>0</v>
      </c>
      <c r="S121" s="17">
        <v>0</v>
      </c>
      <c r="T121" s="21">
        <v>300</v>
      </c>
      <c r="U121" s="21">
        <v>1000</v>
      </c>
      <c r="V121" s="17">
        <v>138.83000000000001</v>
      </c>
      <c r="W121" s="17">
        <v>0</v>
      </c>
      <c r="X121" s="17">
        <v>1000</v>
      </c>
      <c r="Y121" s="17">
        <v>200</v>
      </c>
      <c r="Z121" s="17">
        <f t="shared" si="7"/>
        <v>14415.640000000001</v>
      </c>
      <c r="AA121" s="17">
        <v>0</v>
      </c>
      <c r="AB121" s="17">
        <v>0</v>
      </c>
      <c r="AC121" s="17">
        <v>0</v>
      </c>
      <c r="AD121" s="17">
        <v>0</v>
      </c>
      <c r="AE121">
        <v>1</v>
      </c>
      <c r="AF121">
        <v>1</v>
      </c>
      <c r="AG121">
        <v>1</v>
      </c>
      <c r="AH121">
        <v>1</v>
      </c>
      <c r="AI121" t="s">
        <v>56</v>
      </c>
    </row>
    <row r="122" spans="1:35" x14ac:dyDescent="0.25">
      <c r="A122" s="25" t="s">
        <v>47</v>
      </c>
      <c r="B122" t="s">
        <v>458</v>
      </c>
      <c r="C122" t="s">
        <v>459</v>
      </c>
      <c r="D122" t="s">
        <v>261</v>
      </c>
      <c r="E122" t="s">
        <v>460</v>
      </c>
      <c r="F122" t="s">
        <v>95</v>
      </c>
      <c r="G122" t="s">
        <v>225</v>
      </c>
      <c r="H122" t="s">
        <v>54</v>
      </c>
      <c r="I122" t="s">
        <v>55</v>
      </c>
      <c r="J122" t="s">
        <v>56</v>
      </c>
      <c r="K122" s="17">
        <v>692.04</v>
      </c>
      <c r="L122" s="17">
        <v>1614.75</v>
      </c>
      <c r="M122" s="17">
        <v>1384.08</v>
      </c>
      <c r="N122" s="17">
        <v>0</v>
      </c>
      <c r="O122" s="17">
        <v>0</v>
      </c>
      <c r="P122" s="18">
        <v>11072.6</v>
      </c>
      <c r="Q122" s="17">
        <v>0</v>
      </c>
      <c r="R122" s="17">
        <v>0</v>
      </c>
      <c r="S122" s="17">
        <v>0</v>
      </c>
      <c r="T122" s="21">
        <v>300</v>
      </c>
      <c r="U122" s="21">
        <v>910</v>
      </c>
      <c r="V122" s="17">
        <v>98</v>
      </c>
      <c r="W122" s="17">
        <v>0</v>
      </c>
      <c r="X122" s="17">
        <v>1000</v>
      </c>
      <c r="Y122" s="17">
        <v>200</v>
      </c>
      <c r="Z122" s="17">
        <f t="shared" si="7"/>
        <v>17271.47</v>
      </c>
      <c r="AA122" s="17">
        <v>0</v>
      </c>
      <c r="AB122" s="17">
        <v>0</v>
      </c>
      <c r="AC122" s="17">
        <v>0</v>
      </c>
      <c r="AD122" s="17">
        <v>0</v>
      </c>
      <c r="AE122">
        <v>1</v>
      </c>
      <c r="AF122">
        <v>1</v>
      </c>
      <c r="AG122">
        <v>1</v>
      </c>
      <c r="AH122">
        <v>1</v>
      </c>
      <c r="AI122" t="s">
        <v>56</v>
      </c>
    </row>
    <row r="123" spans="1:35" x14ac:dyDescent="0.25">
      <c r="A123" s="25" t="s">
        <v>47</v>
      </c>
      <c r="B123" t="s">
        <v>461</v>
      </c>
      <c r="C123" t="s">
        <v>462</v>
      </c>
      <c r="D123" t="s">
        <v>261</v>
      </c>
      <c r="E123" t="s">
        <v>463</v>
      </c>
      <c r="F123" t="s">
        <v>149</v>
      </c>
      <c r="G123" t="s">
        <v>225</v>
      </c>
      <c r="H123" t="s">
        <v>54</v>
      </c>
      <c r="I123" t="s">
        <v>55</v>
      </c>
      <c r="J123" t="s">
        <v>56</v>
      </c>
      <c r="K123" s="17">
        <v>761.91</v>
      </c>
      <c r="L123" s="17">
        <v>1777.8</v>
      </c>
      <c r="M123" s="17">
        <v>1523.83</v>
      </c>
      <c r="N123" s="17">
        <v>0</v>
      </c>
      <c r="O123" s="17">
        <v>0</v>
      </c>
      <c r="P123" s="18">
        <v>12800.13</v>
      </c>
      <c r="Q123" s="17">
        <f>1364+1000</f>
        <v>2364</v>
      </c>
      <c r="R123" s="17">
        <v>0</v>
      </c>
      <c r="S123" s="17">
        <v>0</v>
      </c>
      <c r="T123" s="21">
        <v>300</v>
      </c>
      <c r="U123" s="21">
        <v>910</v>
      </c>
      <c r="V123" s="17">
        <v>138.83000000000001</v>
      </c>
      <c r="W123" s="17">
        <v>5</v>
      </c>
      <c r="X123" s="17">
        <v>1000</v>
      </c>
      <c r="Y123" s="17">
        <v>200</v>
      </c>
      <c r="Z123" s="17">
        <f t="shared" si="7"/>
        <v>21781.5</v>
      </c>
      <c r="AA123" s="17">
        <v>0</v>
      </c>
      <c r="AB123" s="17">
        <v>0</v>
      </c>
      <c r="AC123" s="17">
        <v>0</v>
      </c>
      <c r="AD123" s="17">
        <v>0</v>
      </c>
      <c r="AE123">
        <v>1</v>
      </c>
      <c r="AF123">
        <v>1</v>
      </c>
      <c r="AG123">
        <v>1</v>
      </c>
      <c r="AH123">
        <v>1</v>
      </c>
      <c r="AI123" t="s">
        <v>56</v>
      </c>
    </row>
    <row r="124" spans="1:35" x14ac:dyDescent="0.25">
      <c r="A124" s="25" t="s">
        <v>47</v>
      </c>
      <c r="B124" t="s">
        <v>464</v>
      </c>
      <c r="C124" t="s">
        <v>465</v>
      </c>
      <c r="D124" t="s">
        <v>79</v>
      </c>
      <c r="E124" t="s">
        <v>466</v>
      </c>
      <c r="F124" t="s">
        <v>467</v>
      </c>
      <c r="G124" t="s">
        <v>225</v>
      </c>
      <c r="H124" t="s">
        <v>54</v>
      </c>
      <c r="I124" t="s">
        <v>55</v>
      </c>
      <c r="J124" t="s">
        <v>56</v>
      </c>
      <c r="K124" s="17">
        <v>1096.2</v>
      </c>
      <c r="L124" s="17">
        <v>2557.8000000000002</v>
      </c>
      <c r="M124" s="17">
        <v>2192.4</v>
      </c>
      <c r="N124" s="17">
        <v>800</v>
      </c>
      <c r="O124" s="17">
        <v>0</v>
      </c>
      <c r="P124" s="18">
        <v>17539.2</v>
      </c>
      <c r="Q124" s="17">
        <v>0</v>
      </c>
      <c r="R124" s="17">
        <v>0</v>
      </c>
      <c r="S124" s="17">
        <v>0</v>
      </c>
      <c r="T124" s="21">
        <v>300</v>
      </c>
      <c r="U124" s="21">
        <v>850</v>
      </c>
      <c r="V124" s="17">
        <v>138.83000000000001</v>
      </c>
      <c r="W124" s="17">
        <v>0</v>
      </c>
      <c r="X124" s="17">
        <v>1000</v>
      </c>
      <c r="Y124" s="17">
        <v>200</v>
      </c>
      <c r="Z124" s="17">
        <f t="shared" si="7"/>
        <v>26674.43</v>
      </c>
      <c r="AA124" s="17">
        <v>0</v>
      </c>
      <c r="AB124" s="17">
        <v>0</v>
      </c>
      <c r="AC124" s="17">
        <v>0</v>
      </c>
      <c r="AD124" s="17">
        <v>0</v>
      </c>
      <c r="AE124">
        <v>1</v>
      </c>
      <c r="AF124">
        <v>1</v>
      </c>
      <c r="AG124">
        <v>1</v>
      </c>
      <c r="AH124">
        <v>1</v>
      </c>
      <c r="AI124" t="s">
        <v>56</v>
      </c>
    </row>
    <row r="125" spans="1:35" x14ac:dyDescent="0.25">
      <c r="A125" s="25" t="s">
        <v>47</v>
      </c>
      <c r="B125" t="s">
        <v>468</v>
      </c>
      <c r="C125" t="s">
        <v>469</v>
      </c>
      <c r="D125" t="s">
        <v>85</v>
      </c>
      <c r="E125" t="s">
        <v>470</v>
      </c>
      <c r="F125" t="s">
        <v>115</v>
      </c>
      <c r="G125" t="s">
        <v>225</v>
      </c>
      <c r="H125" t="s">
        <v>54</v>
      </c>
      <c r="I125" t="s">
        <v>55</v>
      </c>
      <c r="J125" t="s">
        <v>56</v>
      </c>
      <c r="K125" s="17">
        <v>692.04</v>
      </c>
      <c r="L125" s="17">
        <v>281.33999999999997</v>
      </c>
      <c r="M125" s="17">
        <v>0</v>
      </c>
      <c r="N125" s="17">
        <v>0</v>
      </c>
      <c r="O125" s="17">
        <v>0</v>
      </c>
      <c r="P125" s="18">
        <v>11626.23</v>
      </c>
      <c r="Q125" s="17">
        <v>0</v>
      </c>
      <c r="R125" s="17">
        <v>0</v>
      </c>
      <c r="S125" s="17">
        <v>0</v>
      </c>
      <c r="T125" s="21">
        <v>0</v>
      </c>
      <c r="U125" s="21">
        <v>0</v>
      </c>
      <c r="V125" s="17">
        <v>138.83000000000001</v>
      </c>
      <c r="W125" s="17">
        <v>0</v>
      </c>
      <c r="X125" s="17">
        <v>1000</v>
      </c>
      <c r="Y125" s="17">
        <v>150</v>
      </c>
      <c r="Z125" s="17">
        <f t="shared" si="7"/>
        <v>13888.439999999999</v>
      </c>
      <c r="AA125" s="17">
        <v>0</v>
      </c>
      <c r="AB125" s="17">
        <v>0</v>
      </c>
      <c r="AC125" s="17">
        <v>0</v>
      </c>
      <c r="AD125" s="17">
        <v>0</v>
      </c>
      <c r="AE125">
        <v>1</v>
      </c>
      <c r="AF125">
        <v>1</v>
      </c>
      <c r="AG125">
        <v>1</v>
      </c>
      <c r="AH125">
        <v>1</v>
      </c>
      <c r="AI125" t="s">
        <v>56</v>
      </c>
    </row>
    <row r="126" spans="1:35" x14ac:dyDescent="0.25">
      <c r="A126" s="25" t="s">
        <v>47</v>
      </c>
      <c r="B126" t="s">
        <v>471</v>
      </c>
      <c r="C126" t="s">
        <v>472</v>
      </c>
      <c r="D126" t="s">
        <v>261</v>
      </c>
      <c r="E126" t="s">
        <v>473</v>
      </c>
      <c r="F126" t="s">
        <v>131</v>
      </c>
      <c r="G126" t="s">
        <v>225</v>
      </c>
      <c r="H126" t="s">
        <v>54</v>
      </c>
      <c r="I126" t="s">
        <v>55</v>
      </c>
      <c r="J126" t="s">
        <v>56</v>
      </c>
      <c r="K126" s="17">
        <v>622.04</v>
      </c>
      <c r="L126" s="17">
        <v>1451.42</v>
      </c>
      <c r="M126" s="17">
        <v>1244.08</v>
      </c>
      <c r="N126" s="17">
        <v>0</v>
      </c>
      <c r="O126" s="17">
        <v>0</v>
      </c>
      <c r="P126" s="18">
        <v>10450.23</v>
      </c>
      <c r="Q126" s="17">
        <f>2478+1000</f>
        <v>3478</v>
      </c>
      <c r="R126" s="17">
        <v>0</v>
      </c>
      <c r="S126" s="17">
        <v>0</v>
      </c>
      <c r="T126" s="21">
        <v>300</v>
      </c>
      <c r="U126" s="21">
        <v>910</v>
      </c>
      <c r="V126" s="17">
        <v>138.83000000000001</v>
      </c>
      <c r="W126" s="17">
        <v>0</v>
      </c>
      <c r="X126" s="17">
        <v>1000</v>
      </c>
      <c r="Y126" s="17">
        <v>150</v>
      </c>
      <c r="Z126" s="17">
        <f t="shared" si="7"/>
        <v>19744.600000000002</v>
      </c>
      <c r="AA126" s="17">
        <v>0</v>
      </c>
      <c r="AB126" s="17">
        <v>0</v>
      </c>
      <c r="AC126" s="17">
        <v>0</v>
      </c>
      <c r="AD126" s="17">
        <v>0</v>
      </c>
      <c r="AE126">
        <v>1</v>
      </c>
      <c r="AF126">
        <v>1</v>
      </c>
      <c r="AG126">
        <v>1</v>
      </c>
      <c r="AH126">
        <v>1</v>
      </c>
      <c r="AI126" t="s">
        <v>56</v>
      </c>
    </row>
    <row r="127" spans="1:35" x14ac:dyDescent="0.25">
      <c r="A127" s="25" t="s">
        <v>47</v>
      </c>
      <c r="B127" t="s">
        <v>474</v>
      </c>
      <c r="C127" t="s">
        <v>475</v>
      </c>
      <c r="D127" t="s">
        <v>85</v>
      </c>
      <c r="E127" t="s">
        <v>476</v>
      </c>
      <c r="F127" t="s">
        <v>115</v>
      </c>
      <c r="G127" t="s">
        <v>225</v>
      </c>
      <c r="H127" t="s">
        <v>54</v>
      </c>
      <c r="I127" t="s">
        <v>55</v>
      </c>
      <c r="J127" t="s">
        <v>56</v>
      </c>
      <c r="K127" s="17">
        <v>692.04</v>
      </c>
      <c r="L127" s="17">
        <v>1614.75</v>
      </c>
      <c r="M127" s="17">
        <v>1384.07</v>
      </c>
      <c r="N127" s="17">
        <v>0</v>
      </c>
      <c r="O127" s="17">
        <v>0</v>
      </c>
      <c r="P127" s="18">
        <v>10512.6</v>
      </c>
      <c r="Q127" s="17">
        <v>9411.68</v>
      </c>
      <c r="R127" s="17">
        <v>0</v>
      </c>
      <c r="S127" s="17">
        <v>-300</v>
      </c>
      <c r="T127" s="21">
        <v>400</v>
      </c>
      <c r="U127" s="21">
        <v>850</v>
      </c>
      <c r="V127" s="17">
        <v>138.83000000000001</v>
      </c>
      <c r="W127" s="17">
        <v>0</v>
      </c>
      <c r="X127" s="17">
        <v>1000</v>
      </c>
      <c r="Y127" s="17">
        <v>150</v>
      </c>
      <c r="Z127" s="17">
        <f t="shared" si="7"/>
        <v>25853.97</v>
      </c>
      <c r="AA127" s="17">
        <v>0</v>
      </c>
      <c r="AB127" s="17">
        <v>0</v>
      </c>
      <c r="AC127" s="17">
        <v>0</v>
      </c>
      <c r="AD127" s="17">
        <v>0</v>
      </c>
      <c r="AE127">
        <v>1</v>
      </c>
      <c r="AF127">
        <v>1</v>
      </c>
      <c r="AG127">
        <v>1</v>
      </c>
      <c r="AH127">
        <v>1</v>
      </c>
      <c r="AI127" t="s">
        <v>56</v>
      </c>
    </row>
    <row r="128" spans="1:35" x14ac:dyDescent="0.25">
      <c r="A128" s="25" t="s">
        <v>47</v>
      </c>
      <c r="B128" t="s">
        <v>477</v>
      </c>
      <c r="C128" t="s">
        <v>478</v>
      </c>
      <c r="D128" t="s">
        <v>50</v>
      </c>
      <c r="E128" t="s">
        <v>479</v>
      </c>
      <c r="F128" t="s">
        <v>91</v>
      </c>
      <c r="G128" t="s">
        <v>225</v>
      </c>
      <c r="H128" t="s">
        <v>54</v>
      </c>
      <c r="I128" t="s">
        <v>55</v>
      </c>
      <c r="J128" t="s">
        <v>56</v>
      </c>
      <c r="K128" s="17">
        <v>657.04</v>
      </c>
      <c r="L128" s="17">
        <v>1533.09</v>
      </c>
      <c r="M128" s="17">
        <v>1314.08</v>
      </c>
      <c r="N128" s="17">
        <v>200</v>
      </c>
      <c r="O128" s="17">
        <v>0</v>
      </c>
      <c r="P128" s="18">
        <v>10512.6</v>
      </c>
      <c r="Q128" s="17">
        <v>0</v>
      </c>
      <c r="R128" s="17">
        <v>0</v>
      </c>
      <c r="S128" s="17">
        <v>0</v>
      </c>
      <c r="T128" s="21">
        <v>300</v>
      </c>
      <c r="U128" s="21">
        <v>850</v>
      </c>
      <c r="V128" s="17">
        <v>98</v>
      </c>
      <c r="W128" s="17">
        <v>0</v>
      </c>
      <c r="X128" s="17">
        <v>1000</v>
      </c>
      <c r="Y128" s="17">
        <v>150</v>
      </c>
      <c r="Z128" s="17">
        <f t="shared" si="7"/>
        <v>16614.810000000001</v>
      </c>
      <c r="AA128" s="17">
        <v>0</v>
      </c>
      <c r="AB128" s="17">
        <v>0</v>
      </c>
      <c r="AC128" s="17">
        <v>0</v>
      </c>
      <c r="AD128" s="17">
        <v>0</v>
      </c>
      <c r="AE128">
        <v>1</v>
      </c>
      <c r="AF128">
        <v>1</v>
      </c>
      <c r="AG128">
        <v>1</v>
      </c>
      <c r="AH128">
        <v>1</v>
      </c>
      <c r="AI128" t="s">
        <v>56</v>
      </c>
    </row>
    <row r="129" spans="1:35" x14ac:dyDescent="0.25">
      <c r="A129" s="25" t="s">
        <v>47</v>
      </c>
      <c r="B129" t="s">
        <v>480</v>
      </c>
      <c r="C129" t="s">
        <v>481</v>
      </c>
      <c r="D129" t="s">
        <v>50</v>
      </c>
      <c r="E129" t="s">
        <v>482</v>
      </c>
      <c r="F129" t="s">
        <v>162</v>
      </c>
      <c r="G129" t="s">
        <v>225</v>
      </c>
      <c r="H129" t="s">
        <v>54</v>
      </c>
      <c r="I129" t="s">
        <v>55</v>
      </c>
      <c r="J129" t="s">
        <v>56</v>
      </c>
      <c r="K129" s="17">
        <v>622.04</v>
      </c>
      <c r="L129" s="17">
        <v>1451.42</v>
      </c>
      <c r="M129" s="17">
        <v>1244.08</v>
      </c>
      <c r="N129" s="17">
        <v>0</v>
      </c>
      <c r="O129" s="17">
        <v>0</v>
      </c>
      <c r="P129" s="18">
        <v>9952.6</v>
      </c>
      <c r="Q129" s="17">
        <v>0</v>
      </c>
      <c r="R129" s="17">
        <v>0</v>
      </c>
      <c r="S129" s="17">
        <v>0</v>
      </c>
      <c r="T129" s="21">
        <v>300</v>
      </c>
      <c r="U129" s="21">
        <v>850</v>
      </c>
      <c r="V129" s="17">
        <v>98</v>
      </c>
      <c r="W129" s="17">
        <v>0</v>
      </c>
      <c r="X129" s="17">
        <v>1000</v>
      </c>
      <c r="Y129" s="17">
        <v>150</v>
      </c>
      <c r="Z129" s="17">
        <f t="shared" si="7"/>
        <v>15668.14</v>
      </c>
      <c r="AA129" s="17">
        <v>0</v>
      </c>
      <c r="AB129" s="17">
        <v>0</v>
      </c>
      <c r="AC129" s="17">
        <v>0</v>
      </c>
      <c r="AD129" s="17">
        <v>0</v>
      </c>
      <c r="AE129">
        <v>1</v>
      </c>
      <c r="AF129">
        <v>1</v>
      </c>
      <c r="AG129">
        <v>1</v>
      </c>
      <c r="AH129">
        <v>1</v>
      </c>
      <c r="AI129" t="s">
        <v>56</v>
      </c>
    </row>
    <row r="130" spans="1:35" x14ac:dyDescent="0.25">
      <c r="A130" s="25" t="s">
        <v>47</v>
      </c>
      <c r="B130" t="s">
        <v>483</v>
      </c>
      <c r="C130" t="s">
        <v>484</v>
      </c>
      <c r="D130" t="s">
        <v>50</v>
      </c>
      <c r="E130" t="s">
        <v>485</v>
      </c>
      <c r="F130" t="s">
        <v>162</v>
      </c>
      <c r="G130" t="s">
        <v>225</v>
      </c>
      <c r="H130" t="s">
        <v>54</v>
      </c>
      <c r="I130" t="s">
        <v>55</v>
      </c>
      <c r="J130" t="s">
        <v>56</v>
      </c>
      <c r="K130" s="17">
        <v>657.04</v>
      </c>
      <c r="L130" s="17">
        <v>1533.09</v>
      </c>
      <c r="M130" s="17">
        <v>1314.08</v>
      </c>
      <c r="N130" s="17">
        <v>0</v>
      </c>
      <c r="O130" s="17">
        <v>0</v>
      </c>
      <c r="P130" s="18">
        <v>10512.6</v>
      </c>
      <c r="Q130" s="17">
        <v>0</v>
      </c>
      <c r="R130" s="17">
        <v>0</v>
      </c>
      <c r="S130" s="17">
        <v>0</v>
      </c>
      <c r="T130" s="21">
        <v>300</v>
      </c>
      <c r="U130" s="21">
        <v>850</v>
      </c>
      <c r="V130" s="17">
        <v>138.83000000000001</v>
      </c>
      <c r="W130" s="17">
        <v>0</v>
      </c>
      <c r="X130" s="17">
        <v>1000</v>
      </c>
      <c r="Y130" s="17">
        <v>150</v>
      </c>
      <c r="Z130" s="17">
        <f t="shared" si="7"/>
        <v>16455.64</v>
      </c>
      <c r="AA130" s="17">
        <v>0</v>
      </c>
      <c r="AB130" s="17">
        <v>0</v>
      </c>
      <c r="AC130" s="17">
        <v>0</v>
      </c>
      <c r="AD130" s="17">
        <v>0</v>
      </c>
      <c r="AE130">
        <v>1</v>
      </c>
      <c r="AF130">
        <v>1</v>
      </c>
      <c r="AG130">
        <v>1</v>
      </c>
      <c r="AH130">
        <v>1</v>
      </c>
      <c r="AI130" t="s">
        <v>56</v>
      </c>
    </row>
    <row r="131" spans="1:35" x14ac:dyDescent="0.25">
      <c r="A131" s="25" t="s">
        <v>47</v>
      </c>
      <c r="B131" t="s">
        <v>486</v>
      </c>
      <c r="C131" t="s">
        <v>487</v>
      </c>
      <c r="D131" t="s">
        <v>118</v>
      </c>
      <c r="E131" t="s">
        <v>488</v>
      </c>
      <c r="F131" t="s">
        <v>120</v>
      </c>
      <c r="G131" t="s">
        <v>225</v>
      </c>
      <c r="H131" t="s">
        <v>54</v>
      </c>
      <c r="I131" t="s">
        <v>55</v>
      </c>
      <c r="J131" t="s">
        <v>56</v>
      </c>
      <c r="K131" s="17">
        <v>587.04</v>
      </c>
      <c r="L131" s="17">
        <v>1369.75</v>
      </c>
      <c r="M131" s="17">
        <v>1174.08</v>
      </c>
      <c r="N131" s="17">
        <v>0</v>
      </c>
      <c r="O131" s="17">
        <v>0</v>
      </c>
      <c r="P131" s="18">
        <v>10331.86</v>
      </c>
      <c r="Q131" s="17">
        <v>0</v>
      </c>
      <c r="R131" s="17">
        <v>0</v>
      </c>
      <c r="S131" s="17">
        <v>0</v>
      </c>
      <c r="T131" s="21">
        <v>300</v>
      </c>
      <c r="U131" s="21">
        <v>850</v>
      </c>
      <c r="V131" s="17">
        <v>98</v>
      </c>
      <c r="W131" s="17">
        <v>0</v>
      </c>
      <c r="X131" s="17">
        <v>1000</v>
      </c>
      <c r="Y131" s="17">
        <v>150</v>
      </c>
      <c r="Z131" s="17">
        <f t="shared" si="7"/>
        <v>15860.73</v>
      </c>
      <c r="AA131" s="17">
        <v>0</v>
      </c>
      <c r="AB131" s="17">
        <v>0</v>
      </c>
      <c r="AC131" s="17">
        <v>0</v>
      </c>
      <c r="AD131" s="17">
        <v>0</v>
      </c>
      <c r="AE131">
        <v>1</v>
      </c>
      <c r="AF131">
        <v>1</v>
      </c>
      <c r="AG131">
        <v>1</v>
      </c>
      <c r="AH131">
        <v>1</v>
      </c>
      <c r="AI131" t="s">
        <v>56</v>
      </c>
    </row>
    <row r="132" spans="1:35" x14ac:dyDescent="0.25">
      <c r="A132" s="25" t="s">
        <v>47</v>
      </c>
      <c r="B132" t="s">
        <v>489</v>
      </c>
      <c r="C132" t="s">
        <v>490</v>
      </c>
      <c r="D132" t="s">
        <v>261</v>
      </c>
      <c r="E132" t="s">
        <v>491</v>
      </c>
      <c r="F132" t="s">
        <v>76</v>
      </c>
      <c r="G132" t="s">
        <v>225</v>
      </c>
      <c r="H132" t="s">
        <v>54</v>
      </c>
      <c r="I132" t="s">
        <v>55</v>
      </c>
      <c r="J132" t="s">
        <v>56</v>
      </c>
      <c r="K132" s="17">
        <v>713.79</v>
      </c>
      <c r="L132" s="17">
        <v>1665.5</v>
      </c>
      <c r="M132" s="17">
        <v>1427.57</v>
      </c>
      <c r="N132" s="17">
        <v>0</v>
      </c>
      <c r="O132" s="17">
        <v>0</v>
      </c>
      <c r="P132" s="18">
        <v>3806.87</v>
      </c>
      <c r="Q132" s="17">
        <v>0</v>
      </c>
      <c r="R132" s="17">
        <v>0</v>
      </c>
      <c r="S132" s="17">
        <v>0</v>
      </c>
      <c r="T132" s="21">
        <v>300</v>
      </c>
      <c r="U132" s="21">
        <v>880</v>
      </c>
      <c r="V132" s="17">
        <v>138.83000000000001</v>
      </c>
      <c r="W132" s="17">
        <v>0</v>
      </c>
      <c r="X132" s="17">
        <v>1000</v>
      </c>
      <c r="Y132" s="17">
        <v>150</v>
      </c>
      <c r="Z132" s="17">
        <f t="shared" ref="Z132" si="8">SUM(K132:Y132)</f>
        <v>10082.56</v>
      </c>
      <c r="AA132" s="17">
        <v>0</v>
      </c>
      <c r="AB132" s="17">
        <v>0</v>
      </c>
      <c r="AC132" s="17">
        <v>0</v>
      </c>
      <c r="AD132" s="17">
        <v>0</v>
      </c>
      <c r="AE132">
        <v>1</v>
      </c>
      <c r="AF132">
        <v>1</v>
      </c>
      <c r="AG132">
        <v>1</v>
      </c>
      <c r="AH132">
        <v>1</v>
      </c>
      <c r="AI132" t="s">
        <v>56</v>
      </c>
    </row>
    <row r="133" spans="1:35" x14ac:dyDescent="0.25">
      <c r="A133" s="25" t="s">
        <v>47</v>
      </c>
      <c r="B133" t="s">
        <v>492</v>
      </c>
      <c r="C133" t="s">
        <v>493</v>
      </c>
      <c r="D133" t="s">
        <v>261</v>
      </c>
      <c r="E133" t="s">
        <v>494</v>
      </c>
      <c r="F133" t="s">
        <v>95</v>
      </c>
      <c r="G133" t="s">
        <v>225</v>
      </c>
      <c r="H133" t="s">
        <v>54</v>
      </c>
      <c r="I133" t="s">
        <v>55</v>
      </c>
      <c r="J133" t="s">
        <v>56</v>
      </c>
      <c r="K133" s="17">
        <v>657.04</v>
      </c>
      <c r="L133" s="17">
        <v>1533.09</v>
      </c>
      <c r="M133" s="17">
        <v>1314.08</v>
      </c>
      <c r="N133" s="17">
        <v>0</v>
      </c>
      <c r="O133" s="17">
        <v>0</v>
      </c>
      <c r="P133" s="18">
        <v>10512.6</v>
      </c>
      <c r="Q133" s="17">
        <v>1000</v>
      </c>
      <c r="R133" s="17">
        <v>0</v>
      </c>
      <c r="S133" s="17">
        <v>0</v>
      </c>
      <c r="T133" s="21">
        <v>300</v>
      </c>
      <c r="U133" s="21">
        <v>910</v>
      </c>
      <c r="V133" s="17">
        <v>98</v>
      </c>
      <c r="W133" s="17">
        <v>0</v>
      </c>
      <c r="X133" s="17">
        <v>1000</v>
      </c>
      <c r="Y133" s="17">
        <v>150</v>
      </c>
      <c r="Z133" s="17">
        <f t="shared" ref="Z133:Z163" si="9">SUM(K133:Y133)</f>
        <v>17474.810000000001</v>
      </c>
      <c r="AA133" s="17">
        <v>0</v>
      </c>
      <c r="AB133" s="17">
        <v>0</v>
      </c>
      <c r="AC133" s="17">
        <v>0</v>
      </c>
      <c r="AD133" s="17">
        <v>0</v>
      </c>
      <c r="AE133">
        <v>1</v>
      </c>
      <c r="AF133">
        <v>1</v>
      </c>
      <c r="AG133">
        <v>1</v>
      </c>
      <c r="AH133">
        <v>1</v>
      </c>
      <c r="AI133" t="s">
        <v>56</v>
      </c>
    </row>
    <row r="134" spans="1:35" x14ac:dyDescent="0.25">
      <c r="A134" s="25" t="s">
        <v>47</v>
      </c>
      <c r="B134" t="s">
        <v>495</v>
      </c>
      <c r="C134" t="s">
        <v>496</v>
      </c>
      <c r="D134" t="s">
        <v>261</v>
      </c>
      <c r="E134" t="s">
        <v>497</v>
      </c>
      <c r="F134" t="s">
        <v>167</v>
      </c>
      <c r="G134" t="s">
        <v>225</v>
      </c>
      <c r="H134" t="s">
        <v>54</v>
      </c>
      <c r="I134" t="s">
        <v>55</v>
      </c>
      <c r="J134" t="s">
        <v>56</v>
      </c>
      <c r="K134" s="17">
        <v>657.04</v>
      </c>
      <c r="L134" s="17">
        <v>1533.09</v>
      </c>
      <c r="M134" s="17">
        <v>1314.08</v>
      </c>
      <c r="N134" s="17">
        <v>0</v>
      </c>
      <c r="O134" s="17">
        <v>0</v>
      </c>
      <c r="P134" s="18">
        <v>10512.6</v>
      </c>
      <c r="Q134" s="17">
        <v>0</v>
      </c>
      <c r="R134" s="17">
        <v>0</v>
      </c>
      <c r="S134" s="17">
        <v>0</v>
      </c>
      <c r="T134" s="21">
        <v>300</v>
      </c>
      <c r="U134" s="21">
        <v>850</v>
      </c>
      <c r="V134" s="17">
        <v>138.83000000000001</v>
      </c>
      <c r="W134" s="17">
        <v>0</v>
      </c>
      <c r="X134" s="17">
        <v>1000</v>
      </c>
      <c r="Y134" s="17">
        <v>100</v>
      </c>
      <c r="Z134" s="17">
        <f t="shared" si="9"/>
        <v>16405.64</v>
      </c>
      <c r="AA134" s="17">
        <v>0</v>
      </c>
      <c r="AB134" s="17">
        <v>0</v>
      </c>
      <c r="AC134" s="17">
        <v>0</v>
      </c>
      <c r="AD134" s="17">
        <v>0</v>
      </c>
      <c r="AE134">
        <v>1</v>
      </c>
      <c r="AF134">
        <v>1</v>
      </c>
      <c r="AG134">
        <v>1</v>
      </c>
      <c r="AH134">
        <v>1</v>
      </c>
      <c r="AI134" t="s">
        <v>56</v>
      </c>
    </row>
    <row r="135" spans="1:35" x14ac:dyDescent="0.25">
      <c r="A135" s="25" t="s">
        <v>47</v>
      </c>
      <c r="B135" t="s">
        <v>498</v>
      </c>
      <c r="C135" t="s">
        <v>499</v>
      </c>
      <c r="D135" t="s">
        <v>118</v>
      </c>
      <c r="E135" t="s">
        <v>500</v>
      </c>
      <c r="F135" t="s">
        <v>120</v>
      </c>
      <c r="G135" t="s">
        <v>225</v>
      </c>
      <c r="H135" t="s">
        <v>54</v>
      </c>
      <c r="I135" t="s">
        <v>55</v>
      </c>
      <c r="J135" t="s">
        <v>56</v>
      </c>
      <c r="K135" s="17">
        <v>657.04</v>
      </c>
      <c r="L135" s="17">
        <v>1533.09</v>
      </c>
      <c r="M135" s="17">
        <v>1314.08</v>
      </c>
      <c r="N135" s="17">
        <v>0</v>
      </c>
      <c r="O135" s="17">
        <v>0</v>
      </c>
      <c r="P135" s="18">
        <v>10512.6</v>
      </c>
      <c r="Q135" s="17">
        <v>1000</v>
      </c>
      <c r="R135" s="17">
        <v>0</v>
      </c>
      <c r="S135" s="17">
        <v>0</v>
      </c>
      <c r="T135" s="21">
        <v>300</v>
      </c>
      <c r="U135" s="21">
        <v>850</v>
      </c>
      <c r="V135" s="17">
        <v>138.83000000000001</v>
      </c>
      <c r="W135" s="17">
        <v>0</v>
      </c>
      <c r="X135" s="17">
        <v>1000</v>
      </c>
      <c r="Y135" s="17">
        <v>100</v>
      </c>
      <c r="Z135" s="17">
        <f t="shared" si="9"/>
        <v>17405.64</v>
      </c>
      <c r="AA135" s="17">
        <v>0</v>
      </c>
      <c r="AB135" s="17">
        <v>0</v>
      </c>
      <c r="AC135" s="17">
        <v>0</v>
      </c>
      <c r="AD135" s="17">
        <v>0</v>
      </c>
      <c r="AE135">
        <v>1</v>
      </c>
      <c r="AF135">
        <v>1</v>
      </c>
      <c r="AG135">
        <v>1</v>
      </c>
      <c r="AH135">
        <v>1</v>
      </c>
      <c r="AI135" t="s">
        <v>56</v>
      </c>
    </row>
    <row r="136" spans="1:35" x14ac:dyDescent="0.25">
      <c r="A136" s="25" t="s">
        <v>47</v>
      </c>
      <c r="B136" t="s">
        <v>501</v>
      </c>
      <c r="C136" t="s">
        <v>502</v>
      </c>
      <c r="D136" t="s">
        <v>85</v>
      </c>
      <c r="E136" t="s">
        <v>503</v>
      </c>
      <c r="F136" t="s">
        <v>115</v>
      </c>
      <c r="G136" t="s">
        <v>225</v>
      </c>
      <c r="H136" t="s">
        <v>54</v>
      </c>
      <c r="I136" t="s">
        <v>55</v>
      </c>
      <c r="J136" t="s">
        <v>56</v>
      </c>
      <c r="K136" s="17">
        <v>692.04</v>
      </c>
      <c r="L136" s="17">
        <v>1614.75</v>
      </c>
      <c r="M136" s="17">
        <v>1384.07</v>
      </c>
      <c r="N136" s="17">
        <v>0</v>
      </c>
      <c r="O136" s="17">
        <v>0</v>
      </c>
      <c r="P136" s="18">
        <v>9862.23</v>
      </c>
      <c r="Q136" s="17">
        <v>0</v>
      </c>
      <c r="R136" s="17">
        <v>0</v>
      </c>
      <c r="S136" s="17">
        <v>0</v>
      </c>
      <c r="T136" s="21">
        <v>300</v>
      </c>
      <c r="U136" s="21">
        <v>850</v>
      </c>
      <c r="V136" s="17">
        <v>138.83000000000001</v>
      </c>
      <c r="W136" s="17">
        <v>0</v>
      </c>
      <c r="X136" s="17">
        <v>1000</v>
      </c>
      <c r="Y136" s="17">
        <v>100</v>
      </c>
      <c r="Z136" s="17">
        <f t="shared" si="9"/>
        <v>15941.92</v>
      </c>
      <c r="AA136" s="17">
        <v>0</v>
      </c>
      <c r="AB136" s="17">
        <v>0</v>
      </c>
      <c r="AC136" s="17">
        <v>0</v>
      </c>
      <c r="AD136" s="17">
        <v>0</v>
      </c>
      <c r="AE136">
        <v>1</v>
      </c>
      <c r="AF136">
        <v>1</v>
      </c>
      <c r="AG136">
        <v>1</v>
      </c>
      <c r="AH136">
        <v>1</v>
      </c>
      <c r="AI136" t="s">
        <v>56</v>
      </c>
    </row>
    <row r="137" spans="1:35" x14ac:dyDescent="0.25">
      <c r="A137" s="25" t="s">
        <v>47</v>
      </c>
      <c r="B137" t="s">
        <v>504</v>
      </c>
      <c r="C137" t="s">
        <v>505</v>
      </c>
      <c r="D137" t="s">
        <v>85</v>
      </c>
      <c r="E137" t="s">
        <v>506</v>
      </c>
      <c r="F137" t="s">
        <v>115</v>
      </c>
      <c r="G137" t="s">
        <v>225</v>
      </c>
      <c r="H137" t="s">
        <v>54</v>
      </c>
      <c r="I137" t="s">
        <v>55</v>
      </c>
      <c r="J137" t="s">
        <v>56</v>
      </c>
      <c r="K137" s="17">
        <v>692.04</v>
      </c>
      <c r="L137" s="17">
        <v>1614.75</v>
      </c>
      <c r="M137" s="17">
        <v>1384.07</v>
      </c>
      <c r="N137" s="17">
        <v>0</v>
      </c>
      <c r="O137" s="17">
        <v>0</v>
      </c>
      <c r="P137" s="18">
        <v>10512.6</v>
      </c>
      <c r="Q137" s="17">
        <v>0</v>
      </c>
      <c r="R137" s="17">
        <v>0</v>
      </c>
      <c r="S137" s="17">
        <v>0</v>
      </c>
      <c r="T137" s="21">
        <v>400</v>
      </c>
      <c r="U137" s="21">
        <v>850</v>
      </c>
      <c r="V137" s="17">
        <v>138.83000000000001</v>
      </c>
      <c r="W137" s="17">
        <v>0</v>
      </c>
      <c r="X137" s="17">
        <v>1000</v>
      </c>
      <c r="Y137" s="17">
        <v>100</v>
      </c>
      <c r="Z137" s="17">
        <f t="shared" si="9"/>
        <v>16692.29</v>
      </c>
      <c r="AA137" s="17">
        <v>0</v>
      </c>
      <c r="AB137" s="17">
        <v>0</v>
      </c>
      <c r="AC137" s="17">
        <v>0</v>
      </c>
      <c r="AD137" s="17">
        <v>0</v>
      </c>
      <c r="AE137">
        <v>1</v>
      </c>
      <c r="AF137">
        <v>1</v>
      </c>
      <c r="AG137">
        <v>1</v>
      </c>
      <c r="AH137">
        <v>1</v>
      </c>
      <c r="AI137" t="s">
        <v>56</v>
      </c>
    </row>
    <row r="138" spans="1:35" x14ac:dyDescent="0.25">
      <c r="A138" s="25" t="s">
        <v>47</v>
      </c>
      <c r="B138" t="s">
        <v>507</v>
      </c>
      <c r="C138" t="s">
        <v>508</v>
      </c>
      <c r="D138" t="s">
        <v>261</v>
      </c>
      <c r="E138" t="s">
        <v>509</v>
      </c>
      <c r="F138" t="s">
        <v>104</v>
      </c>
      <c r="G138" t="s">
        <v>225</v>
      </c>
      <c r="H138" t="s">
        <v>54</v>
      </c>
      <c r="I138" t="s">
        <v>55</v>
      </c>
      <c r="J138" t="s">
        <v>56</v>
      </c>
      <c r="K138" s="17">
        <v>622.04</v>
      </c>
      <c r="L138" s="17">
        <v>1451.42</v>
      </c>
      <c r="M138" s="17">
        <v>1244.08</v>
      </c>
      <c r="N138" s="17">
        <v>200</v>
      </c>
      <c r="O138" s="17">
        <v>0</v>
      </c>
      <c r="P138" s="18">
        <v>9952.6</v>
      </c>
      <c r="Q138" s="17">
        <v>2000</v>
      </c>
      <c r="R138" s="17">
        <v>0</v>
      </c>
      <c r="S138" s="17">
        <v>0</v>
      </c>
      <c r="T138" s="21">
        <v>300</v>
      </c>
      <c r="U138" s="21">
        <v>850</v>
      </c>
      <c r="V138" s="17">
        <v>98</v>
      </c>
      <c r="W138" s="17">
        <v>0</v>
      </c>
      <c r="X138" s="17">
        <v>1000</v>
      </c>
      <c r="Y138" s="17">
        <v>150</v>
      </c>
      <c r="Z138" s="17">
        <f t="shared" si="9"/>
        <v>17868.14</v>
      </c>
      <c r="AA138" s="17">
        <v>0</v>
      </c>
      <c r="AB138" s="17">
        <v>0</v>
      </c>
      <c r="AC138" s="17">
        <v>0</v>
      </c>
      <c r="AD138" s="17">
        <v>0</v>
      </c>
      <c r="AE138">
        <v>1</v>
      </c>
      <c r="AF138">
        <v>1</v>
      </c>
      <c r="AG138">
        <v>1</v>
      </c>
      <c r="AH138">
        <v>1</v>
      </c>
      <c r="AI138" t="s">
        <v>56</v>
      </c>
    </row>
    <row r="139" spans="1:35" x14ac:dyDescent="0.25">
      <c r="A139" s="25" t="s">
        <v>47</v>
      </c>
      <c r="B139" t="s">
        <v>510</v>
      </c>
      <c r="C139" t="s">
        <v>511</v>
      </c>
      <c r="D139" t="s">
        <v>85</v>
      </c>
      <c r="E139" t="s">
        <v>512</v>
      </c>
      <c r="F139" t="s">
        <v>115</v>
      </c>
      <c r="G139" t="s">
        <v>225</v>
      </c>
      <c r="H139" t="s">
        <v>54</v>
      </c>
      <c r="I139" t="s">
        <v>55</v>
      </c>
      <c r="J139" t="s">
        <v>56</v>
      </c>
      <c r="K139" s="17">
        <v>692.04</v>
      </c>
      <c r="L139" s="17">
        <v>1614.75</v>
      </c>
      <c r="M139" s="17">
        <v>1384.07</v>
      </c>
      <c r="N139" s="17">
        <v>0</v>
      </c>
      <c r="O139" s="17">
        <v>0</v>
      </c>
      <c r="P139" s="18">
        <v>10512.6</v>
      </c>
      <c r="Q139" s="17">
        <v>0</v>
      </c>
      <c r="R139" s="17">
        <v>0</v>
      </c>
      <c r="S139" s="17">
        <v>0</v>
      </c>
      <c r="T139" s="21">
        <v>300</v>
      </c>
      <c r="U139" s="21">
        <v>850</v>
      </c>
      <c r="V139" s="17">
        <v>138.83000000000001</v>
      </c>
      <c r="W139" s="17">
        <v>0</v>
      </c>
      <c r="X139" s="17">
        <v>1000</v>
      </c>
      <c r="Y139" s="17">
        <v>150</v>
      </c>
      <c r="Z139" s="17">
        <f t="shared" si="9"/>
        <v>16642.29</v>
      </c>
      <c r="AA139" s="17">
        <v>0</v>
      </c>
      <c r="AB139" s="17">
        <v>0</v>
      </c>
      <c r="AC139" s="17">
        <v>0</v>
      </c>
      <c r="AD139" s="17">
        <v>0</v>
      </c>
      <c r="AE139">
        <v>1</v>
      </c>
      <c r="AF139">
        <v>1</v>
      </c>
      <c r="AG139">
        <v>1</v>
      </c>
      <c r="AH139">
        <v>1</v>
      </c>
      <c r="AI139" t="s">
        <v>56</v>
      </c>
    </row>
    <row r="140" spans="1:35" x14ac:dyDescent="0.25">
      <c r="A140" s="25" t="s">
        <v>47</v>
      </c>
      <c r="B140" t="s">
        <v>513</v>
      </c>
      <c r="C140" t="s">
        <v>514</v>
      </c>
      <c r="D140" t="s">
        <v>118</v>
      </c>
      <c r="E140" t="s">
        <v>515</v>
      </c>
      <c r="F140" t="s">
        <v>136</v>
      </c>
      <c r="G140" t="s">
        <v>225</v>
      </c>
      <c r="H140" t="s">
        <v>54</v>
      </c>
      <c r="I140" t="s">
        <v>55</v>
      </c>
      <c r="J140" t="s">
        <v>56</v>
      </c>
      <c r="K140" s="17">
        <v>692.04</v>
      </c>
      <c r="L140" s="17">
        <v>1614.75</v>
      </c>
      <c r="M140" s="17">
        <v>1384.08</v>
      </c>
      <c r="N140" s="17">
        <v>0</v>
      </c>
      <c r="O140" s="17">
        <v>0</v>
      </c>
      <c r="P140" s="18">
        <v>11072.6</v>
      </c>
      <c r="Q140" s="17">
        <v>0</v>
      </c>
      <c r="R140" s="17">
        <v>0</v>
      </c>
      <c r="S140" s="17">
        <v>0</v>
      </c>
      <c r="T140" s="21">
        <v>300</v>
      </c>
      <c r="U140" s="21">
        <v>850</v>
      </c>
      <c r="V140" s="17">
        <v>98</v>
      </c>
      <c r="W140" s="17">
        <v>0</v>
      </c>
      <c r="X140" s="17">
        <v>1000</v>
      </c>
      <c r="Y140" s="17">
        <v>100</v>
      </c>
      <c r="Z140" s="17">
        <f t="shared" si="9"/>
        <v>17111.47</v>
      </c>
      <c r="AA140" s="17">
        <v>0</v>
      </c>
      <c r="AB140" s="17">
        <v>0</v>
      </c>
      <c r="AC140" s="17">
        <v>0</v>
      </c>
      <c r="AD140" s="17">
        <v>0</v>
      </c>
      <c r="AE140">
        <v>1</v>
      </c>
      <c r="AF140">
        <v>1</v>
      </c>
      <c r="AG140">
        <v>1</v>
      </c>
      <c r="AH140">
        <v>1</v>
      </c>
      <c r="AI140" t="s">
        <v>56</v>
      </c>
    </row>
    <row r="141" spans="1:35" x14ac:dyDescent="0.25">
      <c r="A141" s="25" t="s">
        <v>47</v>
      </c>
      <c r="B141" t="s">
        <v>516</v>
      </c>
      <c r="C141" t="s">
        <v>517</v>
      </c>
      <c r="D141" t="s">
        <v>261</v>
      </c>
      <c r="E141" t="s">
        <v>518</v>
      </c>
      <c r="F141" t="s">
        <v>221</v>
      </c>
      <c r="G141" t="s">
        <v>225</v>
      </c>
      <c r="H141" t="s">
        <v>54</v>
      </c>
      <c r="I141" t="s">
        <v>55</v>
      </c>
      <c r="J141" t="s">
        <v>56</v>
      </c>
      <c r="K141" s="17">
        <v>516.86</v>
      </c>
      <c r="L141" s="17">
        <v>1206.01</v>
      </c>
      <c r="M141" s="17">
        <v>1033.73</v>
      </c>
      <c r="N141" s="17">
        <v>0</v>
      </c>
      <c r="O141" s="17">
        <v>0</v>
      </c>
      <c r="P141" s="18">
        <v>8269.7999999999993</v>
      </c>
      <c r="Q141" s="17">
        <v>0</v>
      </c>
      <c r="R141" s="17">
        <v>0</v>
      </c>
      <c r="S141" s="17">
        <v>0</v>
      </c>
      <c r="T141" s="21">
        <v>300</v>
      </c>
      <c r="U141" s="21">
        <v>850</v>
      </c>
      <c r="V141" s="17">
        <v>98</v>
      </c>
      <c r="W141" s="17">
        <v>0</v>
      </c>
      <c r="X141" s="17">
        <v>1000</v>
      </c>
      <c r="Y141" s="17">
        <v>50</v>
      </c>
      <c r="Z141" s="17">
        <f t="shared" si="9"/>
        <v>13324.4</v>
      </c>
      <c r="AA141" s="17">
        <v>0</v>
      </c>
      <c r="AB141" s="17">
        <v>0</v>
      </c>
      <c r="AC141" s="17">
        <v>0</v>
      </c>
      <c r="AD141" s="17">
        <v>0</v>
      </c>
      <c r="AE141">
        <v>1</v>
      </c>
      <c r="AF141">
        <v>1</v>
      </c>
      <c r="AG141">
        <v>1</v>
      </c>
      <c r="AH141">
        <v>0</v>
      </c>
      <c r="AI141" t="s">
        <v>56</v>
      </c>
    </row>
    <row r="142" spans="1:35" x14ac:dyDescent="0.25">
      <c r="A142" s="25" t="s">
        <v>47</v>
      </c>
      <c r="B142" t="s">
        <v>519</v>
      </c>
      <c r="C142" t="s">
        <v>520</v>
      </c>
      <c r="D142" t="s">
        <v>85</v>
      </c>
      <c r="E142" t="s">
        <v>521</v>
      </c>
      <c r="F142" t="s">
        <v>115</v>
      </c>
      <c r="G142" t="s">
        <v>225</v>
      </c>
      <c r="H142" t="s">
        <v>54</v>
      </c>
      <c r="I142" t="s">
        <v>55</v>
      </c>
      <c r="J142" t="s">
        <v>56</v>
      </c>
      <c r="K142" s="17">
        <v>622.04</v>
      </c>
      <c r="L142" s="17">
        <v>1451.42</v>
      </c>
      <c r="M142" s="17">
        <v>1244.08</v>
      </c>
      <c r="N142" s="17">
        <v>0</v>
      </c>
      <c r="O142" s="17">
        <v>300</v>
      </c>
      <c r="P142" s="18">
        <v>9952.6</v>
      </c>
      <c r="Q142" s="17">
        <v>0</v>
      </c>
      <c r="R142" s="17">
        <v>0</v>
      </c>
      <c r="S142" s="17">
        <f>-100-100</f>
        <v>-200</v>
      </c>
      <c r="T142" s="21">
        <v>400</v>
      </c>
      <c r="U142" s="21">
        <v>1030</v>
      </c>
      <c r="V142" s="17">
        <v>138.83000000000001</v>
      </c>
      <c r="W142" s="17">
        <v>0</v>
      </c>
      <c r="X142" s="17">
        <v>1000</v>
      </c>
      <c r="Y142" s="17">
        <v>100</v>
      </c>
      <c r="Z142" s="17">
        <f t="shared" si="9"/>
        <v>16038.97</v>
      </c>
      <c r="AA142" s="17">
        <v>0</v>
      </c>
      <c r="AB142" s="17">
        <v>0</v>
      </c>
      <c r="AC142" s="17">
        <v>0</v>
      </c>
      <c r="AD142" s="17">
        <v>0</v>
      </c>
      <c r="AE142">
        <v>1</v>
      </c>
      <c r="AF142">
        <v>1</v>
      </c>
      <c r="AG142">
        <v>1</v>
      </c>
      <c r="AH142">
        <v>1</v>
      </c>
      <c r="AI142" t="s">
        <v>56</v>
      </c>
    </row>
    <row r="143" spans="1:35" x14ac:dyDescent="0.25">
      <c r="A143" s="25" t="s">
        <v>47</v>
      </c>
      <c r="B143" t="s">
        <v>522</v>
      </c>
      <c r="C143" t="s">
        <v>523</v>
      </c>
      <c r="D143" t="s">
        <v>79</v>
      </c>
      <c r="E143" t="s">
        <v>524</v>
      </c>
      <c r="F143" t="s">
        <v>81</v>
      </c>
      <c r="G143" t="s">
        <v>225</v>
      </c>
      <c r="H143" t="s">
        <v>54</v>
      </c>
      <c r="I143" t="s">
        <v>55</v>
      </c>
      <c r="J143" t="s">
        <v>56</v>
      </c>
      <c r="K143" s="17">
        <v>516.86</v>
      </c>
      <c r="L143" s="17">
        <v>1206.01</v>
      </c>
      <c r="M143" s="17">
        <v>1033.73</v>
      </c>
      <c r="N143" s="17">
        <v>0</v>
      </c>
      <c r="O143" s="17">
        <v>0</v>
      </c>
      <c r="P143" s="18">
        <v>8683.2900000000009</v>
      </c>
      <c r="Q143" s="17">
        <v>1000</v>
      </c>
      <c r="R143" s="17">
        <v>0</v>
      </c>
      <c r="S143" s="17">
        <v>0</v>
      </c>
      <c r="T143" s="21">
        <v>300</v>
      </c>
      <c r="U143" s="21">
        <v>850</v>
      </c>
      <c r="V143" s="17">
        <v>98</v>
      </c>
      <c r="W143" s="17">
        <v>0</v>
      </c>
      <c r="X143" s="17">
        <v>1000</v>
      </c>
      <c r="Y143" s="17">
        <v>100</v>
      </c>
      <c r="Z143" s="17">
        <f t="shared" si="9"/>
        <v>14787.890000000001</v>
      </c>
      <c r="AA143" s="17">
        <v>0</v>
      </c>
      <c r="AB143" s="17">
        <v>0</v>
      </c>
      <c r="AC143" s="17">
        <v>0</v>
      </c>
      <c r="AD143" s="17">
        <v>0</v>
      </c>
      <c r="AE143">
        <v>1</v>
      </c>
      <c r="AF143">
        <v>1</v>
      </c>
      <c r="AG143">
        <v>1</v>
      </c>
      <c r="AH143">
        <v>1</v>
      </c>
      <c r="AI143" t="s">
        <v>56</v>
      </c>
    </row>
    <row r="144" spans="1:35" x14ac:dyDescent="0.25">
      <c r="A144" s="25" t="s">
        <v>47</v>
      </c>
      <c r="B144" t="s">
        <v>525</v>
      </c>
      <c r="C144" t="s">
        <v>526</v>
      </c>
      <c r="D144" t="s">
        <v>79</v>
      </c>
      <c r="E144" t="s">
        <v>527</v>
      </c>
      <c r="F144" t="s">
        <v>81</v>
      </c>
      <c r="G144" t="s">
        <v>225</v>
      </c>
      <c r="H144" t="s">
        <v>54</v>
      </c>
      <c r="I144" t="s">
        <v>55</v>
      </c>
      <c r="J144" t="s">
        <v>56</v>
      </c>
      <c r="K144" s="17">
        <v>516.86</v>
      </c>
      <c r="L144" s="17">
        <v>1206.01</v>
      </c>
      <c r="M144" s="17">
        <v>1033.73</v>
      </c>
      <c r="N144" s="17">
        <v>0</v>
      </c>
      <c r="O144" s="17">
        <v>0</v>
      </c>
      <c r="P144" s="18">
        <v>8269.7999999999993</v>
      </c>
      <c r="Q144" s="17">
        <v>0</v>
      </c>
      <c r="R144" s="17">
        <v>0</v>
      </c>
      <c r="S144" s="17">
        <v>0</v>
      </c>
      <c r="T144" s="21">
        <v>300</v>
      </c>
      <c r="U144" s="21">
        <v>850</v>
      </c>
      <c r="V144" s="17">
        <v>98</v>
      </c>
      <c r="W144" s="17">
        <v>0</v>
      </c>
      <c r="X144" s="17">
        <v>1000</v>
      </c>
      <c r="Y144" s="17">
        <v>100</v>
      </c>
      <c r="Z144" s="17">
        <f t="shared" si="9"/>
        <v>13374.4</v>
      </c>
      <c r="AA144" s="17">
        <v>0</v>
      </c>
      <c r="AB144" s="17">
        <v>0</v>
      </c>
      <c r="AC144" s="17">
        <v>0</v>
      </c>
      <c r="AD144" s="17">
        <v>0</v>
      </c>
      <c r="AE144">
        <v>1</v>
      </c>
      <c r="AF144">
        <v>1</v>
      </c>
      <c r="AG144">
        <v>1</v>
      </c>
      <c r="AH144">
        <v>1</v>
      </c>
      <c r="AI144" t="s">
        <v>56</v>
      </c>
    </row>
    <row r="145" spans="1:35" x14ac:dyDescent="0.25">
      <c r="A145" s="25" t="s">
        <v>47</v>
      </c>
      <c r="B145" t="s">
        <v>528</v>
      </c>
      <c r="C145" t="s">
        <v>529</v>
      </c>
      <c r="D145" t="s">
        <v>50</v>
      </c>
      <c r="E145" t="s">
        <v>530</v>
      </c>
      <c r="F145" t="s">
        <v>70</v>
      </c>
      <c r="G145" t="s">
        <v>225</v>
      </c>
      <c r="H145" t="s">
        <v>54</v>
      </c>
      <c r="I145" t="s">
        <v>55</v>
      </c>
      <c r="J145" t="s">
        <v>56</v>
      </c>
      <c r="K145" s="17">
        <v>516.86</v>
      </c>
      <c r="L145" s="17">
        <v>1206.01</v>
      </c>
      <c r="M145" s="17">
        <v>1033.73</v>
      </c>
      <c r="N145" s="17">
        <v>0</v>
      </c>
      <c r="O145" s="17">
        <v>0</v>
      </c>
      <c r="P145" s="18">
        <v>8269.7999999999993</v>
      </c>
      <c r="Q145" s="17">
        <v>0</v>
      </c>
      <c r="R145" s="17">
        <v>0</v>
      </c>
      <c r="S145" s="17">
        <v>0</v>
      </c>
      <c r="T145" s="21">
        <v>300</v>
      </c>
      <c r="U145" s="21">
        <v>880</v>
      </c>
      <c r="V145" s="17">
        <v>98</v>
      </c>
      <c r="W145" s="17">
        <v>0</v>
      </c>
      <c r="X145" s="17">
        <v>1000</v>
      </c>
      <c r="Y145" s="17">
        <v>100</v>
      </c>
      <c r="Z145" s="17">
        <f t="shared" si="9"/>
        <v>13404.4</v>
      </c>
      <c r="AA145" s="17">
        <v>0</v>
      </c>
      <c r="AB145" s="17">
        <v>0</v>
      </c>
      <c r="AC145" s="17">
        <v>0</v>
      </c>
      <c r="AD145" s="17">
        <v>0</v>
      </c>
      <c r="AE145">
        <v>1</v>
      </c>
      <c r="AF145">
        <v>1</v>
      </c>
      <c r="AG145">
        <v>1</v>
      </c>
      <c r="AH145">
        <v>1</v>
      </c>
      <c r="AI145" t="s">
        <v>56</v>
      </c>
    </row>
    <row r="146" spans="1:35" x14ac:dyDescent="0.25">
      <c r="A146" s="25" t="s">
        <v>47</v>
      </c>
      <c r="B146" t="s">
        <v>531</v>
      </c>
      <c r="C146" t="s">
        <v>532</v>
      </c>
      <c r="D146" t="s">
        <v>50</v>
      </c>
      <c r="E146" t="s">
        <v>533</v>
      </c>
      <c r="F146" t="s">
        <v>111</v>
      </c>
      <c r="G146" t="s">
        <v>225</v>
      </c>
      <c r="H146" t="s">
        <v>54</v>
      </c>
      <c r="I146" t="s">
        <v>55</v>
      </c>
      <c r="J146" t="s">
        <v>56</v>
      </c>
      <c r="K146" s="17">
        <v>1297.54</v>
      </c>
      <c r="L146" s="17">
        <v>3027.59</v>
      </c>
      <c r="M146" s="17">
        <v>2595.08</v>
      </c>
      <c r="N146" s="17">
        <v>0</v>
      </c>
      <c r="O146" s="17">
        <v>0</v>
      </c>
      <c r="P146" s="18">
        <v>20760.599999999999</v>
      </c>
      <c r="Q146" s="17">
        <v>0</v>
      </c>
      <c r="R146" s="17">
        <v>0</v>
      </c>
      <c r="S146" s="17">
        <v>0</v>
      </c>
      <c r="T146" s="21">
        <v>300</v>
      </c>
      <c r="U146" s="21">
        <v>850</v>
      </c>
      <c r="V146" s="17">
        <v>138.83000000000001</v>
      </c>
      <c r="W146" s="17">
        <v>0</v>
      </c>
      <c r="X146" s="17">
        <v>1000</v>
      </c>
      <c r="Y146" s="17">
        <v>100</v>
      </c>
      <c r="Z146" s="17">
        <f t="shared" si="9"/>
        <v>30069.64</v>
      </c>
      <c r="AA146" s="17">
        <v>0</v>
      </c>
      <c r="AB146" s="17">
        <v>0</v>
      </c>
      <c r="AC146" s="17">
        <v>0</v>
      </c>
      <c r="AD146" s="17">
        <v>0</v>
      </c>
      <c r="AE146">
        <v>1</v>
      </c>
      <c r="AF146">
        <v>1</v>
      </c>
      <c r="AG146">
        <v>1</v>
      </c>
      <c r="AH146">
        <v>1</v>
      </c>
      <c r="AI146" t="s">
        <v>56</v>
      </c>
    </row>
    <row r="147" spans="1:35" x14ac:dyDescent="0.25">
      <c r="A147" s="25" t="s">
        <v>47</v>
      </c>
      <c r="B147" t="s">
        <v>534</v>
      </c>
      <c r="C147" t="s">
        <v>535</v>
      </c>
      <c r="D147" t="s">
        <v>85</v>
      </c>
      <c r="E147" t="s">
        <v>536</v>
      </c>
      <c r="F147" t="s">
        <v>115</v>
      </c>
      <c r="G147" t="s">
        <v>225</v>
      </c>
      <c r="H147" t="s">
        <v>54</v>
      </c>
      <c r="I147" t="s">
        <v>55</v>
      </c>
      <c r="J147" t="s">
        <v>56</v>
      </c>
      <c r="K147" s="17">
        <v>552.04</v>
      </c>
      <c r="L147" s="17">
        <v>1288.0899999999999</v>
      </c>
      <c r="M147" s="17">
        <v>1104.08</v>
      </c>
      <c r="N147" s="17">
        <v>0</v>
      </c>
      <c r="O147" s="17">
        <v>450</v>
      </c>
      <c r="P147" s="18">
        <v>8832.6</v>
      </c>
      <c r="Q147" s="17">
        <v>327.47000000000003</v>
      </c>
      <c r="R147" s="17">
        <v>0</v>
      </c>
      <c r="S147" s="17">
        <v>0</v>
      </c>
      <c r="T147" s="21">
        <v>400</v>
      </c>
      <c r="U147" s="21">
        <v>1000</v>
      </c>
      <c r="V147" s="17">
        <v>98</v>
      </c>
      <c r="W147" s="17">
        <v>0</v>
      </c>
      <c r="X147" s="17">
        <v>1000</v>
      </c>
      <c r="Y147" s="17">
        <v>100</v>
      </c>
      <c r="Z147" s="17">
        <f t="shared" si="9"/>
        <v>15152.28</v>
      </c>
      <c r="AA147" s="17">
        <v>0</v>
      </c>
      <c r="AB147" s="17">
        <v>0</v>
      </c>
      <c r="AC147" s="17">
        <v>0</v>
      </c>
      <c r="AD147" s="17">
        <v>0</v>
      </c>
      <c r="AE147">
        <v>1</v>
      </c>
      <c r="AF147">
        <v>1</v>
      </c>
      <c r="AG147">
        <v>1</v>
      </c>
      <c r="AH147">
        <v>1</v>
      </c>
      <c r="AI147" t="s">
        <v>56</v>
      </c>
    </row>
    <row r="148" spans="1:35" x14ac:dyDescent="0.25">
      <c r="A148" s="25" t="s">
        <v>47</v>
      </c>
      <c r="B148" t="s">
        <v>537</v>
      </c>
      <c r="C148" t="s">
        <v>538</v>
      </c>
      <c r="D148" t="s">
        <v>85</v>
      </c>
      <c r="E148" t="s">
        <v>539</v>
      </c>
      <c r="F148" t="s">
        <v>115</v>
      </c>
      <c r="G148" t="s">
        <v>225</v>
      </c>
      <c r="H148" t="s">
        <v>54</v>
      </c>
      <c r="I148" t="s">
        <v>55</v>
      </c>
      <c r="J148" t="s">
        <v>56</v>
      </c>
      <c r="K148" s="17">
        <v>552.04</v>
      </c>
      <c r="L148" s="17">
        <v>1288.0899999999999</v>
      </c>
      <c r="M148" s="17">
        <v>1104.08</v>
      </c>
      <c r="N148" s="17">
        <v>0</v>
      </c>
      <c r="O148" s="17">
        <v>0</v>
      </c>
      <c r="P148" s="18">
        <v>8832.6</v>
      </c>
      <c r="Q148" s="17">
        <v>0</v>
      </c>
      <c r="R148" s="17">
        <v>0</v>
      </c>
      <c r="S148" s="17">
        <v>0</v>
      </c>
      <c r="T148" s="21">
        <v>400</v>
      </c>
      <c r="U148" s="21">
        <v>1000</v>
      </c>
      <c r="V148" s="17">
        <v>98</v>
      </c>
      <c r="W148" s="17">
        <v>0</v>
      </c>
      <c r="X148" s="17">
        <v>1000</v>
      </c>
      <c r="Y148" s="17">
        <v>100</v>
      </c>
      <c r="Z148" s="17">
        <f t="shared" si="9"/>
        <v>14374.810000000001</v>
      </c>
      <c r="AA148" s="17">
        <v>0</v>
      </c>
      <c r="AB148" s="17">
        <v>0</v>
      </c>
      <c r="AC148" s="17">
        <v>0</v>
      </c>
      <c r="AD148" s="17">
        <v>0</v>
      </c>
      <c r="AE148">
        <v>1</v>
      </c>
      <c r="AF148">
        <v>1</v>
      </c>
      <c r="AG148">
        <v>1</v>
      </c>
      <c r="AH148">
        <v>1</v>
      </c>
      <c r="AI148" t="s">
        <v>56</v>
      </c>
    </row>
    <row r="149" spans="1:35" x14ac:dyDescent="0.25">
      <c r="A149" s="25" t="s">
        <v>47</v>
      </c>
      <c r="B149" t="s">
        <v>540</v>
      </c>
      <c r="C149" t="s">
        <v>541</v>
      </c>
      <c r="D149" t="s">
        <v>50</v>
      </c>
      <c r="E149" t="s">
        <v>542</v>
      </c>
      <c r="F149" t="s">
        <v>91</v>
      </c>
      <c r="G149" t="s">
        <v>225</v>
      </c>
      <c r="H149" t="s">
        <v>54</v>
      </c>
      <c r="I149" t="s">
        <v>55</v>
      </c>
      <c r="J149" t="s">
        <v>56</v>
      </c>
      <c r="K149" s="17">
        <v>900.66</v>
      </c>
      <c r="L149" s="17">
        <v>2101.5500000000002</v>
      </c>
      <c r="M149" s="17">
        <v>1801.33</v>
      </c>
      <c r="N149" s="17">
        <v>0</v>
      </c>
      <c r="O149" s="17">
        <v>0</v>
      </c>
      <c r="P149" s="18">
        <v>14410.6</v>
      </c>
      <c r="Q149" s="17">
        <v>0</v>
      </c>
      <c r="R149" s="17">
        <v>0</v>
      </c>
      <c r="S149" s="17">
        <v>0</v>
      </c>
      <c r="T149" s="21">
        <v>300</v>
      </c>
      <c r="U149" s="21">
        <v>850</v>
      </c>
      <c r="V149" s="17">
        <v>98</v>
      </c>
      <c r="W149" s="17">
        <v>0</v>
      </c>
      <c r="X149" s="17">
        <v>1000</v>
      </c>
      <c r="Y149" s="17">
        <v>100</v>
      </c>
      <c r="Z149" s="17">
        <f t="shared" si="9"/>
        <v>21562.14</v>
      </c>
      <c r="AA149" s="17">
        <v>0</v>
      </c>
      <c r="AB149" s="17">
        <v>0</v>
      </c>
      <c r="AC149" s="17">
        <v>0</v>
      </c>
      <c r="AD149" s="17">
        <v>0</v>
      </c>
      <c r="AE149">
        <v>1</v>
      </c>
      <c r="AF149">
        <v>1</v>
      </c>
      <c r="AG149">
        <v>1</v>
      </c>
      <c r="AH149">
        <v>1</v>
      </c>
      <c r="AI149" t="s">
        <v>56</v>
      </c>
    </row>
    <row r="150" spans="1:35" x14ac:dyDescent="0.25">
      <c r="A150" s="25" t="s">
        <v>47</v>
      </c>
      <c r="B150" t="s">
        <v>543</v>
      </c>
      <c r="C150" t="s">
        <v>544</v>
      </c>
      <c r="D150" t="s">
        <v>261</v>
      </c>
      <c r="E150" t="s">
        <v>545</v>
      </c>
      <c r="F150" t="s">
        <v>167</v>
      </c>
      <c r="G150" t="s">
        <v>225</v>
      </c>
      <c r="H150" t="s">
        <v>54</v>
      </c>
      <c r="I150" t="s">
        <v>55</v>
      </c>
      <c r="J150" t="s">
        <v>56</v>
      </c>
      <c r="K150" s="17">
        <v>692.04</v>
      </c>
      <c r="L150" s="17">
        <v>1614.75</v>
      </c>
      <c r="M150" s="17">
        <v>1384.07</v>
      </c>
      <c r="N150" s="17">
        <v>0</v>
      </c>
      <c r="O150" s="17">
        <v>0</v>
      </c>
      <c r="P150" s="18">
        <v>8304.4500000000007</v>
      </c>
      <c r="Q150" s="17">
        <v>0</v>
      </c>
      <c r="R150" s="17">
        <v>0</v>
      </c>
      <c r="S150" s="17">
        <v>0</v>
      </c>
      <c r="T150" s="21">
        <v>300</v>
      </c>
      <c r="U150" s="21">
        <v>1000</v>
      </c>
      <c r="V150" s="17">
        <v>138.83000000000001</v>
      </c>
      <c r="W150" s="17">
        <v>0</v>
      </c>
      <c r="X150" s="17">
        <v>1000</v>
      </c>
      <c r="Y150" s="17">
        <v>0</v>
      </c>
      <c r="Z150" s="17">
        <f t="shared" si="9"/>
        <v>14434.140000000001</v>
      </c>
      <c r="AA150" s="17">
        <v>0</v>
      </c>
      <c r="AB150" s="17">
        <v>0</v>
      </c>
      <c r="AC150" s="17">
        <v>0</v>
      </c>
      <c r="AD150" s="17">
        <v>0</v>
      </c>
      <c r="AE150">
        <v>1</v>
      </c>
      <c r="AF150">
        <v>1</v>
      </c>
      <c r="AG150">
        <v>1</v>
      </c>
      <c r="AH150">
        <v>1</v>
      </c>
      <c r="AI150" t="s">
        <v>56</v>
      </c>
    </row>
    <row r="151" spans="1:35" x14ac:dyDescent="0.25">
      <c r="A151" s="25" t="s">
        <v>47</v>
      </c>
      <c r="B151" t="s">
        <v>546</v>
      </c>
      <c r="C151" t="s">
        <v>547</v>
      </c>
      <c r="D151" t="s">
        <v>244</v>
      </c>
      <c r="E151" t="s">
        <v>548</v>
      </c>
      <c r="F151" t="s">
        <v>87</v>
      </c>
      <c r="G151" t="s">
        <v>225</v>
      </c>
      <c r="H151" t="s">
        <v>54</v>
      </c>
      <c r="I151" t="s">
        <v>55</v>
      </c>
      <c r="J151" t="s">
        <v>56</v>
      </c>
      <c r="K151" s="17">
        <v>516.86</v>
      </c>
      <c r="L151" s="17">
        <v>1206.01</v>
      </c>
      <c r="M151" s="17">
        <v>1033.73</v>
      </c>
      <c r="N151" s="17">
        <v>0</v>
      </c>
      <c r="O151" s="17">
        <v>0</v>
      </c>
      <c r="P151" s="18">
        <v>6822.59</v>
      </c>
      <c r="Q151" s="17">
        <v>0</v>
      </c>
      <c r="R151" s="17">
        <v>0</v>
      </c>
      <c r="S151" s="17">
        <v>0</v>
      </c>
      <c r="T151" s="21">
        <v>300</v>
      </c>
      <c r="U151" s="21">
        <v>850</v>
      </c>
      <c r="V151" s="17">
        <v>98</v>
      </c>
      <c r="W151" s="17">
        <v>0</v>
      </c>
      <c r="X151" s="17">
        <v>1000</v>
      </c>
      <c r="Y151" s="17">
        <v>0</v>
      </c>
      <c r="Z151" s="17">
        <f t="shared" si="9"/>
        <v>11827.19</v>
      </c>
      <c r="AA151" s="17">
        <v>0</v>
      </c>
      <c r="AB151" s="17">
        <v>0</v>
      </c>
      <c r="AC151" s="17">
        <v>0</v>
      </c>
      <c r="AD151" s="17">
        <v>0</v>
      </c>
      <c r="AE151">
        <v>1</v>
      </c>
      <c r="AF151">
        <v>1</v>
      </c>
      <c r="AG151">
        <v>1</v>
      </c>
      <c r="AH151">
        <v>1</v>
      </c>
      <c r="AI151" t="s">
        <v>56</v>
      </c>
    </row>
    <row r="152" spans="1:35" x14ac:dyDescent="0.25">
      <c r="A152" s="25" t="s">
        <v>47</v>
      </c>
      <c r="B152" t="s">
        <v>549</v>
      </c>
      <c r="C152" t="s">
        <v>550</v>
      </c>
      <c r="D152" t="s">
        <v>85</v>
      </c>
      <c r="E152" t="s">
        <v>551</v>
      </c>
      <c r="F152" t="s">
        <v>176</v>
      </c>
      <c r="G152" t="s">
        <v>225</v>
      </c>
      <c r="H152" t="s">
        <v>54</v>
      </c>
      <c r="I152" t="s">
        <v>55</v>
      </c>
      <c r="J152" t="s">
        <v>56</v>
      </c>
      <c r="K152" s="17">
        <v>622.04</v>
      </c>
      <c r="L152" s="17">
        <v>1451.42</v>
      </c>
      <c r="M152" s="17">
        <v>1244.08</v>
      </c>
      <c r="N152" s="17">
        <v>0</v>
      </c>
      <c r="O152" s="17">
        <v>450</v>
      </c>
      <c r="P152" s="18">
        <v>5805.68</v>
      </c>
      <c r="Q152" s="17">
        <v>0</v>
      </c>
      <c r="R152" s="17">
        <v>0</v>
      </c>
      <c r="S152" s="17">
        <v>0</v>
      </c>
      <c r="T152" s="21">
        <v>400</v>
      </c>
      <c r="U152" s="21">
        <v>940</v>
      </c>
      <c r="V152" s="17">
        <v>138.83000000000001</v>
      </c>
      <c r="W152" s="17">
        <v>0</v>
      </c>
      <c r="X152" s="17">
        <v>1000</v>
      </c>
      <c r="Y152" s="17">
        <v>0</v>
      </c>
      <c r="Z152" s="17">
        <f t="shared" si="9"/>
        <v>12052.050000000001</v>
      </c>
      <c r="AA152" s="17">
        <v>0</v>
      </c>
      <c r="AB152" s="17">
        <v>0</v>
      </c>
      <c r="AC152" s="17">
        <v>0</v>
      </c>
      <c r="AD152" s="17">
        <v>0</v>
      </c>
      <c r="AE152">
        <v>1</v>
      </c>
      <c r="AF152">
        <v>1</v>
      </c>
      <c r="AG152">
        <v>1</v>
      </c>
      <c r="AH152">
        <v>1</v>
      </c>
      <c r="AI152" t="s">
        <v>56</v>
      </c>
    </row>
    <row r="153" spans="1:35" x14ac:dyDescent="0.25">
      <c r="A153" s="25" t="s">
        <v>47</v>
      </c>
      <c r="B153" t="s">
        <v>552</v>
      </c>
      <c r="C153" t="s">
        <v>553</v>
      </c>
      <c r="D153" t="s">
        <v>79</v>
      </c>
      <c r="E153" t="s">
        <v>554</v>
      </c>
      <c r="F153" t="s">
        <v>81</v>
      </c>
      <c r="G153" t="s">
        <v>225</v>
      </c>
      <c r="H153" t="s">
        <v>54</v>
      </c>
      <c r="I153" t="s">
        <v>55</v>
      </c>
      <c r="J153" t="s">
        <v>56</v>
      </c>
      <c r="K153" s="17">
        <v>516.86</v>
      </c>
      <c r="L153" s="17">
        <v>1206.01</v>
      </c>
      <c r="M153" s="17">
        <v>1033.73</v>
      </c>
      <c r="N153" s="17">
        <v>0</v>
      </c>
      <c r="O153" s="17">
        <v>0</v>
      </c>
      <c r="P153" s="18">
        <v>4548.3900000000003</v>
      </c>
      <c r="Q153" s="17">
        <v>0</v>
      </c>
      <c r="R153" s="17">
        <v>0</v>
      </c>
      <c r="S153" s="17">
        <v>0</v>
      </c>
      <c r="T153" s="21">
        <v>300</v>
      </c>
      <c r="U153" s="21">
        <v>910</v>
      </c>
      <c r="V153" s="17">
        <v>98</v>
      </c>
      <c r="W153" s="17">
        <v>0</v>
      </c>
      <c r="X153" s="17">
        <v>1000</v>
      </c>
      <c r="Y153" s="17">
        <v>0</v>
      </c>
      <c r="Z153" s="17">
        <f t="shared" si="9"/>
        <v>9612.99</v>
      </c>
      <c r="AA153" s="17">
        <v>0</v>
      </c>
      <c r="AB153" s="17">
        <v>0</v>
      </c>
      <c r="AC153" s="17">
        <v>0</v>
      </c>
      <c r="AD153" s="17">
        <v>0</v>
      </c>
      <c r="AE153">
        <v>1</v>
      </c>
      <c r="AF153">
        <v>1</v>
      </c>
      <c r="AG153">
        <v>1</v>
      </c>
      <c r="AH153">
        <v>1</v>
      </c>
      <c r="AI153" t="s">
        <v>56</v>
      </c>
    </row>
    <row r="154" spans="1:35" x14ac:dyDescent="0.25">
      <c r="A154" s="25" t="s">
        <v>47</v>
      </c>
      <c r="B154" t="s">
        <v>555</v>
      </c>
      <c r="C154" t="s">
        <v>556</v>
      </c>
      <c r="D154" t="s">
        <v>85</v>
      </c>
      <c r="E154" t="s">
        <v>557</v>
      </c>
      <c r="F154" t="s">
        <v>115</v>
      </c>
      <c r="G154" t="s">
        <v>225</v>
      </c>
      <c r="H154" t="s">
        <v>54</v>
      </c>
      <c r="I154" t="s">
        <v>55</v>
      </c>
      <c r="J154" t="s">
        <v>56</v>
      </c>
      <c r="K154" s="17">
        <v>622.04</v>
      </c>
      <c r="L154" s="17">
        <v>1451.42</v>
      </c>
      <c r="M154" s="17">
        <v>1244.08</v>
      </c>
      <c r="N154" s="17">
        <v>0</v>
      </c>
      <c r="O154" s="17">
        <v>255</v>
      </c>
      <c r="P154" s="18">
        <v>3317.53</v>
      </c>
      <c r="Q154" s="17">
        <v>0</v>
      </c>
      <c r="R154" s="17">
        <v>0</v>
      </c>
      <c r="S154" s="17">
        <f>-500-200</f>
        <v>-700</v>
      </c>
      <c r="T154" s="21">
        <v>400</v>
      </c>
      <c r="U154" s="21">
        <v>1150</v>
      </c>
      <c r="V154" s="17">
        <v>98</v>
      </c>
      <c r="W154" s="17">
        <v>0</v>
      </c>
      <c r="X154" s="17">
        <v>1000</v>
      </c>
      <c r="Y154" s="17">
        <v>0</v>
      </c>
      <c r="Z154" s="17">
        <f t="shared" si="9"/>
        <v>8838.07</v>
      </c>
      <c r="AA154" s="17">
        <v>0</v>
      </c>
      <c r="AB154" s="17">
        <v>0</v>
      </c>
      <c r="AC154" s="17">
        <v>0</v>
      </c>
      <c r="AD154" s="17">
        <v>0</v>
      </c>
      <c r="AE154">
        <v>1</v>
      </c>
      <c r="AF154">
        <v>1</v>
      </c>
      <c r="AG154">
        <v>1</v>
      </c>
      <c r="AH154">
        <v>0</v>
      </c>
      <c r="AI154" t="s">
        <v>56</v>
      </c>
    </row>
    <row r="155" spans="1:35" x14ac:dyDescent="0.25">
      <c r="A155" s="25" t="s">
        <v>47</v>
      </c>
      <c r="B155" t="s">
        <v>558</v>
      </c>
      <c r="C155" t="s">
        <v>559</v>
      </c>
      <c r="D155" t="s">
        <v>257</v>
      </c>
      <c r="E155" t="s">
        <v>560</v>
      </c>
      <c r="F155" t="s">
        <v>205</v>
      </c>
      <c r="G155" t="s">
        <v>225</v>
      </c>
      <c r="H155" t="s">
        <v>54</v>
      </c>
      <c r="I155" t="s">
        <v>55</v>
      </c>
      <c r="J155" t="s">
        <v>561</v>
      </c>
      <c r="K155" s="17">
        <v>622.04</v>
      </c>
      <c r="L155" s="17">
        <v>1451.42</v>
      </c>
      <c r="M155" s="17">
        <v>1244.08</v>
      </c>
      <c r="N155" s="17">
        <v>0</v>
      </c>
      <c r="O155" s="17">
        <v>0</v>
      </c>
      <c r="P155" s="18">
        <v>0</v>
      </c>
      <c r="Q155" s="17">
        <v>0</v>
      </c>
      <c r="R155" s="17">
        <v>0</v>
      </c>
      <c r="S155" s="17">
        <v>0</v>
      </c>
      <c r="T155" s="21">
        <v>300</v>
      </c>
      <c r="U155" s="21">
        <v>1000</v>
      </c>
      <c r="V155" s="17">
        <v>138.83000000000001</v>
      </c>
      <c r="W155" s="17">
        <v>0</v>
      </c>
      <c r="X155" s="17">
        <v>1000</v>
      </c>
      <c r="Y155" s="17">
        <v>0</v>
      </c>
      <c r="Z155" s="17">
        <f t="shared" si="9"/>
        <v>5756.37</v>
      </c>
      <c r="AA155" s="17">
        <v>0</v>
      </c>
      <c r="AB155" s="17">
        <v>0</v>
      </c>
      <c r="AC155" s="17">
        <v>0</v>
      </c>
      <c r="AD155" s="17">
        <v>0</v>
      </c>
      <c r="AE155">
        <v>1</v>
      </c>
      <c r="AF155">
        <v>1</v>
      </c>
      <c r="AG155">
        <v>1</v>
      </c>
      <c r="AH155">
        <v>0</v>
      </c>
      <c r="AI155" t="s">
        <v>56</v>
      </c>
    </row>
    <row r="156" spans="1:35" x14ac:dyDescent="0.25">
      <c r="A156" s="25" t="s">
        <v>47</v>
      </c>
      <c r="B156" t="s">
        <v>562</v>
      </c>
      <c r="C156" t="s">
        <v>563</v>
      </c>
      <c r="D156" t="s">
        <v>244</v>
      </c>
      <c r="E156" t="s">
        <v>564</v>
      </c>
      <c r="F156" t="s">
        <v>87</v>
      </c>
      <c r="G156" t="s">
        <v>225</v>
      </c>
      <c r="H156" t="s">
        <v>54</v>
      </c>
      <c r="I156" t="s">
        <v>55</v>
      </c>
      <c r="J156" t="s">
        <v>561</v>
      </c>
      <c r="K156" s="18">
        <v>720.53</v>
      </c>
      <c r="L156" s="18">
        <v>1681.24</v>
      </c>
      <c r="M156" s="18">
        <v>1441.06</v>
      </c>
      <c r="N156" s="17">
        <v>0</v>
      </c>
      <c r="O156" s="17">
        <v>0</v>
      </c>
      <c r="P156" s="18">
        <v>0</v>
      </c>
      <c r="Q156" s="17">
        <v>0</v>
      </c>
      <c r="R156" s="17">
        <v>0</v>
      </c>
      <c r="S156" s="17">
        <v>0</v>
      </c>
      <c r="T156" s="21">
        <v>300</v>
      </c>
      <c r="U156" s="21">
        <v>150</v>
      </c>
      <c r="V156" s="17">
        <v>138.83000000000001</v>
      </c>
      <c r="W156" s="17">
        <v>0</v>
      </c>
      <c r="X156" s="17">
        <v>1000</v>
      </c>
      <c r="Y156" s="17">
        <v>0</v>
      </c>
      <c r="Z156" s="17">
        <f t="shared" si="9"/>
        <v>5431.66</v>
      </c>
      <c r="AA156" s="17">
        <v>0</v>
      </c>
      <c r="AB156" s="17">
        <v>0</v>
      </c>
      <c r="AC156" s="17">
        <v>0</v>
      </c>
      <c r="AD156" s="17">
        <v>0</v>
      </c>
      <c r="AE156">
        <v>1</v>
      </c>
      <c r="AF156">
        <v>1</v>
      </c>
      <c r="AG156">
        <v>1</v>
      </c>
      <c r="AH156">
        <v>0</v>
      </c>
      <c r="AI156" t="s">
        <v>56</v>
      </c>
    </row>
    <row r="157" spans="1:35" s="2" customFormat="1" x14ac:dyDescent="0.25">
      <c r="A157" s="25" t="s">
        <v>47</v>
      </c>
      <c r="B157" s="23">
        <v>39100587</v>
      </c>
      <c r="C157" s="13" t="s">
        <v>565</v>
      </c>
      <c r="D157" s="13" t="s">
        <v>50</v>
      </c>
      <c r="E157" s="26" t="s">
        <v>566</v>
      </c>
      <c r="F157" s="13" t="s">
        <v>162</v>
      </c>
      <c r="G157" s="13" t="s">
        <v>225</v>
      </c>
      <c r="H157" s="13" t="s">
        <v>54</v>
      </c>
      <c r="I157" s="13" t="s">
        <v>55</v>
      </c>
      <c r="J157" s="13" t="s">
        <v>56</v>
      </c>
      <c r="K157" s="18">
        <f>587.04*0.8</f>
        <v>469.63200000000001</v>
      </c>
      <c r="L157" s="18">
        <f>1369.75*0.8</f>
        <v>1095.8</v>
      </c>
      <c r="M157" s="18">
        <f>1174.07*0.8</f>
        <v>939.25599999999997</v>
      </c>
      <c r="N157" s="18">
        <v>0</v>
      </c>
      <c r="O157" s="18">
        <v>0</v>
      </c>
      <c r="P157" s="18">
        <v>0</v>
      </c>
      <c r="Q157" s="18">
        <v>0</v>
      </c>
      <c r="R157" s="17">
        <v>0</v>
      </c>
      <c r="S157" s="18">
        <v>0</v>
      </c>
      <c r="T157" s="18">
        <v>300</v>
      </c>
      <c r="U157" s="18">
        <v>150</v>
      </c>
      <c r="V157" s="18">
        <v>98</v>
      </c>
      <c r="W157" s="18">
        <v>0</v>
      </c>
      <c r="X157" s="18">
        <v>1000</v>
      </c>
      <c r="Y157" s="18">
        <v>0</v>
      </c>
      <c r="Z157" s="17">
        <f t="shared" si="9"/>
        <v>4052.6880000000001</v>
      </c>
      <c r="AA157" s="18">
        <v>0</v>
      </c>
      <c r="AB157" s="18">
        <v>0</v>
      </c>
      <c r="AC157" s="18">
        <v>0</v>
      </c>
      <c r="AD157" s="18">
        <v>24</v>
      </c>
      <c r="AE157" s="13">
        <v>1</v>
      </c>
      <c r="AF157" s="13">
        <v>1</v>
      </c>
      <c r="AG157" s="13">
        <v>1</v>
      </c>
      <c r="AH157">
        <v>0</v>
      </c>
      <c r="AI157" t="s">
        <v>56</v>
      </c>
    </row>
    <row r="158" spans="1:35" x14ac:dyDescent="0.25">
      <c r="A158" s="25" t="s">
        <v>47</v>
      </c>
      <c r="B158" t="s">
        <v>567</v>
      </c>
      <c r="C158" t="s">
        <v>568</v>
      </c>
      <c r="D158" t="s">
        <v>85</v>
      </c>
      <c r="E158" t="s">
        <v>569</v>
      </c>
      <c r="F158" t="s">
        <v>115</v>
      </c>
      <c r="G158" t="s">
        <v>225</v>
      </c>
      <c r="H158" t="s">
        <v>570</v>
      </c>
      <c r="I158" t="s">
        <v>55</v>
      </c>
      <c r="J158" t="s">
        <v>571</v>
      </c>
      <c r="K158" s="17">
        <v>622.04</v>
      </c>
      <c r="L158" s="17">
        <v>1451.42</v>
      </c>
      <c r="M158" s="17">
        <v>1244.08</v>
      </c>
      <c r="N158" s="17">
        <v>0</v>
      </c>
      <c r="O158" s="17">
        <v>270</v>
      </c>
      <c r="P158" s="18">
        <v>10947.86</v>
      </c>
      <c r="Q158" s="17">
        <v>13694.7</v>
      </c>
      <c r="R158" s="17">
        <v>0</v>
      </c>
      <c r="S158" s="17">
        <v>0</v>
      </c>
      <c r="T158" s="21">
        <v>400</v>
      </c>
      <c r="U158" s="21">
        <v>1180</v>
      </c>
      <c r="V158" s="17">
        <v>98</v>
      </c>
      <c r="W158" s="17">
        <v>0</v>
      </c>
      <c r="X158" s="17">
        <v>1000</v>
      </c>
      <c r="Y158" s="17">
        <v>200</v>
      </c>
      <c r="Z158" s="17">
        <f t="shared" si="9"/>
        <v>31108.100000000002</v>
      </c>
      <c r="AA158" s="17">
        <v>0</v>
      </c>
      <c r="AB158" s="17">
        <v>0</v>
      </c>
      <c r="AC158" s="17">
        <v>0</v>
      </c>
      <c r="AD158" s="17">
        <v>0</v>
      </c>
      <c r="AE158">
        <v>1</v>
      </c>
      <c r="AF158">
        <v>1</v>
      </c>
      <c r="AG158">
        <v>1</v>
      </c>
      <c r="AH158">
        <v>0</v>
      </c>
      <c r="AI158" t="s">
        <v>56</v>
      </c>
    </row>
    <row r="159" spans="1:35" x14ac:dyDescent="0.25">
      <c r="A159" s="25" t="s">
        <v>47</v>
      </c>
      <c r="B159" t="s">
        <v>572</v>
      </c>
      <c r="C159" t="s">
        <v>573</v>
      </c>
      <c r="D159" t="s">
        <v>85</v>
      </c>
      <c r="E159" t="s">
        <v>574</v>
      </c>
      <c r="F159" t="s">
        <v>115</v>
      </c>
      <c r="G159" t="s">
        <v>225</v>
      </c>
      <c r="H159" t="s">
        <v>570</v>
      </c>
      <c r="I159" t="s">
        <v>55</v>
      </c>
      <c r="J159" t="s">
        <v>571</v>
      </c>
      <c r="K159" s="17">
        <v>622.04</v>
      </c>
      <c r="L159" s="17">
        <v>1451.42</v>
      </c>
      <c r="M159" s="17">
        <v>1244.08</v>
      </c>
      <c r="N159" s="17">
        <v>0</v>
      </c>
      <c r="O159" s="17">
        <v>255</v>
      </c>
      <c r="P159" s="18">
        <v>9952.6</v>
      </c>
      <c r="Q159" s="17">
        <v>6016</v>
      </c>
      <c r="R159" s="17">
        <v>0</v>
      </c>
      <c r="S159" s="17">
        <v>0</v>
      </c>
      <c r="T159" s="21">
        <v>400</v>
      </c>
      <c r="U159" s="21">
        <v>1150</v>
      </c>
      <c r="V159" s="17">
        <v>98</v>
      </c>
      <c r="W159" s="17">
        <v>0</v>
      </c>
      <c r="X159" s="17">
        <v>1000</v>
      </c>
      <c r="Y159" s="17">
        <v>200</v>
      </c>
      <c r="Z159" s="17">
        <f t="shared" si="9"/>
        <v>22389.14</v>
      </c>
      <c r="AA159" s="17">
        <v>0</v>
      </c>
      <c r="AB159" s="17">
        <v>0</v>
      </c>
      <c r="AC159" s="17">
        <v>0</v>
      </c>
      <c r="AD159" s="17">
        <v>0</v>
      </c>
      <c r="AE159">
        <v>1</v>
      </c>
      <c r="AF159">
        <v>1</v>
      </c>
      <c r="AG159">
        <v>1</v>
      </c>
      <c r="AH159">
        <v>0</v>
      </c>
      <c r="AI159" t="s">
        <v>56</v>
      </c>
    </row>
    <row r="160" spans="1:35" x14ac:dyDescent="0.25">
      <c r="A160" s="25" t="s">
        <v>47</v>
      </c>
      <c r="B160" t="s">
        <v>575</v>
      </c>
      <c r="C160" t="s">
        <v>576</v>
      </c>
      <c r="D160" t="s">
        <v>85</v>
      </c>
      <c r="E160" t="s">
        <v>577</v>
      </c>
      <c r="F160" t="s">
        <v>115</v>
      </c>
      <c r="G160" t="s">
        <v>225</v>
      </c>
      <c r="H160" t="s">
        <v>570</v>
      </c>
      <c r="I160" t="s">
        <v>55</v>
      </c>
      <c r="J160" t="s">
        <v>571</v>
      </c>
      <c r="K160" s="17">
        <v>622.04</v>
      </c>
      <c r="L160" s="17">
        <v>1451.42</v>
      </c>
      <c r="M160" s="17">
        <v>1244.08</v>
      </c>
      <c r="N160" s="17">
        <v>0</v>
      </c>
      <c r="O160" s="17">
        <v>480</v>
      </c>
      <c r="P160" s="18">
        <v>9952.6</v>
      </c>
      <c r="Q160" s="17">
        <v>5421</v>
      </c>
      <c r="R160" s="17">
        <v>0</v>
      </c>
      <c r="S160" s="17">
        <v>-100</v>
      </c>
      <c r="T160" s="21">
        <v>400</v>
      </c>
      <c r="U160" s="21">
        <v>1090</v>
      </c>
      <c r="V160" s="17">
        <v>98</v>
      </c>
      <c r="W160" s="17">
        <v>0</v>
      </c>
      <c r="X160" s="17">
        <v>1000</v>
      </c>
      <c r="Y160" s="17">
        <v>200</v>
      </c>
      <c r="Z160" s="17">
        <f t="shared" si="9"/>
        <v>21859.14</v>
      </c>
      <c r="AA160" s="17">
        <v>0</v>
      </c>
      <c r="AB160" s="17">
        <v>0</v>
      </c>
      <c r="AC160" s="17">
        <v>0</v>
      </c>
      <c r="AD160" s="17">
        <v>0</v>
      </c>
      <c r="AE160">
        <v>1</v>
      </c>
      <c r="AF160">
        <v>1</v>
      </c>
      <c r="AG160">
        <v>1</v>
      </c>
      <c r="AH160">
        <v>0</v>
      </c>
      <c r="AI160" t="s">
        <v>56</v>
      </c>
    </row>
    <row r="161" spans="1:35" x14ac:dyDescent="0.25">
      <c r="A161" s="25" t="s">
        <v>47</v>
      </c>
      <c r="B161" t="s">
        <v>578</v>
      </c>
      <c r="C161" t="s">
        <v>579</v>
      </c>
      <c r="D161" t="s">
        <v>85</v>
      </c>
      <c r="E161" t="s">
        <v>580</v>
      </c>
      <c r="F161" t="s">
        <v>172</v>
      </c>
      <c r="G161" t="s">
        <v>225</v>
      </c>
      <c r="H161" t="s">
        <v>570</v>
      </c>
      <c r="I161" t="s">
        <v>55</v>
      </c>
      <c r="J161" t="s">
        <v>571</v>
      </c>
      <c r="K161" s="17">
        <v>587.04</v>
      </c>
      <c r="L161" s="17">
        <v>1369.75</v>
      </c>
      <c r="M161" s="17">
        <v>1174.07</v>
      </c>
      <c r="N161" s="17">
        <v>0</v>
      </c>
      <c r="O161" s="17">
        <v>450</v>
      </c>
      <c r="P161" s="18">
        <v>9392.6</v>
      </c>
      <c r="Q161" s="17">
        <v>2867</v>
      </c>
      <c r="R161" s="17">
        <v>0</v>
      </c>
      <c r="S161" s="17">
        <f>-100-100</f>
        <v>-200</v>
      </c>
      <c r="T161" s="21">
        <v>400</v>
      </c>
      <c r="U161" s="21">
        <v>1090</v>
      </c>
      <c r="V161" s="17">
        <v>138.83000000000001</v>
      </c>
      <c r="W161" s="17">
        <v>0</v>
      </c>
      <c r="X161" s="17">
        <v>1000</v>
      </c>
      <c r="Y161" s="17">
        <v>150</v>
      </c>
      <c r="Z161" s="17">
        <f t="shared" si="9"/>
        <v>18419.29</v>
      </c>
      <c r="AA161" s="17">
        <v>0</v>
      </c>
      <c r="AB161" s="17">
        <v>0</v>
      </c>
      <c r="AC161" s="17">
        <v>0</v>
      </c>
      <c r="AD161" s="17">
        <v>0</v>
      </c>
      <c r="AE161">
        <v>1</v>
      </c>
      <c r="AF161">
        <v>1</v>
      </c>
      <c r="AG161">
        <v>1</v>
      </c>
      <c r="AH161">
        <v>0</v>
      </c>
      <c r="AI161" t="s">
        <v>56</v>
      </c>
    </row>
    <row r="162" spans="1:35" x14ac:dyDescent="0.25">
      <c r="A162" s="25" t="s">
        <v>47</v>
      </c>
      <c r="B162" t="s">
        <v>581</v>
      </c>
      <c r="C162" t="s">
        <v>582</v>
      </c>
      <c r="D162" t="s">
        <v>261</v>
      </c>
      <c r="E162" t="s">
        <v>583</v>
      </c>
      <c r="F162" t="s">
        <v>176</v>
      </c>
      <c r="G162" t="s">
        <v>225</v>
      </c>
      <c r="H162" t="s">
        <v>570</v>
      </c>
      <c r="I162" t="s">
        <v>55</v>
      </c>
      <c r="J162" t="s">
        <v>571</v>
      </c>
      <c r="K162" s="17">
        <v>516.86</v>
      </c>
      <c r="L162" s="17">
        <v>1206.01</v>
      </c>
      <c r="M162" s="17">
        <v>1033.73</v>
      </c>
      <c r="N162" s="17">
        <v>0</v>
      </c>
      <c r="O162" s="17">
        <v>0</v>
      </c>
      <c r="P162" s="18">
        <v>8269.7999999999993</v>
      </c>
      <c r="Q162" s="17">
        <v>0</v>
      </c>
      <c r="R162" s="17">
        <v>0</v>
      </c>
      <c r="S162" s="17">
        <v>0</v>
      </c>
      <c r="T162" s="21">
        <v>300</v>
      </c>
      <c r="U162" s="21">
        <v>1150</v>
      </c>
      <c r="V162" s="17">
        <v>98</v>
      </c>
      <c r="W162" s="17">
        <v>0</v>
      </c>
      <c r="X162" s="17">
        <v>1000</v>
      </c>
      <c r="Y162" s="17">
        <v>150</v>
      </c>
      <c r="Z162" s="17">
        <f t="shared" si="9"/>
        <v>13724.4</v>
      </c>
      <c r="AA162" s="17">
        <v>0</v>
      </c>
      <c r="AB162" s="17">
        <v>0</v>
      </c>
      <c r="AC162" s="17">
        <v>0</v>
      </c>
      <c r="AD162" s="17">
        <v>0</v>
      </c>
      <c r="AE162">
        <v>1</v>
      </c>
      <c r="AF162">
        <v>1</v>
      </c>
      <c r="AG162">
        <v>1</v>
      </c>
      <c r="AH162">
        <v>0</v>
      </c>
      <c r="AI162" t="s">
        <v>56</v>
      </c>
    </row>
    <row r="163" spans="1:35" x14ac:dyDescent="0.25">
      <c r="A163" s="25" t="s">
        <v>47</v>
      </c>
      <c r="B163" t="s">
        <v>584</v>
      </c>
      <c r="C163" t="s">
        <v>585</v>
      </c>
      <c r="D163" t="s">
        <v>85</v>
      </c>
      <c r="E163" t="s">
        <v>586</v>
      </c>
      <c r="F163" t="s">
        <v>167</v>
      </c>
      <c r="G163" t="s">
        <v>225</v>
      </c>
      <c r="H163" t="s">
        <v>570</v>
      </c>
      <c r="I163" t="s">
        <v>55</v>
      </c>
      <c r="J163" t="s">
        <v>571</v>
      </c>
      <c r="K163" s="17">
        <v>587.04</v>
      </c>
      <c r="L163" s="17">
        <v>1369.75</v>
      </c>
      <c r="M163" s="17">
        <v>1174.07</v>
      </c>
      <c r="N163" s="17">
        <v>0</v>
      </c>
      <c r="O163" s="17">
        <v>480</v>
      </c>
      <c r="P163" s="18">
        <v>9392.6</v>
      </c>
      <c r="Q163" s="17">
        <f>12874.62+1000</f>
        <v>13874.62</v>
      </c>
      <c r="R163" s="17">
        <v>0</v>
      </c>
      <c r="S163" s="17">
        <v>-200</v>
      </c>
      <c r="T163" s="21">
        <v>400</v>
      </c>
      <c r="U163" s="21">
        <v>1120</v>
      </c>
      <c r="V163" s="17">
        <v>138.83000000000001</v>
      </c>
      <c r="W163" s="17">
        <v>0</v>
      </c>
      <c r="X163" s="17">
        <v>1000</v>
      </c>
      <c r="Y163" s="17">
        <v>150</v>
      </c>
      <c r="Z163" s="17">
        <f t="shared" si="9"/>
        <v>29486.910000000003</v>
      </c>
      <c r="AA163" s="17">
        <v>0</v>
      </c>
      <c r="AB163" s="17">
        <v>0</v>
      </c>
      <c r="AC163" s="17">
        <v>0</v>
      </c>
      <c r="AD163" s="17">
        <v>0</v>
      </c>
      <c r="AE163">
        <v>1</v>
      </c>
      <c r="AF163">
        <v>1</v>
      </c>
      <c r="AG163">
        <v>1</v>
      </c>
      <c r="AH163">
        <v>0</v>
      </c>
      <c r="AI163" t="s">
        <v>56</v>
      </c>
    </row>
    <row r="164" spans="1:35" x14ac:dyDescent="0.25">
      <c r="A164" s="25" t="s">
        <v>47</v>
      </c>
      <c r="B164" t="s">
        <v>587</v>
      </c>
      <c r="C164" t="s">
        <v>588</v>
      </c>
      <c r="D164" t="s">
        <v>261</v>
      </c>
      <c r="E164" t="s">
        <v>589</v>
      </c>
      <c r="F164" t="s">
        <v>140</v>
      </c>
      <c r="G164" t="s">
        <v>225</v>
      </c>
      <c r="H164" t="s">
        <v>570</v>
      </c>
      <c r="I164" t="s">
        <v>55</v>
      </c>
      <c r="J164" t="s">
        <v>571</v>
      </c>
      <c r="K164" s="17">
        <v>552.04</v>
      </c>
      <c r="L164" s="17">
        <v>1288.0899999999999</v>
      </c>
      <c r="M164" s="17">
        <v>1104.08</v>
      </c>
      <c r="N164" s="17">
        <v>0</v>
      </c>
      <c r="O164" s="17">
        <v>0</v>
      </c>
      <c r="P164" s="18">
        <v>8832.6</v>
      </c>
      <c r="Q164" s="17">
        <f>5805+1000</f>
        <v>6805</v>
      </c>
      <c r="R164" s="17">
        <v>0</v>
      </c>
      <c r="S164" s="17">
        <v>0</v>
      </c>
      <c r="T164" s="21">
        <v>300</v>
      </c>
      <c r="U164" s="21">
        <v>850</v>
      </c>
      <c r="V164" s="17">
        <v>138.83000000000001</v>
      </c>
      <c r="W164" s="17">
        <v>0</v>
      </c>
      <c r="X164" s="17">
        <v>1000</v>
      </c>
      <c r="Y164" s="17">
        <v>150</v>
      </c>
      <c r="Z164" s="17">
        <f t="shared" ref="Z164" si="10">SUM(K164:Y164)</f>
        <v>21020.640000000003</v>
      </c>
      <c r="AA164" s="17">
        <v>0</v>
      </c>
      <c r="AB164" s="17">
        <v>0</v>
      </c>
      <c r="AC164" s="17">
        <v>0</v>
      </c>
      <c r="AD164" s="17">
        <v>0</v>
      </c>
      <c r="AE164">
        <v>1</v>
      </c>
      <c r="AF164">
        <v>1</v>
      </c>
      <c r="AG164">
        <v>1</v>
      </c>
      <c r="AH164">
        <v>0</v>
      </c>
      <c r="AI164" t="s">
        <v>56</v>
      </c>
    </row>
    <row r="165" spans="1:35" x14ac:dyDescent="0.25">
      <c r="A165" s="25" t="s">
        <v>47</v>
      </c>
      <c r="B165" t="s">
        <v>590</v>
      </c>
      <c r="C165" t="s">
        <v>591</v>
      </c>
      <c r="D165" t="s">
        <v>261</v>
      </c>
      <c r="E165" t="s">
        <v>592</v>
      </c>
      <c r="F165" t="s">
        <v>176</v>
      </c>
      <c r="G165" t="s">
        <v>225</v>
      </c>
      <c r="H165" t="s">
        <v>570</v>
      </c>
      <c r="I165" t="s">
        <v>55</v>
      </c>
      <c r="J165" t="s">
        <v>571</v>
      </c>
      <c r="K165" s="17">
        <v>622.04</v>
      </c>
      <c r="L165" s="17">
        <v>1451.42</v>
      </c>
      <c r="M165" s="17">
        <v>1244.08</v>
      </c>
      <c r="N165" s="17">
        <v>0</v>
      </c>
      <c r="O165" s="17">
        <v>0</v>
      </c>
      <c r="P165" s="18">
        <v>10947.86</v>
      </c>
      <c r="Q165" s="17">
        <v>1000</v>
      </c>
      <c r="R165" s="17">
        <v>0</v>
      </c>
      <c r="S165" s="17">
        <v>0</v>
      </c>
      <c r="T165" s="21">
        <v>300</v>
      </c>
      <c r="U165" s="21">
        <v>1000</v>
      </c>
      <c r="V165" s="17">
        <v>138.83000000000001</v>
      </c>
      <c r="W165" s="17">
        <v>0</v>
      </c>
      <c r="X165" s="17">
        <v>1000</v>
      </c>
      <c r="Y165" s="17">
        <v>100</v>
      </c>
      <c r="Z165" s="17">
        <f t="shared" ref="Z165:Z195" si="11">SUM(K165:Y165)</f>
        <v>17804.230000000003</v>
      </c>
      <c r="AA165" s="17">
        <v>0</v>
      </c>
      <c r="AB165" s="17">
        <v>0</v>
      </c>
      <c r="AC165" s="17">
        <v>0</v>
      </c>
      <c r="AD165" s="17">
        <v>0</v>
      </c>
      <c r="AE165">
        <v>1</v>
      </c>
      <c r="AF165">
        <v>1</v>
      </c>
      <c r="AG165">
        <v>1</v>
      </c>
      <c r="AH165">
        <v>0</v>
      </c>
      <c r="AI165" t="s">
        <v>56</v>
      </c>
    </row>
    <row r="166" spans="1:35" x14ac:dyDescent="0.25">
      <c r="A166" s="25" t="s">
        <v>47</v>
      </c>
      <c r="B166" t="s">
        <v>593</v>
      </c>
      <c r="C166" t="s">
        <v>594</v>
      </c>
      <c r="D166" t="s">
        <v>257</v>
      </c>
      <c r="E166" t="s">
        <v>595</v>
      </c>
      <c r="F166" t="s">
        <v>136</v>
      </c>
      <c r="G166" t="s">
        <v>225</v>
      </c>
      <c r="H166" t="s">
        <v>570</v>
      </c>
      <c r="I166" t="s">
        <v>55</v>
      </c>
      <c r="J166" t="s">
        <v>571</v>
      </c>
      <c r="K166" s="17">
        <v>622.04</v>
      </c>
      <c r="L166" s="17">
        <v>1451.42</v>
      </c>
      <c r="M166" s="17">
        <f>1244.08*1.2</f>
        <v>1492.896</v>
      </c>
      <c r="N166" s="17">
        <v>200</v>
      </c>
      <c r="O166" s="17">
        <v>160</v>
      </c>
      <c r="P166" s="18">
        <v>6720</v>
      </c>
      <c r="Q166" s="17">
        <f>100+1000</f>
        <v>1100</v>
      </c>
      <c r="R166" s="17">
        <v>0</v>
      </c>
      <c r="S166" s="17">
        <v>0</v>
      </c>
      <c r="T166" s="21">
        <v>300</v>
      </c>
      <c r="U166" s="21">
        <v>850</v>
      </c>
      <c r="V166" s="17">
        <v>98</v>
      </c>
      <c r="W166" s="17">
        <v>0</v>
      </c>
      <c r="X166" s="17">
        <v>1000</v>
      </c>
      <c r="Y166" s="17">
        <v>100</v>
      </c>
      <c r="Z166" s="17">
        <f t="shared" si="11"/>
        <v>14094.356</v>
      </c>
      <c r="AA166" s="17">
        <v>0</v>
      </c>
      <c r="AB166" s="17">
        <v>0</v>
      </c>
      <c r="AC166" s="17">
        <v>0</v>
      </c>
      <c r="AD166" s="17">
        <v>0</v>
      </c>
      <c r="AE166">
        <v>1</v>
      </c>
      <c r="AF166">
        <v>1</v>
      </c>
      <c r="AG166">
        <v>1</v>
      </c>
      <c r="AH166">
        <v>0</v>
      </c>
      <c r="AI166" t="s">
        <v>56</v>
      </c>
    </row>
    <row r="167" spans="1:35" x14ac:dyDescent="0.25">
      <c r="A167" s="25" t="s">
        <v>47</v>
      </c>
      <c r="B167" t="s">
        <v>596</v>
      </c>
      <c r="C167" t="s">
        <v>597</v>
      </c>
      <c r="D167" t="s">
        <v>261</v>
      </c>
      <c r="E167" t="s">
        <v>598</v>
      </c>
      <c r="F167" t="s">
        <v>180</v>
      </c>
      <c r="G167" t="s">
        <v>225</v>
      </c>
      <c r="H167" t="s">
        <v>570</v>
      </c>
      <c r="I167" t="s">
        <v>55</v>
      </c>
      <c r="J167" t="s">
        <v>571</v>
      </c>
      <c r="K167" s="17">
        <v>587.04</v>
      </c>
      <c r="L167" s="17">
        <v>1369.75</v>
      </c>
      <c r="M167" s="17">
        <v>1174.08</v>
      </c>
      <c r="N167" s="17">
        <v>0</v>
      </c>
      <c r="O167" s="17">
        <v>0</v>
      </c>
      <c r="P167" s="18">
        <v>9862.23</v>
      </c>
      <c r="Q167" s="17">
        <v>0</v>
      </c>
      <c r="R167" s="17">
        <v>0</v>
      </c>
      <c r="S167" s="17">
        <v>0</v>
      </c>
      <c r="T167" s="21">
        <v>300</v>
      </c>
      <c r="U167" s="21">
        <v>1150</v>
      </c>
      <c r="V167" s="17">
        <v>138.83000000000001</v>
      </c>
      <c r="W167" s="17">
        <v>0</v>
      </c>
      <c r="X167" s="17">
        <v>1000</v>
      </c>
      <c r="Y167" s="17">
        <v>100</v>
      </c>
      <c r="Z167" s="17">
        <f t="shared" si="11"/>
        <v>15681.929999999998</v>
      </c>
      <c r="AA167" s="17">
        <v>0</v>
      </c>
      <c r="AB167" s="17">
        <v>0</v>
      </c>
      <c r="AC167" s="17">
        <v>0</v>
      </c>
      <c r="AD167" s="17">
        <v>0</v>
      </c>
      <c r="AE167">
        <v>1</v>
      </c>
      <c r="AF167">
        <v>1</v>
      </c>
      <c r="AG167">
        <v>1</v>
      </c>
      <c r="AH167">
        <v>0</v>
      </c>
      <c r="AI167" t="s">
        <v>56</v>
      </c>
    </row>
    <row r="168" spans="1:35" x14ac:dyDescent="0.25">
      <c r="A168" s="25" t="s">
        <v>47</v>
      </c>
      <c r="B168" t="s">
        <v>599</v>
      </c>
      <c r="C168" t="s">
        <v>600</v>
      </c>
      <c r="D168" t="s">
        <v>261</v>
      </c>
      <c r="E168" t="s">
        <v>601</v>
      </c>
      <c r="F168" t="s">
        <v>167</v>
      </c>
      <c r="G168" t="s">
        <v>225</v>
      </c>
      <c r="H168" t="s">
        <v>570</v>
      </c>
      <c r="I168" t="s">
        <v>55</v>
      </c>
      <c r="J168" t="s">
        <v>571</v>
      </c>
      <c r="K168" s="17">
        <v>492.63</v>
      </c>
      <c r="L168" s="17">
        <v>168</v>
      </c>
      <c r="M168" s="17">
        <v>0</v>
      </c>
      <c r="N168" s="17">
        <v>0</v>
      </c>
      <c r="O168" s="17">
        <v>155</v>
      </c>
      <c r="P168" s="18">
        <v>8683.2900000000009</v>
      </c>
      <c r="Q168" s="17">
        <f>3360+1000</f>
        <v>4360</v>
      </c>
      <c r="R168" s="17">
        <v>0</v>
      </c>
      <c r="S168" s="17">
        <v>0</v>
      </c>
      <c r="T168" s="21">
        <v>0</v>
      </c>
      <c r="U168" s="21">
        <v>0</v>
      </c>
      <c r="V168" s="17">
        <v>138.83000000000001</v>
      </c>
      <c r="W168" s="17">
        <v>0</v>
      </c>
      <c r="X168" s="17">
        <v>1000</v>
      </c>
      <c r="Y168" s="17">
        <v>100</v>
      </c>
      <c r="Z168" s="17">
        <f t="shared" si="11"/>
        <v>15097.75</v>
      </c>
      <c r="AA168" s="17">
        <v>0</v>
      </c>
      <c r="AB168" s="17">
        <v>0</v>
      </c>
      <c r="AC168" s="17">
        <v>0</v>
      </c>
      <c r="AD168" s="17">
        <v>0</v>
      </c>
      <c r="AE168">
        <v>1</v>
      </c>
      <c r="AF168">
        <v>1</v>
      </c>
      <c r="AG168">
        <v>1</v>
      </c>
      <c r="AH168">
        <v>0</v>
      </c>
      <c r="AI168" t="s">
        <v>56</v>
      </c>
    </row>
    <row r="169" spans="1:35" x14ac:dyDescent="0.25">
      <c r="A169" s="25" t="s">
        <v>47</v>
      </c>
      <c r="B169" t="s">
        <v>602</v>
      </c>
      <c r="C169" t="s">
        <v>603</v>
      </c>
      <c r="D169" t="s">
        <v>261</v>
      </c>
      <c r="E169" t="s">
        <v>604</v>
      </c>
      <c r="F169" t="s">
        <v>140</v>
      </c>
      <c r="G169" t="s">
        <v>225</v>
      </c>
      <c r="H169" t="s">
        <v>570</v>
      </c>
      <c r="I169" t="s">
        <v>55</v>
      </c>
      <c r="J169" t="s">
        <v>605</v>
      </c>
      <c r="K169" s="17">
        <v>761.91</v>
      </c>
      <c r="L169" s="17">
        <v>1777.8</v>
      </c>
      <c r="M169" s="17">
        <v>1523.83</v>
      </c>
      <c r="N169" s="17">
        <v>0</v>
      </c>
      <c r="O169" s="17">
        <v>0</v>
      </c>
      <c r="P169" s="18">
        <v>0</v>
      </c>
      <c r="Q169" s="17">
        <v>0</v>
      </c>
      <c r="R169" s="17">
        <v>0</v>
      </c>
      <c r="S169" s="17">
        <v>0</v>
      </c>
      <c r="T169" s="21">
        <v>300</v>
      </c>
      <c r="U169" s="21">
        <v>150</v>
      </c>
      <c r="V169" s="17">
        <v>138.83000000000001</v>
      </c>
      <c r="W169" s="17">
        <v>0</v>
      </c>
      <c r="X169" s="17">
        <v>1000</v>
      </c>
      <c r="Y169" s="17">
        <v>0</v>
      </c>
      <c r="Z169" s="17">
        <f t="shared" si="11"/>
        <v>5652.37</v>
      </c>
      <c r="AA169" s="17">
        <v>0</v>
      </c>
      <c r="AB169" s="17">
        <v>0</v>
      </c>
      <c r="AC169" s="17">
        <v>0</v>
      </c>
      <c r="AD169" s="17">
        <v>0</v>
      </c>
      <c r="AE169">
        <v>1</v>
      </c>
      <c r="AF169">
        <v>1</v>
      </c>
      <c r="AG169">
        <v>1</v>
      </c>
      <c r="AH169">
        <v>0</v>
      </c>
      <c r="AI169" t="s">
        <v>56</v>
      </c>
    </row>
    <row r="170" spans="1:35" x14ac:dyDescent="0.25">
      <c r="A170" s="25" t="s">
        <v>47</v>
      </c>
      <c r="B170" t="s">
        <v>606</v>
      </c>
      <c r="C170" t="s">
        <v>607</v>
      </c>
      <c r="D170" t="s">
        <v>257</v>
      </c>
      <c r="E170" t="s">
        <v>608</v>
      </c>
      <c r="F170" t="s">
        <v>201</v>
      </c>
      <c r="G170" t="s">
        <v>225</v>
      </c>
      <c r="H170" t="s">
        <v>570</v>
      </c>
      <c r="I170" t="s">
        <v>55</v>
      </c>
      <c r="J170" t="s">
        <v>605</v>
      </c>
      <c r="K170" s="17">
        <v>587.04</v>
      </c>
      <c r="L170" s="17">
        <v>1369.75</v>
      </c>
      <c r="M170" s="17">
        <f>1174.07*1.1</f>
        <v>1291.4770000000001</v>
      </c>
      <c r="N170" s="17">
        <v>0</v>
      </c>
      <c r="O170" s="17">
        <v>0</v>
      </c>
      <c r="P170" s="18">
        <v>6720</v>
      </c>
      <c r="Q170" s="17">
        <v>1000</v>
      </c>
      <c r="R170" s="17">
        <v>0</v>
      </c>
      <c r="S170" s="17">
        <v>0</v>
      </c>
      <c r="T170" s="21">
        <v>300</v>
      </c>
      <c r="U170" s="21">
        <v>1000</v>
      </c>
      <c r="V170" s="17">
        <v>98</v>
      </c>
      <c r="W170" s="17">
        <v>0</v>
      </c>
      <c r="X170" s="17">
        <v>1000</v>
      </c>
      <c r="Y170" s="17">
        <v>50</v>
      </c>
      <c r="Z170" s="17">
        <f t="shared" si="11"/>
        <v>13416.267</v>
      </c>
      <c r="AA170" s="17">
        <v>0</v>
      </c>
      <c r="AB170" s="17">
        <v>0</v>
      </c>
      <c r="AC170" s="17">
        <v>0</v>
      </c>
      <c r="AD170" s="17">
        <v>0</v>
      </c>
      <c r="AE170">
        <v>1</v>
      </c>
      <c r="AF170">
        <v>1</v>
      </c>
      <c r="AG170">
        <v>1</v>
      </c>
      <c r="AH170">
        <v>0</v>
      </c>
      <c r="AI170" t="s">
        <v>56</v>
      </c>
    </row>
    <row r="171" spans="1:35" x14ac:dyDescent="0.25">
      <c r="A171" s="25" t="s">
        <v>47</v>
      </c>
      <c r="B171" t="s">
        <v>609</v>
      </c>
      <c r="C171" t="s">
        <v>610</v>
      </c>
      <c r="D171" t="s">
        <v>257</v>
      </c>
      <c r="E171" t="s">
        <v>611</v>
      </c>
      <c r="F171" t="s">
        <v>194</v>
      </c>
      <c r="G171" t="s">
        <v>225</v>
      </c>
      <c r="H171" t="s">
        <v>570</v>
      </c>
      <c r="I171" t="s">
        <v>55</v>
      </c>
      <c r="J171" t="s">
        <v>605</v>
      </c>
      <c r="K171" s="17">
        <v>587.04</v>
      </c>
      <c r="L171" s="17">
        <v>1369.75</v>
      </c>
      <c r="M171" s="17">
        <f>1174.07*0.9</f>
        <v>1056.663</v>
      </c>
      <c r="N171" s="17">
        <v>0</v>
      </c>
      <c r="O171" s="17">
        <v>0</v>
      </c>
      <c r="P171" s="18">
        <v>6720</v>
      </c>
      <c r="Q171" s="17">
        <v>0</v>
      </c>
      <c r="R171" s="17">
        <v>0</v>
      </c>
      <c r="S171" s="17">
        <v>0</v>
      </c>
      <c r="T171" s="21">
        <v>300</v>
      </c>
      <c r="U171" s="21">
        <v>1000</v>
      </c>
      <c r="V171" s="17">
        <v>98</v>
      </c>
      <c r="W171" s="17">
        <v>0</v>
      </c>
      <c r="X171" s="17">
        <v>1000</v>
      </c>
      <c r="Y171" s="17">
        <v>50</v>
      </c>
      <c r="Z171" s="17">
        <f t="shared" si="11"/>
        <v>12181.453</v>
      </c>
      <c r="AA171" s="17">
        <v>0</v>
      </c>
      <c r="AB171" s="17">
        <v>0</v>
      </c>
      <c r="AC171" s="17">
        <v>0</v>
      </c>
      <c r="AD171" s="17">
        <v>0</v>
      </c>
      <c r="AE171">
        <v>1</v>
      </c>
      <c r="AF171">
        <v>1</v>
      </c>
      <c r="AG171">
        <v>1</v>
      </c>
      <c r="AH171">
        <v>0</v>
      </c>
      <c r="AI171" t="s">
        <v>56</v>
      </c>
    </row>
    <row r="172" spans="1:35" x14ac:dyDescent="0.25">
      <c r="A172" s="25" t="s">
        <v>47</v>
      </c>
      <c r="B172" t="s">
        <v>612</v>
      </c>
      <c r="C172" t="s">
        <v>613</v>
      </c>
      <c r="D172" t="s">
        <v>85</v>
      </c>
      <c r="E172" t="s">
        <v>614</v>
      </c>
      <c r="F172" t="s">
        <v>194</v>
      </c>
      <c r="G172" t="s">
        <v>225</v>
      </c>
      <c r="H172" t="s">
        <v>570</v>
      </c>
      <c r="I172" t="s">
        <v>55</v>
      </c>
      <c r="J172" t="s">
        <v>605</v>
      </c>
      <c r="K172" s="17">
        <v>552.04</v>
      </c>
      <c r="L172" s="17">
        <v>1288.0899999999999</v>
      </c>
      <c r="M172" s="17">
        <v>1104.08</v>
      </c>
      <c r="N172" s="17">
        <v>0</v>
      </c>
      <c r="O172" s="17">
        <v>450</v>
      </c>
      <c r="P172" s="18">
        <v>8832.6</v>
      </c>
      <c r="Q172" s="17">
        <v>5462</v>
      </c>
      <c r="R172" s="17">
        <v>0</v>
      </c>
      <c r="S172" s="17">
        <v>-200</v>
      </c>
      <c r="T172" s="21">
        <v>400</v>
      </c>
      <c r="U172" s="21">
        <v>1060</v>
      </c>
      <c r="V172" s="17">
        <v>98</v>
      </c>
      <c r="W172" s="17">
        <v>0</v>
      </c>
      <c r="X172" s="17">
        <v>1000</v>
      </c>
      <c r="Y172" s="17">
        <v>50</v>
      </c>
      <c r="Z172" s="17">
        <f t="shared" si="11"/>
        <v>20096.810000000001</v>
      </c>
      <c r="AA172" s="17">
        <v>0</v>
      </c>
      <c r="AB172" s="17">
        <v>0</v>
      </c>
      <c r="AC172" s="17">
        <v>0</v>
      </c>
      <c r="AD172" s="17">
        <v>0</v>
      </c>
      <c r="AE172">
        <v>1</v>
      </c>
      <c r="AF172">
        <v>1</v>
      </c>
      <c r="AG172">
        <v>1</v>
      </c>
      <c r="AH172">
        <v>0</v>
      </c>
      <c r="AI172" t="s">
        <v>56</v>
      </c>
    </row>
    <row r="173" spans="1:35" x14ac:dyDescent="0.25">
      <c r="A173" s="25" t="s">
        <v>47</v>
      </c>
      <c r="B173" t="s">
        <v>615</v>
      </c>
      <c r="C173" t="s">
        <v>616</v>
      </c>
      <c r="D173" t="s">
        <v>85</v>
      </c>
      <c r="E173" t="s">
        <v>617</v>
      </c>
      <c r="F173" t="s">
        <v>115</v>
      </c>
      <c r="G173" t="s">
        <v>225</v>
      </c>
      <c r="H173" t="s">
        <v>570</v>
      </c>
      <c r="I173" t="s">
        <v>55</v>
      </c>
      <c r="J173" t="s">
        <v>605</v>
      </c>
      <c r="K173" s="17">
        <v>552.04</v>
      </c>
      <c r="L173" s="17">
        <v>1288.0899999999999</v>
      </c>
      <c r="M173" s="17">
        <v>1104.08</v>
      </c>
      <c r="N173" s="17">
        <v>0</v>
      </c>
      <c r="O173" s="17">
        <v>270</v>
      </c>
      <c r="P173" s="18">
        <v>8832.6</v>
      </c>
      <c r="Q173" s="17">
        <v>9023</v>
      </c>
      <c r="R173" s="17">
        <v>0</v>
      </c>
      <c r="S173" s="17">
        <v>-200</v>
      </c>
      <c r="T173" s="21">
        <v>400</v>
      </c>
      <c r="U173" s="21">
        <v>1150</v>
      </c>
      <c r="V173" s="17">
        <v>98</v>
      </c>
      <c r="W173" s="17">
        <v>0</v>
      </c>
      <c r="X173" s="17">
        <v>1000</v>
      </c>
      <c r="Y173" s="17">
        <v>50</v>
      </c>
      <c r="Z173" s="17">
        <f t="shared" si="11"/>
        <v>23567.81</v>
      </c>
      <c r="AA173" s="17">
        <v>0</v>
      </c>
      <c r="AB173" s="17">
        <v>0</v>
      </c>
      <c r="AC173" s="17">
        <v>0</v>
      </c>
      <c r="AD173" s="17">
        <v>0</v>
      </c>
      <c r="AE173">
        <v>1</v>
      </c>
      <c r="AF173">
        <v>1</v>
      </c>
      <c r="AG173">
        <v>1</v>
      </c>
      <c r="AH173">
        <v>0</v>
      </c>
      <c r="AI173" t="s">
        <v>56</v>
      </c>
    </row>
    <row r="174" spans="1:35" x14ac:dyDescent="0.25">
      <c r="A174" s="25" t="s">
        <v>47</v>
      </c>
      <c r="B174" t="s">
        <v>618</v>
      </c>
      <c r="C174" t="s">
        <v>619</v>
      </c>
      <c r="D174" t="s">
        <v>85</v>
      </c>
      <c r="E174" t="s">
        <v>620</v>
      </c>
      <c r="F174" t="s">
        <v>115</v>
      </c>
      <c r="G174" t="s">
        <v>225</v>
      </c>
      <c r="H174" t="s">
        <v>570</v>
      </c>
      <c r="I174" t="s">
        <v>55</v>
      </c>
      <c r="J174" t="s">
        <v>605</v>
      </c>
      <c r="K174" s="17">
        <v>552.04</v>
      </c>
      <c r="L174" s="17">
        <v>1288.0899999999999</v>
      </c>
      <c r="M174" s="17">
        <v>1104.08</v>
      </c>
      <c r="N174" s="17">
        <v>0</v>
      </c>
      <c r="O174" s="17">
        <v>285</v>
      </c>
      <c r="P174" s="18">
        <v>8832.6</v>
      </c>
      <c r="Q174" s="17">
        <f>13846.98+1000</f>
        <v>14846.98</v>
      </c>
      <c r="R174" s="17">
        <v>0</v>
      </c>
      <c r="S174" s="17">
        <v>0</v>
      </c>
      <c r="T174" s="21">
        <v>400</v>
      </c>
      <c r="U174" s="21">
        <v>1150</v>
      </c>
      <c r="V174" s="17">
        <v>98</v>
      </c>
      <c r="W174" s="17">
        <v>0</v>
      </c>
      <c r="X174" s="17">
        <v>1000</v>
      </c>
      <c r="Y174" s="17">
        <v>50</v>
      </c>
      <c r="Z174" s="17">
        <f t="shared" si="11"/>
        <v>29606.79</v>
      </c>
      <c r="AA174" s="17">
        <v>0</v>
      </c>
      <c r="AB174" s="17">
        <v>0</v>
      </c>
      <c r="AC174" s="17">
        <v>0</v>
      </c>
      <c r="AD174" s="17">
        <v>0</v>
      </c>
      <c r="AE174">
        <v>1</v>
      </c>
      <c r="AF174">
        <v>1</v>
      </c>
      <c r="AG174">
        <v>1</v>
      </c>
      <c r="AH174">
        <v>0</v>
      </c>
      <c r="AI174" t="s">
        <v>56</v>
      </c>
    </row>
    <row r="175" spans="1:35" x14ac:dyDescent="0.25">
      <c r="A175" s="25" t="s">
        <v>47</v>
      </c>
      <c r="B175" t="s">
        <v>621</v>
      </c>
      <c r="C175" t="s">
        <v>622</v>
      </c>
      <c r="D175" t="s">
        <v>261</v>
      </c>
      <c r="E175" t="s">
        <v>623</v>
      </c>
      <c r="F175" t="s">
        <v>194</v>
      </c>
      <c r="G175" t="s">
        <v>225</v>
      </c>
      <c r="H175" t="s">
        <v>570</v>
      </c>
      <c r="I175" t="s">
        <v>55</v>
      </c>
      <c r="J175" t="s">
        <v>605</v>
      </c>
      <c r="K175" s="17">
        <v>569.36</v>
      </c>
      <c r="L175" s="17">
        <v>1328.51</v>
      </c>
      <c r="M175" s="17">
        <v>1138.73</v>
      </c>
      <c r="N175" s="17">
        <v>0</v>
      </c>
      <c r="O175" s="17">
        <v>0</v>
      </c>
      <c r="P175" s="18">
        <v>9544.2900000000009</v>
      </c>
      <c r="Q175" s="17">
        <f>6028+1000</f>
        <v>7028</v>
      </c>
      <c r="R175" s="17">
        <v>0</v>
      </c>
      <c r="S175" s="17">
        <v>0</v>
      </c>
      <c r="T175" s="21">
        <v>300</v>
      </c>
      <c r="U175" s="21">
        <v>1000</v>
      </c>
      <c r="V175" s="17">
        <v>98</v>
      </c>
      <c r="W175" s="17">
        <v>0</v>
      </c>
      <c r="X175" s="17">
        <v>1000</v>
      </c>
      <c r="Y175" s="17">
        <v>50</v>
      </c>
      <c r="Z175" s="17">
        <f t="shared" si="11"/>
        <v>22056.89</v>
      </c>
      <c r="AA175" s="17">
        <v>0</v>
      </c>
      <c r="AB175" s="17">
        <v>0</v>
      </c>
      <c r="AC175" s="17">
        <v>0</v>
      </c>
      <c r="AD175" s="17">
        <v>0</v>
      </c>
      <c r="AE175">
        <v>1</v>
      </c>
      <c r="AF175">
        <v>1</v>
      </c>
      <c r="AG175">
        <v>1</v>
      </c>
      <c r="AH175">
        <v>0</v>
      </c>
      <c r="AI175" t="s">
        <v>56</v>
      </c>
    </row>
    <row r="176" spans="1:35" x14ac:dyDescent="0.25">
      <c r="A176" s="25" t="s">
        <v>47</v>
      </c>
      <c r="B176" t="s">
        <v>624</v>
      </c>
      <c r="C176" t="s">
        <v>625</v>
      </c>
      <c r="D176" t="s">
        <v>261</v>
      </c>
      <c r="E176" t="s">
        <v>626</v>
      </c>
      <c r="F176" t="s">
        <v>153</v>
      </c>
      <c r="G176" t="s">
        <v>225</v>
      </c>
      <c r="H176" t="s">
        <v>570</v>
      </c>
      <c r="I176" t="s">
        <v>55</v>
      </c>
      <c r="J176" t="s">
        <v>605</v>
      </c>
      <c r="K176" s="17">
        <v>516.86</v>
      </c>
      <c r="L176" s="17">
        <v>1206.01</v>
      </c>
      <c r="M176" s="17">
        <v>1033.73</v>
      </c>
      <c r="N176" s="17">
        <v>0</v>
      </c>
      <c r="O176" s="17">
        <v>0</v>
      </c>
      <c r="P176" s="18">
        <v>9096.7800000000007</v>
      </c>
      <c r="Q176" s="17">
        <f>4989+1000</f>
        <v>5989</v>
      </c>
      <c r="R176" s="17">
        <v>0</v>
      </c>
      <c r="S176" s="17">
        <v>0</v>
      </c>
      <c r="T176" s="21">
        <v>300</v>
      </c>
      <c r="U176" s="21">
        <v>850</v>
      </c>
      <c r="V176" s="17">
        <v>138.83000000000001</v>
      </c>
      <c r="W176" s="17">
        <v>0</v>
      </c>
      <c r="X176" s="17">
        <v>1000</v>
      </c>
      <c r="Y176" s="17">
        <v>50</v>
      </c>
      <c r="Z176" s="17">
        <f t="shared" si="11"/>
        <v>20181.210000000003</v>
      </c>
      <c r="AA176" s="17">
        <v>0</v>
      </c>
      <c r="AB176" s="17">
        <v>0</v>
      </c>
      <c r="AC176" s="17">
        <v>0</v>
      </c>
      <c r="AD176" s="17">
        <v>0</v>
      </c>
      <c r="AE176">
        <v>1</v>
      </c>
      <c r="AF176">
        <v>1</v>
      </c>
      <c r="AG176">
        <v>1</v>
      </c>
      <c r="AH176">
        <v>0</v>
      </c>
      <c r="AI176" t="s">
        <v>56</v>
      </c>
    </row>
    <row r="177" spans="1:35" x14ac:dyDescent="0.25">
      <c r="A177" s="25" t="s">
        <v>47</v>
      </c>
      <c r="B177" t="s">
        <v>627</v>
      </c>
      <c r="C177" t="s">
        <v>628</v>
      </c>
      <c r="D177" t="s">
        <v>85</v>
      </c>
      <c r="E177" t="s">
        <v>629</v>
      </c>
      <c r="F177" t="s">
        <v>167</v>
      </c>
      <c r="G177" t="s">
        <v>225</v>
      </c>
      <c r="H177" t="s">
        <v>570</v>
      </c>
      <c r="I177" t="s">
        <v>55</v>
      </c>
      <c r="J177" t="s">
        <v>605</v>
      </c>
      <c r="K177" s="17">
        <v>587.04</v>
      </c>
      <c r="L177" s="17">
        <v>1369.75</v>
      </c>
      <c r="M177" s="17">
        <v>1174.07</v>
      </c>
      <c r="N177" s="17">
        <v>0</v>
      </c>
      <c r="O177" s="17">
        <v>450</v>
      </c>
      <c r="P177" s="18">
        <v>7044.45</v>
      </c>
      <c r="Q177" s="17">
        <v>8536</v>
      </c>
      <c r="R177" s="17">
        <v>0</v>
      </c>
      <c r="S177" s="17">
        <v>0</v>
      </c>
      <c r="T177" s="21">
        <v>400</v>
      </c>
      <c r="U177" s="21">
        <v>1150</v>
      </c>
      <c r="V177" s="17">
        <v>98</v>
      </c>
      <c r="W177" s="17">
        <v>0</v>
      </c>
      <c r="X177" s="17">
        <v>1000</v>
      </c>
      <c r="Y177" s="17">
        <v>0</v>
      </c>
      <c r="Z177" s="17">
        <f t="shared" si="11"/>
        <v>21809.309999999998</v>
      </c>
      <c r="AA177" s="17">
        <v>0</v>
      </c>
      <c r="AB177" s="17">
        <v>0</v>
      </c>
      <c r="AC177" s="17">
        <v>0</v>
      </c>
      <c r="AD177" s="17">
        <v>0</v>
      </c>
      <c r="AE177">
        <v>1</v>
      </c>
      <c r="AF177">
        <v>1</v>
      </c>
      <c r="AG177">
        <v>1</v>
      </c>
      <c r="AH177">
        <v>0</v>
      </c>
      <c r="AI177" t="s">
        <v>56</v>
      </c>
    </row>
    <row r="178" spans="1:35" x14ac:dyDescent="0.25">
      <c r="A178" s="25" t="s">
        <v>47</v>
      </c>
      <c r="B178" t="s">
        <v>630</v>
      </c>
      <c r="C178" t="s">
        <v>631</v>
      </c>
      <c r="D178" t="s">
        <v>85</v>
      </c>
      <c r="E178" t="s">
        <v>632</v>
      </c>
      <c r="F178" t="s">
        <v>205</v>
      </c>
      <c r="G178" t="s">
        <v>225</v>
      </c>
      <c r="H178" t="s">
        <v>570</v>
      </c>
      <c r="I178" t="s">
        <v>55</v>
      </c>
      <c r="J178" t="s">
        <v>605</v>
      </c>
      <c r="K178" s="17">
        <v>587.04</v>
      </c>
      <c r="L178" s="17">
        <v>1369.75</v>
      </c>
      <c r="M178" s="17">
        <v>1174.07</v>
      </c>
      <c r="N178" s="17">
        <v>0</v>
      </c>
      <c r="O178" s="17">
        <v>480</v>
      </c>
      <c r="P178" s="18">
        <v>7044.45</v>
      </c>
      <c r="Q178" s="17">
        <v>-810</v>
      </c>
      <c r="R178" s="17">
        <v>0</v>
      </c>
      <c r="S178" s="17">
        <v>0</v>
      </c>
      <c r="T178" s="21">
        <v>400</v>
      </c>
      <c r="U178" s="21">
        <v>1150</v>
      </c>
      <c r="V178" s="17">
        <v>138.83000000000001</v>
      </c>
      <c r="W178" s="17">
        <v>0</v>
      </c>
      <c r="X178" s="17">
        <v>1000</v>
      </c>
      <c r="Y178" s="17">
        <v>0</v>
      </c>
      <c r="Z178" s="17">
        <f t="shared" si="11"/>
        <v>12534.14</v>
      </c>
      <c r="AA178" s="17">
        <v>0</v>
      </c>
      <c r="AB178" s="17">
        <v>0</v>
      </c>
      <c r="AC178" s="17">
        <v>0</v>
      </c>
      <c r="AD178" s="17">
        <v>0</v>
      </c>
      <c r="AE178">
        <v>1</v>
      </c>
      <c r="AF178">
        <v>1</v>
      </c>
      <c r="AG178">
        <v>1</v>
      </c>
      <c r="AH178">
        <v>0</v>
      </c>
      <c r="AI178" t="s">
        <v>56</v>
      </c>
    </row>
    <row r="179" spans="1:35" x14ac:dyDescent="0.25">
      <c r="A179" s="25" t="s">
        <v>47</v>
      </c>
      <c r="B179" t="s">
        <v>633</v>
      </c>
      <c r="C179" t="s">
        <v>634</v>
      </c>
      <c r="D179" t="s">
        <v>261</v>
      </c>
      <c r="E179" t="s">
        <v>635</v>
      </c>
      <c r="F179" t="s">
        <v>205</v>
      </c>
      <c r="G179" t="s">
        <v>225</v>
      </c>
      <c r="H179" t="s">
        <v>570</v>
      </c>
      <c r="I179" t="s">
        <v>55</v>
      </c>
      <c r="J179" t="s">
        <v>605</v>
      </c>
      <c r="K179" s="17">
        <v>622.04</v>
      </c>
      <c r="L179" s="17">
        <v>1451.42</v>
      </c>
      <c r="M179" s="17">
        <v>1244.08</v>
      </c>
      <c r="N179" s="17">
        <v>0</v>
      </c>
      <c r="O179" s="17">
        <v>0</v>
      </c>
      <c r="P179" s="18">
        <v>7464.45</v>
      </c>
      <c r="Q179" s="17">
        <v>12985</v>
      </c>
      <c r="R179" s="17">
        <v>0</v>
      </c>
      <c r="S179" s="17">
        <v>0</v>
      </c>
      <c r="T179" s="21">
        <v>300</v>
      </c>
      <c r="U179" s="21">
        <v>1150</v>
      </c>
      <c r="V179" s="17">
        <v>138.83000000000001</v>
      </c>
      <c r="W179" s="17">
        <v>0</v>
      </c>
      <c r="X179" s="17">
        <v>1000</v>
      </c>
      <c r="Y179" s="17">
        <v>0</v>
      </c>
      <c r="Z179" s="17">
        <f t="shared" si="11"/>
        <v>26355.82</v>
      </c>
      <c r="AA179" s="17">
        <v>0</v>
      </c>
      <c r="AB179" s="17">
        <v>0</v>
      </c>
      <c r="AC179" s="17">
        <v>0</v>
      </c>
      <c r="AD179" s="17">
        <v>0</v>
      </c>
      <c r="AE179">
        <v>1</v>
      </c>
      <c r="AF179">
        <v>1</v>
      </c>
      <c r="AG179">
        <v>1</v>
      </c>
      <c r="AH179">
        <v>0</v>
      </c>
      <c r="AI179" t="s">
        <v>56</v>
      </c>
    </row>
    <row r="180" spans="1:35" x14ac:dyDescent="0.25">
      <c r="A180" s="25" t="s">
        <v>47</v>
      </c>
      <c r="B180" t="s">
        <v>636</v>
      </c>
      <c r="C180" t="s">
        <v>637</v>
      </c>
      <c r="D180" t="s">
        <v>257</v>
      </c>
      <c r="E180" t="s">
        <v>638</v>
      </c>
      <c r="F180" t="s">
        <v>81</v>
      </c>
      <c r="G180" t="s">
        <v>225</v>
      </c>
      <c r="H180" t="s">
        <v>570</v>
      </c>
      <c r="I180" t="s">
        <v>55</v>
      </c>
      <c r="J180" t="s">
        <v>605</v>
      </c>
      <c r="K180" s="17">
        <v>516.86</v>
      </c>
      <c r="L180" s="17">
        <v>1206.01</v>
      </c>
      <c r="M180" s="17">
        <v>1033.73</v>
      </c>
      <c r="N180" s="17">
        <v>0</v>
      </c>
      <c r="O180" s="17">
        <v>0</v>
      </c>
      <c r="P180" s="18">
        <v>6822.59</v>
      </c>
      <c r="Q180" s="17">
        <v>0</v>
      </c>
      <c r="R180" s="17">
        <v>0</v>
      </c>
      <c r="S180" s="17">
        <v>0</v>
      </c>
      <c r="T180" s="21">
        <v>300</v>
      </c>
      <c r="U180" s="21">
        <v>970</v>
      </c>
      <c r="V180" s="17">
        <v>138.83000000000001</v>
      </c>
      <c r="W180" s="17">
        <v>0</v>
      </c>
      <c r="X180" s="17">
        <v>1000</v>
      </c>
      <c r="Y180" s="17">
        <v>0</v>
      </c>
      <c r="Z180" s="17">
        <f t="shared" si="11"/>
        <v>11988.02</v>
      </c>
      <c r="AA180" s="17">
        <v>0</v>
      </c>
      <c r="AB180" s="17">
        <v>0</v>
      </c>
      <c r="AC180" s="17">
        <v>0</v>
      </c>
      <c r="AD180" s="17">
        <v>0</v>
      </c>
      <c r="AE180">
        <v>1</v>
      </c>
      <c r="AF180">
        <v>1</v>
      </c>
      <c r="AG180">
        <v>1</v>
      </c>
      <c r="AH180">
        <v>0</v>
      </c>
      <c r="AI180" t="s">
        <v>56</v>
      </c>
    </row>
    <row r="181" spans="1:35" x14ac:dyDescent="0.25">
      <c r="A181" s="25" t="s">
        <v>47</v>
      </c>
      <c r="B181" t="s">
        <v>639</v>
      </c>
      <c r="C181" t="s">
        <v>640</v>
      </c>
      <c r="D181" t="s">
        <v>85</v>
      </c>
      <c r="E181" t="s">
        <v>641</v>
      </c>
      <c r="F181" t="s">
        <v>157</v>
      </c>
      <c r="G181" t="s">
        <v>225</v>
      </c>
      <c r="H181" t="s">
        <v>570</v>
      </c>
      <c r="I181" t="s">
        <v>55</v>
      </c>
      <c r="J181" t="s">
        <v>605</v>
      </c>
      <c r="K181" s="17">
        <v>587.04</v>
      </c>
      <c r="L181" s="17">
        <v>1369.75</v>
      </c>
      <c r="M181" s="17">
        <v>1174.07</v>
      </c>
      <c r="N181" s="17">
        <v>0</v>
      </c>
      <c r="O181" s="17">
        <v>480</v>
      </c>
      <c r="P181" s="18">
        <v>7464.45</v>
      </c>
      <c r="Q181" s="17">
        <v>3696</v>
      </c>
      <c r="R181" s="17">
        <v>0</v>
      </c>
      <c r="S181" s="17">
        <v>-200</v>
      </c>
      <c r="T181" s="21">
        <v>400</v>
      </c>
      <c r="U181" s="21">
        <v>1000</v>
      </c>
      <c r="V181" s="17">
        <v>98</v>
      </c>
      <c r="W181" s="17">
        <v>0</v>
      </c>
      <c r="X181" s="17">
        <v>1000</v>
      </c>
      <c r="Y181" s="17">
        <v>0</v>
      </c>
      <c r="Z181" s="17">
        <f t="shared" si="11"/>
        <v>17069.309999999998</v>
      </c>
      <c r="AA181" s="17">
        <v>0</v>
      </c>
      <c r="AB181" s="17">
        <v>0</v>
      </c>
      <c r="AC181" s="17">
        <v>0</v>
      </c>
      <c r="AD181" s="17">
        <v>0</v>
      </c>
      <c r="AE181">
        <v>1</v>
      </c>
      <c r="AF181">
        <v>1</v>
      </c>
      <c r="AG181">
        <v>1</v>
      </c>
      <c r="AH181">
        <v>0</v>
      </c>
      <c r="AI181" t="s">
        <v>56</v>
      </c>
    </row>
    <row r="182" spans="1:35" x14ac:dyDescent="0.25">
      <c r="A182" s="25" t="s">
        <v>47</v>
      </c>
      <c r="B182" t="s">
        <v>642</v>
      </c>
      <c r="C182" t="s">
        <v>643</v>
      </c>
      <c r="D182" t="s">
        <v>261</v>
      </c>
      <c r="E182" t="s">
        <v>644</v>
      </c>
      <c r="F182" t="s">
        <v>201</v>
      </c>
      <c r="G182" t="s">
        <v>225</v>
      </c>
      <c r="H182" t="s">
        <v>570</v>
      </c>
      <c r="I182" t="s">
        <v>55</v>
      </c>
      <c r="J182" t="s">
        <v>605</v>
      </c>
      <c r="K182" s="17">
        <v>587.04</v>
      </c>
      <c r="L182" s="17">
        <v>1369.75</v>
      </c>
      <c r="M182" s="17">
        <v>1174.07</v>
      </c>
      <c r="N182" s="17">
        <v>0</v>
      </c>
      <c r="O182" s="17">
        <v>0</v>
      </c>
      <c r="P182" s="18">
        <v>7748.9</v>
      </c>
      <c r="Q182" s="17">
        <f>2732+1000</f>
        <v>3732</v>
      </c>
      <c r="R182" s="17">
        <v>0</v>
      </c>
      <c r="S182" s="17">
        <v>0</v>
      </c>
      <c r="T182" s="21">
        <v>300</v>
      </c>
      <c r="U182" s="21">
        <v>1150</v>
      </c>
      <c r="V182" s="17">
        <v>98</v>
      </c>
      <c r="W182" s="17">
        <v>0</v>
      </c>
      <c r="X182" s="17">
        <v>1000</v>
      </c>
      <c r="Y182" s="17">
        <v>0</v>
      </c>
      <c r="Z182" s="17">
        <f t="shared" si="11"/>
        <v>17159.759999999998</v>
      </c>
      <c r="AA182" s="17">
        <v>0</v>
      </c>
      <c r="AB182" s="17">
        <v>0</v>
      </c>
      <c r="AC182" s="17">
        <v>0</v>
      </c>
      <c r="AD182" s="17">
        <v>0</v>
      </c>
      <c r="AE182">
        <v>1</v>
      </c>
      <c r="AF182">
        <v>1</v>
      </c>
      <c r="AG182">
        <v>1</v>
      </c>
      <c r="AH182">
        <v>0</v>
      </c>
      <c r="AI182" t="s">
        <v>56</v>
      </c>
    </row>
    <row r="183" spans="1:35" x14ac:dyDescent="0.25">
      <c r="A183" s="25" t="s">
        <v>47</v>
      </c>
      <c r="B183" t="s">
        <v>645</v>
      </c>
      <c r="C183" t="s">
        <v>646</v>
      </c>
      <c r="D183" t="s">
        <v>261</v>
      </c>
      <c r="E183" t="s">
        <v>647</v>
      </c>
      <c r="F183" t="s">
        <v>201</v>
      </c>
      <c r="G183" t="s">
        <v>225</v>
      </c>
      <c r="H183" t="s">
        <v>570</v>
      </c>
      <c r="I183" t="s">
        <v>55</v>
      </c>
      <c r="J183" t="s">
        <v>605</v>
      </c>
      <c r="K183" s="17">
        <v>552.04</v>
      </c>
      <c r="L183" s="17">
        <v>1288.0899999999999</v>
      </c>
      <c r="M183" s="17">
        <v>1104.08</v>
      </c>
      <c r="N183" s="17">
        <v>0</v>
      </c>
      <c r="O183" s="17">
        <v>0</v>
      </c>
      <c r="P183" s="18">
        <v>6624.45</v>
      </c>
      <c r="Q183" s="17">
        <v>0</v>
      </c>
      <c r="R183" s="17">
        <v>0</v>
      </c>
      <c r="S183" s="17">
        <v>0</v>
      </c>
      <c r="T183" s="21">
        <v>300</v>
      </c>
      <c r="U183" s="21">
        <v>1000</v>
      </c>
      <c r="V183" s="17">
        <v>98</v>
      </c>
      <c r="W183" s="17">
        <v>0</v>
      </c>
      <c r="X183" s="17">
        <v>1000</v>
      </c>
      <c r="Y183" s="17">
        <v>0</v>
      </c>
      <c r="Z183" s="17">
        <f t="shared" si="11"/>
        <v>11966.66</v>
      </c>
      <c r="AA183" s="17">
        <v>0</v>
      </c>
      <c r="AB183" s="17">
        <v>0</v>
      </c>
      <c r="AC183" s="17">
        <v>0</v>
      </c>
      <c r="AD183" s="17">
        <v>0</v>
      </c>
      <c r="AE183">
        <v>1</v>
      </c>
      <c r="AF183">
        <v>1</v>
      </c>
      <c r="AG183">
        <v>1</v>
      </c>
      <c r="AH183">
        <v>0</v>
      </c>
      <c r="AI183" t="s">
        <v>56</v>
      </c>
    </row>
    <row r="184" spans="1:35" x14ac:dyDescent="0.25">
      <c r="A184" s="25" t="s">
        <v>47</v>
      </c>
      <c r="B184" t="s">
        <v>648</v>
      </c>
      <c r="C184" t="s">
        <v>649</v>
      </c>
      <c r="D184" t="s">
        <v>257</v>
      </c>
      <c r="E184" t="s">
        <v>650</v>
      </c>
      <c r="F184" t="s">
        <v>194</v>
      </c>
      <c r="G184" t="s">
        <v>225</v>
      </c>
      <c r="H184" t="s">
        <v>570</v>
      </c>
      <c r="I184" t="s">
        <v>55</v>
      </c>
      <c r="J184" t="s">
        <v>605</v>
      </c>
      <c r="K184" s="17">
        <v>587.04</v>
      </c>
      <c r="L184" s="17">
        <v>1369.75</v>
      </c>
      <c r="M184" s="17">
        <f>1174.07*0.9</f>
        <v>1056.663</v>
      </c>
      <c r="N184" s="17">
        <v>0</v>
      </c>
      <c r="O184" s="17">
        <v>0</v>
      </c>
      <c r="P184" s="18">
        <v>3040</v>
      </c>
      <c r="Q184" s="17">
        <v>0</v>
      </c>
      <c r="R184" s="17">
        <v>0</v>
      </c>
      <c r="S184" s="17">
        <v>0</v>
      </c>
      <c r="T184" s="21">
        <v>300</v>
      </c>
      <c r="U184" s="21">
        <v>1060</v>
      </c>
      <c r="V184" s="17">
        <v>98</v>
      </c>
      <c r="W184" s="17">
        <v>0</v>
      </c>
      <c r="X184" s="17">
        <v>1000</v>
      </c>
      <c r="Y184" s="17">
        <v>0</v>
      </c>
      <c r="Z184" s="17">
        <f t="shared" si="11"/>
        <v>8511.4529999999995</v>
      </c>
      <c r="AA184" s="17">
        <v>0</v>
      </c>
      <c r="AB184" s="17">
        <v>0</v>
      </c>
      <c r="AC184" s="17">
        <v>0</v>
      </c>
      <c r="AD184" s="17">
        <v>0</v>
      </c>
      <c r="AE184">
        <v>1</v>
      </c>
      <c r="AF184">
        <v>1</v>
      </c>
      <c r="AG184">
        <v>1</v>
      </c>
      <c r="AH184">
        <v>0</v>
      </c>
      <c r="AI184" t="s">
        <v>56</v>
      </c>
    </row>
    <row r="185" spans="1:35" x14ac:dyDescent="0.25">
      <c r="A185" s="25" t="s">
        <v>47</v>
      </c>
      <c r="B185" t="s">
        <v>651</v>
      </c>
      <c r="C185" t="s">
        <v>652</v>
      </c>
      <c r="D185" t="s">
        <v>85</v>
      </c>
      <c r="E185" t="s">
        <v>653</v>
      </c>
      <c r="F185" t="s">
        <v>87</v>
      </c>
      <c r="G185" t="s">
        <v>225</v>
      </c>
      <c r="H185" t="s">
        <v>570</v>
      </c>
      <c r="I185" t="s">
        <v>55</v>
      </c>
      <c r="J185" t="s">
        <v>605</v>
      </c>
      <c r="K185" s="17">
        <v>587.04</v>
      </c>
      <c r="L185" s="17">
        <v>1369.75</v>
      </c>
      <c r="M185" s="18">
        <f>1174.07*1.5</f>
        <v>1761.105</v>
      </c>
      <c r="N185" s="17">
        <v>0</v>
      </c>
      <c r="O185" s="17">
        <v>185</v>
      </c>
      <c r="P185" s="18">
        <v>0</v>
      </c>
      <c r="Q185" s="17">
        <v>200</v>
      </c>
      <c r="R185" s="17">
        <v>0</v>
      </c>
      <c r="S185" s="17">
        <v>0</v>
      </c>
      <c r="T185" s="21">
        <v>300</v>
      </c>
      <c r="U185" s="21">
        <v>850</v>
      </c>
      <c r="V185" s="17">
        <v>98</v>
      </c>
      <c r="W185" s="17">
        <v>0</v>
      </c>
      <c r="X185" s="17">
        <v>1000</v>
      </c>
      <c r="Y185" s="17">
        <v>0</v>
      </c>
      <c r="Z185" s="17">
        <f t="shared" si="11"/>
        <v>6350.8950000000004</v>
      </c>
      <c r="AA185" s="17">
        <v>0</v>
      </c>
      <c r="AB185" s="17">
        <v>0</v>
      </c>
      <c r="AC185" s="17">
        <v>0</v>
      </c>
      <c r="AD185" s="17">
        <v>0</v>
      </c>
      <c r="AE185">
        <v>1</v>
      </c>
      <c r="AF185">
        <v>1</v>
      </c>
      <c r="AG185">
        <v>1</v>
      </c>
      <c r="AH185">
        <v>0</v>
      </c>
      <c r="AI185" t="s">
        <v>56</v>
      </c>
    </row>
    <row r="186" spans="1:35" x14ac:dyDescent="0.25">
      <c r="A186" s="25" t="s">
        <v>47</v>
      </c>
      <c r="B186" t="s">
        <v>654</v>
      </c>
      <c r="C186" t="s">
        <v>655</v>
      </c>
      <c r="D186" t="s">
        <v>85</v>
      </c>
      <c r="E186" t="s">
        <v>656</v>
      </c>
      <c r="F186" t="s">
        <v>115</v>
      </c>
      <c r="G186" t="s">
        <v>225</v>
      </c>
      <c r="H186" t="s">
        <v>570</v>
      </c>
      <c r="I186" t="s">
        <v>55</v>
      </c>
      <c r="J186" t="s">
        <v>605</v>
      </c>
      <c r="K186" s="17">
        <v>552.04</v>
      </c>
      <c r="L186" s="17">
        <v>1288.0899999999999</v>
      </c>
      <c r="M186" s="17">
        <v>1104.08</v>
      </c>
      <c r="N186" s="17">
        <v>0</v>
      </c>
      <c r="O186" s="17">
        <v>105</v>
      </c>
      <c r="P186" s="18">
        <v>0</v>
      </c>
      <c r="Q186" s="17">
        <v>2000</v>
      </c>
      <c r="R186" s="17">
        <v>0</v>
      </c>
      <c r="S186" s="17">
        <v>0</v>
      </c>
      <c r="T186" s="21">
        <v>300</v>
      </c>
      <c r="U186" s="21">
        <v>850</v>
      </c>
      <c r="V186" s="17">
        <v>98</v>
      </c>
      <c r="W186" s="17">
        <v>0</v>
      </c>
      <c r="X186" s="17">
        <v>1000</v>
      </c>
      <c r="Y186" s="17">
        <v>0</v>
      </c>
      <c r="Z186" s="17">
        <f t="shared" si="11"/>
        <v>7297.21</v>
      </c>
      <c r="AA186" s="17">
        <v>0</v>
      </c>
      <c r="AB186" s="17">
        <v>0</v>
      </c>
      <c r="AC186" s="17">
        <v>0</v>
      </c>
      <c r="AD186" s="17">
        <v>0</v>
      </c>
      <c r="AE186">
        <v>1</v>
      </c>
      <c r="AF186">
        <v>1</v>
      </c>
      <c r="AG186">
        <v>1</v>
      </c>
      <c r="AH186">
        <v>0</v>
      </c>
      <c r="AI186" t="s">
        <v>56</v>
      </c>
    </row>
    <row r="187" spans="1:35" x14ac:dyDescent="0.25">
      <c r="A187" s="25" t="s">
        <v>47</v>
      </c>
      <c r="B187" t="s">
        <v>657</v>
      </c>
      <c r="C187" t="s">
        <v>658</v>
      </c>
      <c r="D187" t="s">
        <v>85</v>
      </c>
      <c r="E187" t="s">
        <v>659</v>
      </c>
      <c r="F187" t="s">
        <v>115</v>
      </c>
      <c r="G187" t="s">
        <v>225</v>
      </c>
      <c r="H187" t="s">
        <v>570</v>
      </c>
      <c r="I187" t="s">
        <v>55</v>
      </c>
      <c r="J187" t="s">
        <v>605</v>
      </c>
      <c r="K187" s="17">
        <v>552.04</v>
      </c>
      <c r="L187" s="17">
        <v>1288.0899999999999</v>
      </c>
      <c r="M187" s="17">
        <v>1104.08</v>
      </c>
      <c r="N187" s="17">
        <v>0</v>
      </c>
      <c r="O187" s="17">
        <v>15</v>
      </c>
      <c r="P187" s="18">
        <v>0</v>
      </c>
      <c r="Q187" s="17">
        <v>3977.5</v>
      </c>
      <c r="R187" s="17">
        <v>0</v>
      </c>
      <c r="S187" s="17">
        <v>-100</v>
      </c>
      <c r="T187" s="21">
        <v>300</v>
      </c>
      <c r="U187" s="21">
        <v>850</v>
      </c>
      <c r="V187" s="17">
        <v>138.83000000000001</v>
      </c>
      <c r="W187" s="17">
        <v>0</v>
      </c>
      <c r="X187" s="17">
        <v>1000</v>
      </c>
      <c r="Y187" s="17">
        <v>0</v>
      </c>
      <c r="Z187" s="17">
        <f t="shared" si="11"/>
        <v>9125.5400000000009</v>
      </c>
      <c r="AA187" s="17">
        <v>0</v>
      </c>
      <c r="AB187" s="17">
        <v>0</v>
      </c>
      <c r="AC187" s="17">
        <v>0</v>
      </c>
      <c r="AD187" s="17">
        <v>0</v>
      </c>
      <c r="AE187">
        <v>1</v>
      </c>
      <c r="AF187">
        <v>1</v>
      </c>
      <c r="AG187">
        <v>1</v>
      </c>
      <c r="AH187">
        <v>0</v>
      </c>
      <c r="AI187" t="s">
        <v>56</v>
      </c>
    </row>
    <row r="188" spans="1:35" x14ac:dyDescent="0.25">
      <c r="A188" s="25" t="s">
        <v>47</v>
      </c>
      <c r="B188" t="s">
        <v>660</v>
      </c>
      <c r="C188" t="s">
        <v>661</v>
      </c>
      <c r="D188" t="s">
        <v>257</v>
      </c>
      <c r="E188" t="s">
        <v>662</v>
      </c>
      <c r="F188" t="s">
        <v>167</v>
      </c>
      <c r="G188" t="s">
        <v>225</v>
      </c>
      <c r="H188" t="s">
        <v>570</v>
      </c>
      <c r="I188" t="s">
        <v>55</v>
      </c>
      <c r="J188" t="s">
        <v>605</v>
      </c>
      <c r="K188" s="17">
        <v>587.04</v>
      </c>
      <c r="L188" s="17">
        <v>1369.75</v>
      </c>
      <c r="M188" s="17">
        <v>1174.07</v>
      </c>
      <c r="N188" s="17">
        <v>0</v>
      </c>
      <c r="O188" s="17">
        <v>0</v>
      </c>
      <c r="P188" s="18">
        <v>0</v>
      </c>
      <c r="Q188" s="17">
        <v>0</v>
      </c>
      <c r="R188" s="17">
        <v>0</v>
      </c>
      <c r="S188" s="17">
        <v>0</v>
      </c>
      <c r="T188" s="21">
        <v>300</v>
      </c>
      <c r="U188" s="21">
        <v>1000</v>
      </c>
      <c r="V188" s="17">
        <v>138.83000000000001</v>
      </c>
      <c r="W188" s="17">
        <v>0</v>
      </c>
      <c r="X188" s="17">
        <v>1000</v>
      </c>
      <c r="Y188" s="17">
        <v>0</v>
      </c>
      <c r="Z188" s="17">
        <f t="shared" si="11"/>
        <v>5569.69</v>
      </c>
      <c r="AA188" s="17">
        <v>0</v>
      </c>
      <c r="AB188" s="17">
        <v>0</v>
      </c>
      <c r="AC188" s="17">
        <v>0</v>
      </c>
      <c r="AD188" s="17">
        <v>0</v>
      </c>
      <c r="AE188">
        <v>1</v>
      </c>
      <c r="AF188">
        <v>1</v>
      </c>
      <c r="AG188">
        <v>1</v>
      </c>
      <c r="AH188">
        <v>0</v>
      </c>
      <c r="AI188" t="s">
        <v>56</v>
      </c>
    </row>
    <row r="189" spans="1:35" x14ac:dyDescent="0.25">
      <c r="A189" s="25" t="s">
        <v>47</v>
      </c>
      <c r="B189" t="s">
        <v>663</v>
      </c>
      <c r="C189" t="s">
        <v>664</v>
      </c>
      <c r="D189" t="s">
        <v>261</v>
      </c>
      <c r="E189" t="s">
        <v>665</v>
      </c>
      <c r="F189" t="s">
        <v>157</v>
      </c>
      <c r="G189" t="s">
        <v>225</v>
      </c>
      <c r="H189" t="s">
        <v>570</v>
      </c>
      <c r="I189" t="s">
        <v>55</v>
      </c>
      <c r="J189" t="s">
        <v>605</v>
      </c>
      <c r="K189" s="17">
        <v>516.86</v>
      </c>
      <c r="L189" s="17">
        <v>1206.01</v>
      </c>
      <c r="M189" s="17">
        <v>1033.73</v>
      </c>
      <c r="N189" s="17">
        <v>0</v>
      </c>
      <c r="O189" s="17">
        <v>0</v>
      </c>
      <c r="P189" s="18">
        <v>0</v>
      </c>
      <c r="Q189" s="17">
        <v>0</v>
      </c>
      <c r="R189" s="17">
        <v>0</v>
      </c>
      <c r="S189" s="17">
        <v>0</v>
      </c>
      <c r="T189" s="21">
        <v>300</v>
      </c>
      <c r="U189" s="21">
        <v>300</v>
      </c>
      <c r="V189" s="17">
        <v>138.83000000000001</v>
      </c>
      <c r="W189" s="17">
        <v>0</v>
      </c>
      <c r="X189" s="17">
        <v>1000</v>
      </c>
      <c r="Y189" s="17">
        <v>0</v>
      </c>
      <c r="Z189" s="17">
        <f t="shared" si="11"/>
        <v>4495.43</v>
      </c>
      <c r="AA189" s="17">
        <v>0</v>
      </c>
      <c r="AB189" s="17">
        <v>0</v>
      </c>
      <c r="AC189" s="17">
        <v>0</v>
      </c>
      <c r="AD189" s="17">
        <v>0</v>
      </c>
      <c r="AE189">
        <v>1</v>
      </c>
      <c r="AF189">
        <v>1</v>
      </c>
      <c r="AG189">
        <v>1</v>
      </c>
      <c r="AH189">
        <v>0</v>
      </c>
      <c r="AI189" t="s">
        <v>56</v>
      </c>
    </row>
    <row r="190" spans="1:35" x14ac:dyDescent="0.25">
      <c r="A190" s="25" t="s">
        <v>47</v>
      </c>
      <c r="B190" t="s">
        <v>666</v>
      </c>
      <c r="C190" t="s">
        <v>667</v>
      </c>
      <c r="D190" t="s">
        <v>257</v>
      </c>
      <c r="E190" t="s">
        <v>668</v>
      </c>
      <c r="F190" t="s">
        <v>180</v>
      </c>
      <c r="G190" t="s">
        <v>225</v>
      </c>
      <c r="H190" t="s">
        <v>570</v>
      </c>
      <c r="I190" t="s">
        <v>55</v>
      </c>
      <c r="J190" t="s">
        <v>605</v>
      </c>
      <c r="K190" s="17">
        <v>587.04</v>
      </c>
      <c r="L190" s="17">
        <v>1369.75</v>
      </c>
      <c r="M190" s="17">
        <f>1174.07*1.1</f>
        <v>1291.4770000000001</v>
      </c>
      <c r="N190" s="17">
        <v>0</v>
      </c>
      <c r="O190" s="17">
        <v>0</v>
      </c>
      <c r="P190" s="18">
        <v>0</v>
      </c>
      <c r="Q190" s="17">
        <v>0</v>
      </c>
      <c r="R190" s="17">
        <v>0</v>
      </c>
      <c r="S190" s="17">
        <v>0</v>
      </c>
      <c r="T190" s="21">
        <v>300</v>
      </c>
      <c r="U190" s="21">
        <v>300</v>
      </c>
      <c r="V190" s="17">
        <v>138.83000000000001</v>
      </c>
      <c r="W190" s="17">
        <v>0</v>
      </c>
      <c r="X190" s="17">
        <v>1000</v>
      </c>
      <c r="Y190" s="17">
        <v>0</v>
      </c>
      <c r="Z190" s="17">
        <f t="shared" si="11"/>
        <v>4987.0969999999998</v>
      </c>
      <c r="AA190" s="17">
        <v>0</v>
      </c>
      <c r="AB190" s="17">
        <v>0</v>
      </c>
      <c r="AC190" s="17">
        <v>0</v>
      </c>
      <c r="AD190" s="17">
        <v>0</v>
      </c>
      <c r="AE190">
        <v>1</v>
      </c>
      <c r="AF190">
        <v>1</v>
      </c>
      <c r="AG190">
        <v>1</v>
      </c>
      <c r="AH190">
        <v>0</v>
      </c>
      <c r="AI190" t="s">
        <v>56</v>
      </c>
    </row>
    <row r="191" spans="1:35" x14ac:dyDescent="0.25">
      <c r="A191" s="25" t="s">
        <v>47</v>
      </c>
      <c r="B191" t="s">
        <v>669</v>
      </c>
      <c r="C191" t="s">
        <v>670</v>
      </c>
      <c r="D191" t="s">
        <v>261</v>
      </c>
      <c r="E191" t="s">
        <v>671</v>
      </c>
      <c r="F191" t="s">
        <v>120</v>
      </c>
      <c r="G191" t="s">
        <v>225</v>
      </c>
      <c r="H191" t="s">
        <v>570</v>
      </c>
      <c r="I191" t="s">
        <v>55</v>
      </c>
      <c r="J191" t="s">
        <v>605</v>
      </c>
      <c r="K191" s="17">
        <v>587.04</v>
      </c>
      <c r="L191" s="17">
        <v>1369.75</v>
      </c>
      <c r="M191" s="17">
        <v>1174.07</v>
      </c>
      <c r="N191" s="17">
        <v>0</v>
      </c>
      <c r="O191" s="17">
        <v>0</v>
      </c>
      <c r="P191" s="18">
        <v>0</v>
      </c>
      <c r="Q191" s="17">
        <v>0</v>
      </c>
      <c r="R191" s="17">
        <v>0</v>
      </c>
      <c r="S191" s="17">
        <v>0</v>
      </c>
      <c r="T191" s="21">
        <v>300</v>
      </c>
      <c r="U191" s="21">
        <v>150</v>
      </c>
      <c r="V191" s="17">
        <v>138.83000000000001</v>
      </c>
      <c r="W191" s="17">
        <v>0</v>
      </c>
      <c r="X191" s="17">
        <v>1000</v>
      </c>
      <c r="Y191" s="17">
        <v>0</v>
      </c>
      <c r="Z191" s="17">
        <f t="shared" si="11"/>
        <v>4719.6899999999996</v>
      </c>
      <c r="AA191" s="17">
        <v>0</v>
      </c>
      <c r="AB191" s="17">
        <v>0</v>
      </c>
      <c r="AC191" s="17">
        <v>0</v>
      </c>
      <c r="AD191" s="17">
        <v>0</v>
      </c>
      <c r="AE191">
        <v>1</v>
      </c>
      <c r="AF191">
        <v>1</v>
      </c>
      <c r="AG191">
        <v>1</v>
      </c>
      <c r="AH191">
        <v>0</v>
      </c>
      <c r="AI191" t="s">
        <v>56</v>
      </c>
    </row>
    <row r="192" spans="1:35" x14ac:dyDescent="0.25">
      <c r="A192" s="25" t="s">
        <v>47</v>
      </c>
      <c r="B192" t="s">
        <v>672</v>
      </c>
      <c r="C192" t="s">
        <v>673</v>
      </c>
      <c r="D192" t="s">
        <v>85</v>
      </c>
      <c r="E192" t="s">
        <v>674</v>
      </c>
      <c r="F192" t="s">
        <v>115</v>
      </c>
      <c r="G192" t="s">
        <v>225</v>
      </c>
      <c r="H192" t="s">
        <v>570</v>
      </c>
      <c r="I192" t="s">
        <v>55</v>
      </c>
      <c r="J192" t="s">
        <v>605</v>
      </c>
      <c r="K192" s="17">
        <v>622.04</v>
      </c>
      <c r="L192" s="17">
        <v>1451.42</v>
      </c>
      <c r="M192" s="17">
        <v>1244.08</v>
      </c>
      <c r="N192" s="17">
        <v>0</v>
      </c>
      <c r="O192" s="17">
        <v>150</v>
      </c>
      <c r="P192" s="18">
        <v>0</v>
      </c>
      <c r="Q192" s="17">
        <v>0</v>
      </c>
      <c r="R192" s="17">
        <v>0</v>
      </c>
      <c r="S192" s="17">
        <v>0</v>
      </c>
      <c r="T192" s="21">
        <v>400</v>
      </c>
      <c r="U192" s="21">
        <v>300</v>
      </c>
      <c r="V192" s="17">
        <v>138.83000000000001</v>
      </c>
      <c r="W192" s="17">
        <v>0</v>
      </c>
      <c r="X192" s="17">
        <v>1000</v>
      </c>
      <c r="Y192" s="17">
        <v>0</v>
      </c>
      <c r="Z192" s="17">
        <f t="shared" si="11"/>
        <v>5306.37</v>
      </c>
      <c r="AA192" s="17">
        <v>0</v>
      </c>
      <c r="AB192" s="17">
        <v>0</v>
      </c>
      <c r="AC192" s="17">
        <v>0</v>
      </c>
      <c r="AD192" s="17">
        <v>0</v>
      </c>
      <c r="AE192">
        <v>0</v>
      </c>
      <c r="AF192">
        <v>0</v>
      </c>
      <c r="AG192">
        <v>1</v>
      </c>
      <c r="AH192">
        <v>0</v>
      </c>
      <c r="AI192" t="s">
        <v>56</v>
      </c>
    </row>
    <row r="193" spans="1:35" x14ac:dyDescent="0.25">
      <c r="A193" s="25" t="s">
        <v>47</v>
      </c>
      <c r="B193" t="s">
        <v>675</v>
      </c>
      <c r="C193" t="s">
        <v>676</v>
      </c>
      <c r="D193" t="s">
        <v>85</v>
      </c>
      <c r="E193" t="s">
        <v>677</v>
      </c>
      <c r="F193" t="s">
        <v>115</v>
      </c>
      <c r="G193" t="s">
        <v>225</v>
      </c>
      <c r="H193" t="s">
        <v>570</v>
      </c>
      <c r="I193" t="s">
        <v>55</v>
      </c>
      <c r="J193" t="s">
        <v>605</v>
      </c>
      <c r="K193" s="17">
        <v>552.04</v>
      </c>
      <c r="L193" s="17">
        <v>1288.0899999999999</v>
      </c>
      <c r="M193" s="17">
        <v>1104.08</v>
      </c>
      <c r="N193" s="17">
        <v>0</v>
      </c>
      <c r="O193" s="17">
        <v>240</v>
      </c>
      <c r="P193" s="18">
        <v>0</v>
      </c>
      <c r="Q193" s="17">
        <v>7542</v>
      </c>
      <c r="R193" s="17">
        <v>0</v>
      </c>
      <c r="S193" s="17">
        <v>-100</v>
      </c>
      <c r="T193" s="21">
        <v>400</v>
      </c>
      <c r="U193" s="21">
        <v>300</v>
      </c>
      <c r="V193" s="17">
        <v>98</v>
      </c>
      <c r="W193" s="17">
        <v>0</v>
      </c>
      <c r="X193" s="17">
        <v>1000</v>
      </c>
      <c r="Y193" s="17">
        <v>0</v>
      </c>
      <c r="Z193" s="17">
        <f t="shared" si="11"/>
        <v>12424.21</v>
      </c>
      <c r="AA193" s="17">
        <v>0</v>
      </c>
      <c r="AB193" s="17">
        <v>0</v>
      </c>
      <c r="AC193" s="17">
        <v>0</v>
      </c>
      <c r="AD193" s="17">
        <v>0</v>
      </c>
      <c r="AE193">
        <v>1</v>
      </c>
      <c r="AF193">
        <v>1</v>
      </c>
      <c r="AG193">
        <v>1</v>
      </c>
      <c r="AH193">
        <v>0</v>
      </c>
      <c r="AI193" t="s">
        <v>56</v>
      </c>
    </row>
    <row r="194" spans="1:35" x14ac:dyDescent="0.25">
      <c r="A194" s="25" t="s">
        <v>47</v>
      </c>
      <c r="B194" t="s">
        <v>678</v>
      </c>
      <c r="C194" t="s">
        <v>679</v>
      </c>
      <c r="D194" t="s">
        <v>85</v>
      </c>
      <c r="E194" t="s">
        <v>680</v>
      </c>
      <c r="F194" t="s">
        <v>115</v>
      </c>
      <c r="G194" t="s">
        <v>225</v>
      </c>
      <c r="H194" t="s">
        <v>570</v>
      </c>
      <c r="I194" t="s">
        <v>55</v>
      </c>
      <c r="J194" t="s">
        <v>605</v>
      </c>
      <c r="K194" s="17">
        <v>543.11</v>
      </c>
      <c r="L194" s="17">
        <v>1267.26</v>
      </c>
      <c r="M194" s="17">
        <v>1086.23</v>
      </c>
      <c r="N194" s="17">
        <v>0</v>
      </c>
      <c r="O194" s="17">
        <v>50</v>
      </c>
      <c r="P194" s="18">
        <v>0</v>
      </c>
      <c r="Q194" s="17">
        <v>0</v>
      </c>
      <c r="R194" s="17">
        <v>0</v>
      </c>
      <c r="S194" s="17">
        <v>0</v>
      </c>
      <c r="T194" s="21">
        <v>300</v>
      </c>
      <c r="U194" s="21">
        <v>150</v>
      </c>
      <c r="V194" s="17">
        <v>138.83000000000001</v>
      </c>
      <c r="W194" s="17">
        <v>0</v>
      </c>
      <c r="X194" s="17">
        <v>1000</v>
      </c>
      <c r="Y194" s="17">
        <v>0</v>
      </c>
      <c r="Z194" s="17">
        <f t="shared" si="11"/>
        <v>4535.43</v>
      </c>
      <c r="AA194" s="17">
        <v>0</v>
      </c>
      <c r="AB194" s="17">
        <v>0</v>
      </c>
      <c r="AC194" s="17">
        <v>0</v>
      </c>
      <c r="AD194" s="17">
        <v>0</v>
      </c>
      <c r="AE194">
        <v>1</v>
      </c>
      <c r="AF194">
        <v>1</v>
      </c>
      <c r="AG194">
        <v>1</v>
      </c>
      <c r="AH194">
        <v>0</v>
      </c>
      <c r="AI194" t="s">
        <v>56</v>
      </c>
    </row>
    <row r="195" spans="1:35" x14ac:dyDescent="0.25">
      <c r="A195" s="25" t="s">
        <v>47</v>
      </c>
      <c r="B195" t="s">
        <v>681</v>
      </c>
      <c r="C195" t="s">
        <v>682</v>
      </c>
      <c r="D195" t="s">
        <v>50</v>
      </c>
      <c r="E195" t="s">
        <v>683</v>
      </c>
      <c r="F195" t="s">
        <v>91</v>
      </c>
      <c r="G195" t="s">
        <v>225</v>
      </c>
      <c r="H195" t="s">
        <v>570</v>
      </c>
      <c r="I195" t="s">
        <v>55</v>
      </c>
      <c r="J195" t="s">
        <v>605</v>
      </c>
      <c r="K195" s="17">
        <v>1500</v>
      </c>
      <c r="L195" s="17">
        <v>0</v>
      </c>
      <c r="M195" s="17">
        <v>0</v>
      </c>
      <c r="N195" s="17">
        <v>0</v>
      </c>
      <c r="O195" s="17">
        <v>0</v>
      </c>
      <c r="P195" s="18">
        <v>0</v>
      </c>
      <c r="Q195" s="17">
        <v>0</v>
      </c>
      <c r="R195" s="17">
        <v>0</v>
      </c>
      <c r="S195" s="17">
        <v>0</v>
      </c>
      <c r="T195" s="21">
        <v>0</v>
      </c>
      <c r="U195" s="21">
        <v>0</v>
      </c>
      <c r="V195" s="17">
        <v>0</v>
      </c>
      <c r="W195" s="17">
        <v>0</v>
      </c>
      <c r="X195" s="17">
        <v>200</v>
      </c>
      <c r="Y195" s="17">
        <v>0</v>
      </c>
      <c r="Z195" s="17">
        <f t="shared" si="11"/>
        <v>1700</v>
      </c>
      <c r="AA195" s="17">
        <v>0</v>
      </c>
      <c r="AB195" s="17">
        <v>0</v>
      </c>
      <c r="AC195" s="17">
        <v>0</v>
      </c>
      <c r="AD195" s="17">
        <v>0</v>
      </c>
      <c r="AE195">
        <v>1</v>
      </c>
      <c r="AF195">
        <v>1</v>
      </c>
      <c r="AG195">
        <v>1</v>
      </c>
      <c r="AH195">
        <v>0</v>
      </c>
      <c r="AI195" t="s">
        <v>56</v>
      </c>
    </row>
    <row r="196" spans="1:35" x14ac:dyDescent="0.25">
      <c r="A196" s="27" t="s">
        <v>47</v>
      </c>
      <c r="B196" s="3" t="s">
        <v>684</v>
      </c>
      <c r="C196" s="4" t="s">
        <v>685</v>
      </c>
      <c r="D196" s="4" t="s">
        <v>50</v>
      </c>
      <c r="E196" s="24" t="s">
        <v>686</v>
      </c>
      <c r="F196" s="4" t="s">
        <v>229</v>
      </c>
      <c r="G196" s="4" t="s">
        <v>225</v>
      </c>
      <c r="H196" s="4" t="s">
        <v>570</v>
      </c>
      <c r="I196" s="4" t="s">
        <v>55</v>
      </c>
      <c r="J196" s="4" t="s">
        <v>605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6">
        <v>12190.6</v>
      </c>
      <c r="Q196" s="5">
        <v>0</v>
      </c>
      <c r="R196" s="5">
        <v>0</v>
      </c>
      <c r="S196" s="5">
        <v>0</v>
      </c>
      <c r="T196" s="7">
        <v>0</v>
      </c>
      <c r="U196" s="7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8">
        <v>0</v>
      </c>
      <c r="AF196" s="8">
        <v>0</v>
      </c>
      <c r="AG196" s="8">
        <v>0</v>
      </c>
      <c r="AH196" s="8">
        <v>0</v>
      </c>
      <c r="AI196" t="s">
        <v>56</v>
      </c>
    </row>
  </sheetData>
  <autoFilter ref="A2:AI199" xr:uid="{00000000-0009-0000-0000-000000000000}"/>
  <sortState ref="A3:XFD194">
    <sortCondition ref="H3:H194"/>
    <sortCondition ref="J3:J194"/>
    <sortCondition ref="G3:G194"/>
  </sortState>
  <phoneticPr fontId="5" type="noConversion"/>
  <dataValidations count="9">
    <dataValidation type="custom" allowBlank="1" showInputMessage="1" showErrorMessage="1" errorTitle="身份证号错误" error="请检查身份证号位数是否为18位，日期部分的格式是否正确！" sqref="E1:E14 E17:E195 E197:E1048575" xr:uid="{00000000-0002-0000-0000-000000000000}">
      <formula1>AND(LEN(E1)=18,ISERROR(DATEVALUE(MID(E1,7,4)&amp;"-"&amp;MID(E1,11,2)&amp;"-"&amp;MID(E1,13,2)))=FALSE)</formula1>
    </dataValidation>
    <dataValidation type="custom" allowBlank="1" showInputMessage="1" showErrorMessage="1" errorTitle="sap号码长度错误" error="sap号码长度为8位，请核对输入是否正确。" sqref="B1:B14 B17:B1048575" xr:uid="{00000000-0002-0000-0000-000002000000}">
      <formula1>LEN(B1)=8</formula1>
    </dataValidation>
    <dataValidation type="custom" allowBlank="1" showInputMessage="1" showErrorMessage="1" sqref="D1:D14 D17:D1048575" xr:uid="{00000000-0002-0000-0000-000003000000}">
      <formula1>LEN(D1)=4</formula1>
    </dataValidation>
    <dataValidation type="list" allowBlank="1" showInputMessage="1" showErrorMessage="1" sqref="I1:I14 I17:I1048575" xr:uid="{00000000-0002-0000-0000-000005000000}">
      <formula1>"销售,非销"</formula1>
    </dataValidation>
    <dataValidation type="list" allowBlank="1" showInputMessage="1" showErrorMessage="1" sqref="J1:J14 J17:J1048575" xr:uid="{00000000-0002-0000-0000-000006000000}">
      <formula1>"光彩,融通,n/a"</formula1>
    </dataValidation>
    <dataValidation type="list" allowBlank="1" showInputMessage="1" showErrorMessage="1" sqref="H1:H14 H17:H1048575" xr:uid="{00000000-0002-0000-0000-000008000000}">
      <formula1>"劳动合同,派遣合同"</formula1>
    </dataValidation>
    <dataValidation type="decimal" allowBlank="1" showInputMessage="1" showErrorMessage="1" sqref="K1:AD2 T3:W14 P44:S195 O44:O196 O3:S43 T17:W195 X3:X195 Y3:Y14 Y17:Y195 Z3:Z195 K3:N14 AA3:AD14 AA17:AD195 P196:AD1048575 K197:O1048575 K17:N196" xr:uid="{00000000-0002-0000-0000-000009000000}">
      <formula1>-999999999.99</formula1>
      <formula2>999999999.99</formula2>
    </dataValidation>
    <dataValidation type="whole" showInputMessage="1" showErrorMessage="1" sqref="AE1:AH14 AE17:AH1048575" xr:uid="{00000000-0002-0000-0000-00000A000000}">
      <formula1>0</formula1>
      <formula2>36</formula2>
    </dataValidation>
    <dataValidation allowBlank="1" showInputMessage="1" showErrorMessage="1" errorTitle="数值超出范围" error="数值范围：1-24" sqref="AE16:AH16" xr:uid="{00000000-0002-0000-0000-00000B000000}"/>
  </dataValidations>
  <pageMargins left="0.69930555555555596" right="0.69930555555555596" top="0.75" bottom="0.75" header="0.3" footer="0.3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1000000}">
          <x14:formula1>
            <xm:f>dictionary!$E$1:$E$24</xm:f>
          </x14:formula1>
          <xm:sqref>A1:A1048575</xm:sqref>
        </x14:dataValidation>
        <x14:dataValidation type="list" allowBlank="1" showInputMessage="1" showErrorMessage="1" xr:uid="{00000000-0002-0000-0000-000004000000}">
          <x14:formula1>
            <xm:f>dictionary!$A$1:$A$37</xm:f>
          </x14:formula1>
          <xm:sqref>F1:F14 F17:F1048575</xm:sqref>
        </x14:dataValidation>
        <x14:dataValidation type="list" allowBlank="1" showInputMessage="1" showErrorMessage="1" xr:uid="{00000000-0002-0000-0000-000007000000}">
          <x14:formula1>
            <xm:f>dictionary!$C$1:$C$20</xm:f>
          </x14:formula1>
          <xm:sqref>G1:G14 G17:G1048575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C28" sqref="C28"/>
    </sheetView>
  </sheetViews>
  <sheetFormatPr defaultColWidth="9" defaultRowHeight="14" x14ac:dyDescent="0.25"/>
  <cols>
    <col min="1" max="1" width="38.7265625" style="1" customWidth="1"/>
    <col min="2" max="2" width="5.54296875" style="1" customWidth="1"/>
    <col min="3" max="3" width="32.54296875" style="1" customWidth="1"/>
    <col min="4" max="4" width="4.1796875" style="1" customWidth="1"/>
    <col min="5" max="5" width="9.26953125" style="1"/>
  </cols>
  <sheetData>
    <row r="1" spans="1:5" x14ac:dyDescent="0.25">
      <c r="A1" s="1" t="s">
        <v>52</v>
      </c>
      <c r="C1" s="1" t="s">
        <v>53</v>
      </c>
      <c r="E1" s="28" t="s">
        <v>687</v>
      </c>
    </row>
    <row r="2" spans="1:5" x14ac:dyDescent="0.25">
      <c r="A2" s="1" t="s">
        <v>91</v>
      </c>
      <c r="C2" s="1" t="s">
        <v>60</v>
      </c>
      <c r="E2" s="28" t="s">
        <v>688</v>
      </c>
    </row>
    <row r="3" spans="1:5" x14ac:dyDescent="0.25">
      <c r="A3" s="1" t="s">
        <v>229</v>
      </c>
      <c r="C3" s="1" t="s">
        <v>689</v>
      </c>
      <c r="E3" s="28" t="s">
        <v>690</v>
      </c>
    </row>
    <row r="4" spans="1:5" x14ac:dyDescent="0.25">
      <c r="A4" s="1" t="s">
        <v>162</v>
      </c>
      <c r="C4" s="1" t="s">
        <v>163</v>
      </c>
      <c r="E4" s="28" t="s">
        <v>691</v>
      </c>
    </row>
    <row r="5" spans="1:5" x14ac:dyDescent="0.25">
      <c r="A5" s="1" t="s">
        <v>70</v>
      </c>
      <c r="C5" s="1" t="s">
        <v>96</v>
      </c>
      <c r="E5" s="28" t="s">
        <v>692</v>
      </c>
    </row>
    <row r="6" spans="1:5" x14ac:dyDescent="0.25">
      <c r="A6" s="1" t="s">
        <v>111</v>
      </c>
      <c r="C6" s="1" t="s">
        <v>82</v>
      </c>
      <c r="E6" s="28" t="s">
        <v>693</v>
      </c>
    </row>
    <row r="7" spans="1:5" x14ac:dyDescent="0.25">
      <c r="A7" s="1" t="s">
        <v>694</v>
      </c>
      <c r="C7" s="1" t="s">
        <v>71</v>
      </c>
      <c r="E7" s="28" t="s">
        <v>695</v>
      </c>
    </row>
    <row r="8" spans="1:5" x14ac:dyDescent="0.25">
      <c r="A8" s="1" t="s">
        <v>696</v>
      </c>
      <c r="C8" s="1" t="s">
        <v>697</v>
      </c>
      <c r="E8" s="28" t="s">
        <v>698</v>
      </c>
    </row>
    <row r="9" spans="1:5" x14ac:dyDescent="0.25">
      <c r="A9" s="1" t="s">
        <v>95</v>
      </c>
      <c r="C9" s="1" t="s">
        <v>121</v>
      </c>
      <c r="E9" s="28" t="s">
        <v>47</v>
      </c>
    </row>
    <row r="10" spans="1:5" x14ac:dyDescent="0.25">
      <c r="A10" s="1" t="s">
        <v>120</v>
      </c>
      <c r="C10" s="1" t="s">
        <v>181</v>
      </c>
      <c r="E10" s="28" t="s">
        <v>699</v>
      </c>
    </row>
    <row r="11" spans="1:5" x14ac:dyDescent="0.25">
      <c r="A11" s="1" t="s">
        <v>76</v>
      </c>
      <c r="C11" s="1" t="s">
        <v>700</v>
      </c>
      <c r="E11" s="28" t="s">
        <v>701</v>
      </c>
    </row>
    <row r="12" spans="1:5" x14ac:dyDescent="0.25">
      <c r="A12" s="1" t="s">
        <v>702</v>
      </c>
      <c r="C12" s="1" t="s">
        <v>168</v>
      </c>
      <c r="E12" s="28" t="s">
        <v>703</v>
      </c>
    </row>
    <row r="13" spans="1:5" x14ac:dyDescent="0.25">
      <c r="A13" s="1" t="s">
        <v>104</v>
      </c>
      <c r="C13" s="1" t="s">
        <v>704</v>
      </c>
      <c r="E13" s="28" t="s">
        <v>705</v>
      </c>
    </row>
    <row r="14" spans="1:5" x14ac:dyDescent="0.25">
      <c r="A14" s="1" t="s">
        <v>81</v>
      </c>
      <c r="C14" s="1" t="s">
        <v>209</v>
      </c>
      <c r="E14" s="28" t="s">
        <v>706</v>
      </c>
    </row>
    <row r="15" spans="1:5" x14ac:dyDescent="0.25">
      <c r="A15" s="1" t="s">
        <v>707</v>
      </c>
      <c r="C15" s="1" t="s">
        <v>141</v>
      </c>
      <c r="E15" s="28" t="s">
        <v>708</v>
      </c>
    </row>
    <row r="16" spans="1:5" x14ac:dyDescent="0.25">
      <c r="A16" s="1" t="s">
        <v>100</v>
      </c>
      <c r="C16" s="1" t="s">
        <v>132</v>
      </c>
      <c r="E16" s="28" t="s">
        <v>709</v>
      </c>
    </row>
    <row r="17" spans="1:5" x14ac:dyDescent="0.25">
      <c r="A17" s="1" t="s">
        <v>467</v>
      </c>
      <c r="C17" s="1" t="s">
        <v>710</v>
      </c>
      <c r="E17" s="28" t="s">
        <v>711</v>
      </c>
    </row>
    <row r="18" spans="1:5" x14ac:dyDescent="0.25">
      <c r="A18" s="1" t="s">
        <v>87</v>
      </c>
      <c r="C18" s="1" t="s">
        <v>712</v>
      </c>
      <c r="E18" s="28" t="s">
        <v>713</v>
      </c>
    </row>
    <row r="19" spans="1:5" x14ac:dyDescent="0.25">
      <c r="A19" s="1" t="s">
        <v>115</v>
      </c>
      <c r="C19" s="1" t="s">
        <v>158</v>
      </c>
      <c r="E19" s="28" t="s">
        <v>714</v>
      </c>
    </row>
    <row r="20" spans="1:5" x14ac:dyDescent="0.25">
      <c r="A20" s="1" t="s">
        <v>715</v>
      </c>
      <c r="C20" s="1" t="s">
        <v>225</v>
      </c>
      <c r="E20" s="28" t="s">
        <v>716</v>
      </c>
    </row>
    <row r="21" spans="1:5" x14ac:dyDescent="0.25">
      <c r="A21" s="1" t="s">
        <v>131</v>
      </c>
      <c r="E21" s="28" t="s">
        <v>717</v>
      </c>
    </row>
    <row r="22" spans="1:5" x14ac:dyDescent="0.25">
      <c r="A22" s="1" t="s">
        <v>140</v>
      </c>
      <c r="E22" s="28" t="s">
        <v>718</v>
      </c>
    </row>
    <row r="23" spans="1:5" x14ac:dyDescent="0.25">
      <c r="A23" s="1" t="s">
        <v>719</v>
      </c>
      <c r="E23" s="28" t="s">
        <v>720</v>
      </c>
    </row>
    <row r="24" spans="1:5" x14ac:dyDescent="0.25">
      <c r="A24" s="1" t="s">
        <v>149</v>
      </c>
      <c r="E24" s="28" t="s">
        <v>721</v>
      </c>
    </row>
    <row r="25" spans="1:5" x14ac:dyDescent="0.25">
      <c r="A25" s="1" t="s">
        <v>145</v>
      </c>
    </row>
    <row r="26" spans="1:5" x14ac:dyDescent="0.25">
      <c r="A26" s="1" t="s">
        <v>722</v>
      </c>
    </row>
    <row r="27" spans="1:5" x14ac:dyDescent="0.25">
      <c r="A27" s="1" t="s">
        <v>153</v>
      </c>
    </row>
    <row r="28" spans="1:5" x14ac:dyDescent="0.25">
      <c r="A28" s="1" t="s">
        <v>221</v>
      </c>
    </row>
    <row r="29" spans="1:5" x14ac:dyDescent="0.25">
      <c r="A29" s="1" t="s">
        <v>136</v>
      </c>
    </row>
    <row r="30" spans="1:5" x14ac:dyDescent="0.25">
      <c r="A30" s="1" t="s">
        <v>180</v>
      </c>
    </row>
    <row r="31" spans="1:5" x14ac:dyDescent="0.25">
      <c r="A31" s="1" t="s">
        <v>167</v>
      </c>
    </row>
    <row r="32" spans="1:5" x14ac:dyDescent="0.25">
      <c r="A32" s="1" t="s">
        <v>201</v>
      </c>
    </row>
    <row r="33" spans="1:1" x14ac:dyDescent="0.25">
      <c r="A33" s="1" t="s">
        <v>194</v>
      </c>
    </row>
    <row r="34" spans="1:1" x14ac:dyDescent="0.25">
      <c r="A34" s="1" t="s">
        <v>157</v>
      </c>
    </row>
    <row r="35" spans="1:1" x14ac:dyDescent="0.25">
      <c r="A35" s="1" t="s">
        <v>172</v>
      </c>
    </row>
    <row r="36" spans="1:1" x14ac:dyDescent="0.25">
      <c r="A36" s="1" t="s">
        <v>205</v>
      </c>
    </row>
    <row r="37" spans="1:1" x14ac:dyDescent="0.25">
      <c r="A37" s="1" t="s">
        <v>176</v>
      </c>
    </row>
  </sheetData>
  <sheetProtection algorithmName="SHA-512" hashValue="FZbVD1uRr9zcFVt7ijC9XVYqxVZ1UcSSGPSuIyHW4cTM9L1PaYNBGOnZ6J69vl10Bdzmdor6pYeJOJWLBMlsdA==" saltValue="5eAhc4V0iCkNp2zxS5bYeA==" spinCount="100000" sheet="1" objects="1" scenarios="1"/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Import_Payable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Administrator</cp:lastModifiedBy>
  <dcterms:created xsi:type="dcterms:W3CDTF">2006-09-16T00:00:00Z</dcterms:created>
  <dcterms:modified xsi:type="dcterms:W3CDTF">2020-10-21T02:51:23Z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2052-9.1.0.4798</vt:lpwstr>
  </property>
</Properties>
</file>