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Iteration4_SpreadsheetAndFeedback/"/>
    </mc:Choice>
  </mc:AlternateContent>
  <xr:revisionPtr revIDLastSave="0" documentId="13_ncr:1_{BA3980FF-BA35-D34F-B89F-BAFF251D1AA3}" xr6:coauthVersionLast="47" xr6:coauthVersionMax="47" xr10:uidLastSave="{00000000-0000-0000-0000-000000000000}"/>
  <bookViews>
    <workbookView xWindow="0" yWindow="500" windowWidth="28800" windowHeight="16060" tabRatio="892"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Estimation" sheetId="45" state="hidden" r:id="rId10"/>
    <sheet name="ArcEstimation" sheetId="24" state="hidden" r:id="rId11"/>
    <sheet name="Architecture - Pre" sheetId="58" r:id="rId12"/>
    <sheet name="Architecture - Post" sheetId="59" r:id="rId13"/>
    <sheet name="Plan" sheetId="27" r:id="rId14"/>
    <sheet name="Iterations" sheetId="23" state="hidden" r:id="rId15"/>
    <sheet name="Summary" sheetId="44" state="hidden" r:id="rId16"/>
    <sheet name="PlanSummary" sheetId="13" state="hidden" r:id="rId17"/>
    <sheet name="Change Log" sheetId="15" state="hidden" r:id="rId18"/>
    <sheet name="Security" sheetId="55" r:id="rId19"/>
    <sheet name="Time Log" sheetId="14" r:id="rId20"/>
    <sheet name="Lessons" sheetId="17" r:id="rId21"/>
    <sheet name="Source" sheetId="18" state="hidden" r:id="rId22"/>
    <sheet name="Constants" sheetId="31" state="hidden" r:id="rId23"/>
  </sheets>
  <externalReferences>
    <externalReference r:id="rId24"/>
    <externalReference r:id="rId25"/>
  </externalReferences>
  <definedNames>
    <definedName name="A">[1]Assessment!#REF!</definedName>
    <definedName name="CodeChecklist" localSheetId="12">#REF!</definedName>
    <definedName name="CodeChecklist" localSheetId="11">#REF!</definedName>
    <definedName name="CodeChecklist" localSheetId="3">#REF!</definedName>
    <definedName name="CodeChecklist" localSheetId="9">#REF!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11">#REF!</definedName>
    <definedName name="ConceptualDesign" localSheetId="3">#REF!</definedName>
    <definedName name="ConceptualDesign" localSheetId="9">#REF!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11">#REF!</definedName>
    <definedName name="ConceptualDesign1" localSheetId="3">#REF!</definedName>
    <definedName name="ConceptualDesign1" localSheetId="9">#REF!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9">#REF!</definedName>
    <definedName name="DefectLog1A" localSheetId="7">#REF!</definedName>
    <definedName name="DefectLog1A" localSheetId="15">#REF!</definedName>
    <definedName name="DefectLog1A">#REF!</definedName>
    <definedName name="DefectLog2A" localSheetId="3">#REF!</definedName>
    <definedName name="DefectLog2A" localSheetId="9">#REF!</definedName>
    <definedName name="DefectLog2A" localSheetId="7">#REF!</definedName>
    <definedName name="DefectLog2A" localSheetId="15">#REF!</definedName>
    <definedName name="DefectLog2A">#REF!</definedName>
    <definedName name="DefectLog4A" localSheetId="6">Acceptance!#REF!</definedName>
    <definedName name="DefectLog4A" localSheetId="12">'Architecture - Post'!#REF!</definedName>
    <definedName name="DefectLog4A" localSheetId="11">'Architecture - Pre'!#REF!</definedName>
    <definedName name="DefectLog4A" localSheetId="17">'Change Log'!$A$45</definedName>
    <definedName name="DefectLog4A" localSheetId="3">[2]Assessment!#REF!</definedName>
    <definedName name="DefectLog4A" localSheetId="9">Assessment!#REF!</definedName>
    <definedName name="DefectLog4A" localSheetId="5">'Historical Data'!#REF!</definedName>
    <definedName name="DefectLog4A" localSheetId="20">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1">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9">#REF!</definedName>
    <definedName name="DefectLog4AA" localSheetId="8">#REF!</definedName>
    <definedName name="DefectLog4AA" localSheetId="13">#REF!</definedName>
    <definedName name="DefectLog4AA" localSheetId="15">#REF!</definedName>
    <definedName name="DefectLog4AA">#REF!</definedName>
    <definedName name="DefectLog4AX" localSheetId="12">#REF!</definedName>
    <definedName name="DefectLog4AX" localSheetId="11">#REF!</definedName>
    <definedName name="DefectLog4AX" localSheetId="3">#REF!</definedName>
    <definedName name="DefectLog4AX" localSheetId="9">#REF!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9">Process!#REF!</definedName>
    <definedName name="Estimate_and_record_planned_effort_and" localSheetId="15">Process!#REF!</definedName>
    <definedName name="Estimate_and_record_planned_effort_and">Process!#REF!</definedName>
    <definedName name="FunctionalSpecification" localSheetId="12">#REF!</definedName>
    <definedName name="FunctionalSpecification" localSheetId="11">#REF!</definedName>
    <definedName name="FunctionalSpecification" localSheetId="3">#REF!</definedName>
    <definedName name="FunctionalSpecification" localSheetId="9">#REF!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2">'Architecture - Post'!#REF!</definedName>
    <definedName name="FunctionalSpecification6A" localSheetId="11">'Architecture - Pre'!#REF!</definedName>
    <definedName name="FunctionalSpecification6A" localSheetId="17">'Change Log'!#REF!</definedName>
    <definedName name="FunctionalSpecification6A" localSheetId="3">[2]Assessment!#REF!</definedName>
    <definedName name="FunctionalSpecification6A" localSheetId="9">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1">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9">#REF!</definedName>
    <definedName name="go_to" localSheetId="7">#REF!</definedName>
    <definedName name="go_to" localSheetId="15">#REF!</definedName>
    <definedName name="go_to">#REF!</definedName>
    <definedName name="HistoricalData4A" localSheetId="6">Acceptance!#REF!</definedName>
    <definedName name="HistoricalData4A" localSheetId="12">'Architecture - Post'!#REF!</definedName>
    <definedName name="HistoricalData4A" localSheetId="11">'Architecture - Pre'!#REF!</definedName>
    <definedName name="HistoricalData4A" localSheetId="17">'Change Log'!#REF!</definedName>
    <definedName name="HistoricalData4A" localSheetId="3">[2]Assessment!#REF!</definedName>
    <definedName name="HistoricalData4A" localSheetId="9">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1">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9">#REF!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9">#REF!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2">'Architecture - Post'!#REF!</definedName>
    <definedName name="InstructorAssessment4A" localSheetId="11">'Architecture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1">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9">#REF!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2">'Architecture - Post'!#REF!</definedName>
    <definedName name="LessonLearned4A" localSheetId="11">'Architecture - Pre'!#REF!</definedName>
    <definedName name="LessonLearned4A" localSheetId="17">'Change Log'!#REF!</definedName>
    <definedName name="LessonLearned4A" localSheetId="3">[2]Assessment!#REF!</definedName>
    <definedName name="LessonLearned4A" localSheetId="9">Assessment!#REF!</definedName>
    <definedName name="LessonLearned4A" localSheetId="5">'Historical Data'!#REF!</definedName>
    <definedName name="LessonLearned4A" localSheetId="20">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1">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9">#REF!</definedName>
    <definedName name="Lessons1A" localSheetId="7">#REF!</definedName>
    <definedName name="Lessons1A" localSheetId="15">#REF!</definedName>
    <definedName name="Lessons1A">#REF!</definedName>
    <definedName name="LessonsLearned2A" localSheetId="3">#REF!</definedName>
    <definedName name="LessonsLearned2A" localSheetId="9">#REF!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11">#REF!</definedName>
    <definedName name="OperationalSpecification" localSheetId="3">#REF!</definedName>
    <definedName name="OperationalSpecification" localSheetId="9">#REF!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2">'Architecture - Post'!#REF!</definedName>
    <definedName name="OperationalSpecification6A" localSheetId="11">'Architecture - Pre'!#REF!</definedName>
    <definedName name="OperationalSpecification6A" localSheetId="17">'Change Log'!#REF!</definedName>
    <definedName name="OperationalSpecification6A" localSheetId="3">[2]Assessment!#REF!</definedName>
    <definedName name="OperationalSpecification6A" localSheetId="9">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1">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9">#REF!</definedName>
    <definedName name="PlanSummary1A" localSheetId="7">#REF!</definedName>
    <definedName name="PlanSummary1A" localSheetId="15">#REF!</definedName>
    <definedName name="PlanSummary1A">#REF!</definedName>
    <definedName name="_xlnm.Print_Area" localSheetId="12">'Architecture - Post'!$B$3:$C$202</definedName>
    <definedName name="_xlnm.Print_Area" localSheetId="11">'Architecture - Pre'!$B$3:$C$202</definedName>
    <definedName name="ProjectPlan2A" localSheetId="3">#REF!</definedName>
    <definedName name="ProjectPlan2A" localSheetId="9">#REF!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2">'Architecture - Post'!#REF!</definedName>
    <definedName name="ProjectPlanSummary4A" localSheetId="11">'Architecture - Pre'!#REF!</definedName>
    <definedName name="ProjectPlanSummary4A" localSheetId="17">'Change Log'!#REF!</definedName>
    <definedName name="ProjectPlanSummary4A" localSheetId="3">[2]Assessment!#REF!</definedName>
    <definedName name="ProjectPlanSummary4A" localSheetId="9">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1">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2">'Architecture - Post'!#REF!</definedName>
    <definedName name="Schedule6A" localSheetId="11">'Architecture - Pre'!#REF!</definedName>
    <definedName name="Schedule6A" localSheetId="17">'Change Log'!#REF!</definedName>
    <definedName name="Schedule6A" localSheetId="3">[2]Assessment!#REF!</definedName>
    <definedName name="Schedule6A" localSheetId="9">Assessment!#REF!</definedName>
    <definedName name="Schedule6A" localSheetId="5">'Historical Data'!#REF!</definedName>
    <definedName name="Schedule6A" localSheetId="20">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1">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2">'Architecture - Post'!#REF!</definedName>
    <definedName name="SizeEstimate4A" localSheetId="11">'Architecture - Pre'!#REF!</definedName>
    <definedName name="SizeEstimate4A" localSheetId="17">'Change Log'!#REF!</definedName>
    <definedName name="SizeEstimate4A" localSheetId="3">[2]Assessment!#REF!</definedName>
    <definedName name="SizeEstimate4A" localSheetId="9">Assessment!#REF!</definedName>
    <definedName name="SizeEstimate4A" localSheetId="5">'Historical Data'!#REF!</definedName>
    <definedName name="SizeEstimate4A" localSheetId="20">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1">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9">#REF!</definedName>
    <definedName name="Source1A" localSheetId="7">#REF!</definedName>
    <definedName name="Source1A" localSheetId="15">#REF!</definedName>
    <definedName name="Source1A">#REF!</definedName>
    <definedName name="SourceCode2A" localSheetId="3">#REF!</definedName>
    <definedName name="SourceCode2A" localSheetId="9">#REF!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2">'Architecture - Post'!#REF!</definedName>
    <definedName name="SourceCode4A" localSheetId="11">'Architecture - Pre'!#REF!</definedName>
    <definedName name="SourceCode4A" localSheetId="17">'Change Log'!#REF!</definedName>
    <definedName name="SourceCode4A" localSheetId="3">[2]Assessment!#REF!</definedName>
    <definedName name="SourceCode4A" localSheetId="9">Assessment!#REF!</definedName>
    <definedName name="SourceCode4A" localSheetId="5">'Historical Data'!#REF!</definedName>
    <definedName name="SourceCode4A" localSheetId="20">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1">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9">#REF!</definedName>
    <definedName name="Standards1A" localSheetId="7">#REF!</definedName>
    <definedName name="Standards1A" localSheetId="15">#REF!</definedName>
    <definedName name="Standards1A">#REF!</definedName>
    <definedName name="TaskPlan" localSheetId="12">#REF!</definedName>
    <definedName name="TaskPlan" localSheetId="11">#REF!</definedName>
    <definedName name="TaskPlan" localSheetId="3">#REF!</definedName>
    <definedName name="TaskPlan" localSheetId="9">#REF!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2">'Architecture - Post'!#REF!</definedName>
    <definedName name="TaskPlan6A" localSheetId="11">'Architecture - Pre'!#REF!</definedName>
    <definedName name="TaskPlan6A" localSheetId="17">'Change Log'!#REF!</definedName>
    <definedName name="TaskPlan6A" localSheetId="3">[2]Assessment!#REF!</definedName>
    <definedName name="TaskPlan6A" localSheetId="9">Assessment!#REF!</definedName>
    <definedName name="TaskPlan6A" localSheetId="5">'Historical Data'!#REF!</definedName>
    <definedName name="TaskPlan6A" localSheetId="20">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1">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9">#REF!</definedName>
    <definedName name="TestReport1A" localSheetId="7">#REF!</definedName>
    <definedName name="TestReport1A" localSheetId="15">#REF!</definedName>
    <definedName name="TestReport1A">#REF!</definedName>
    <definedName name="TestReport2A" localSheetId="3">#REF!</definedName>
    <definedName name="TestReport2A" localSheetId="9">#REF!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2">'Architecture - Post'!#REF!</definedName>
    <definedName name="TestReport4A" localSheetId="11">'Architecture - Pre'!#REF!</definedName>
    <definedName name="TestReport4A" localSheetId="17">'Change Log'!#REF!</definedName>
    <definedName name="TestReport4A" localSheetId="3">[2]Assessment!#REF!</definedName>
    <definedName name="TestReport4A" localSheetId="9">Assessment!#REF!</definedName>
    <definedName name="TestReport4A" localSheetId="5">'Historical Data'!#REF!</definedName>
    <definedName name="TestReport4A" localSheetId="20">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1">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9">#REF!</definedName>
    <definedName name="TimeLog1A" localSheetId="7">#REF!</definedName>
    <definedName name="TimeLog1A" localSheetId="15">#REF!</definedName>
    <definedName name="TimeLog1A">#REF!</definedName>
    <definedName name="TimeLog4A" localSheetId="6">Acceptance!#REF!</definedName>
    <definedName name="TimeLog4A" localSheetId="12">'Architecture - Post'!#REF!</definedName>
    <definedName name="TimeLog4A" localSheetId="11">'Architecture - Pre'!#REF!</definedName>
    <definedName name="TimeLog4A" localSheetId="17">'Change Log'!#REF!</definedName>
    <definedName name="TimeLog4A" localSheetId="3">[2]Assessment!#REF!</definedName>
    <definedName name="TimeLog4A" localSheetId="9">Assessment!#REF!</definedName>
    <definedName name="TimeLog4A" localSheetId="5">'Historical Data'!#REF!</definedName>
    <definedName name="TimeLog4A" localSheetId="20">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1">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9">#REF!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2">'Architecture - Post'!#REF!</definedName>
    <definedName name="toc6A" localSheetId="11">'Architecture - Pre'!#REF!</definedName>
    <definedName name="toc6A" localSheetId="17">'Change Log'!#REF!</definedName>
    <definedName name="toc6A" localSheetId="3">[2]Assessment!#REF!</definedName>
    <definedName name="toc6A" localSheetId="9">Assessment!#REF!</definedName>
    <definedName name="toc6A" localSheetId="5">'Historical Data'!#REF!</definedName>
    <definedName name="toc6A" localSheetId="20">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1">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1" i="59" l="1"/>
  <c r="D283" i="59"/>
  <c r="D275" i="59"/>
  <c r="D267" i="59"/>
  <c r="D259" i="59"/>
  <c r="D251" i="59"/>
  <c r="D243" i="59"/>
  <c r="D235" i="59"/>
  <c r="D227" i="59"/>
  <c r="D219" i="59"/>
  <c r="D202" i="59"/>
  <c r="D185" i="59"/>
  <c r="D168" i="59"/>
  <c r="D151" i="59"/>
  <c r="D134" i="59"/>
  <c r="D117" i="59"/>
  <c r="D100" i="59"/>
  <c r="D83" i="59"/>
  <c r="D66" i="59"/>
  <c r="A60" i="59"/>
  <c r="A77" i="59" s="1"/>
  <c r="A94" i="59" s="1"/>
  <c r="A111" i="59" s="1"/>
  <c r="A128" i="59" s="1"/>
  <c r="A145" i="59" s="1"/>
  <c r="A162" i="59" s="1"/>
  <c r="A179" i="59" s="1"/>
  <c r="A196" i="59" s="1"/>
  <c r="D49" i="59"/>
  <c r="D291" i="58" l="1"/>
  <c r="D283" i="58"/>
  <c r="D275" i="58"/>
  <c r="D267" i="58"/>
  <c r="D259" i="58"/>
  <c r="D251" i="58"/>
  <c r="D243" i="58"/>
  <c r="D235" i="58"/>
  <c r="D227" i="58"/>
  <c r="D219" i="58"/>
  <c r="D202" i="58"/>
  <c r="D185" i="58"/>
  <c r="D168" i="58"/>
  <c r="D151" i="58"/>
  <c r="D134" i="58"/>
  <c r="D117" i="58"/>
  <c r="D100" i="58"/>
  <c r="D83" i="58"/>
  <c r="D66" i="58"/>
  <c r="A60" i="58"/>
  <c r="A77" i="58" s="1"/>
  <c r="A94" i="58" s="1"/>
  <c r="A111" i="58" s="1"/>
  <c r="A128" i="58" s="1"/>
  <c r="A145" i="58" s="1"/>
  <c r="A162" i="58" s="1"/>
  <c r="A179" i="58" s="1"/>
  <c r="A196" i="58" s="1"/>
  <c r="D49" i="58"/>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G66" i="14"/>
  <c r="G67" i="14"/>
  <c r="K67" i="14" s="1"/>
  <c r="G68" i="14"/>
  <c r="G69" i="14"/>
  <c r="G70" i="14"/>
  <c r="K70" i="14" s="1"/>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F79" i="27" s="1"/>
  <c r="B9" i="27"/>
  <c r="A66" i="27" s="1"/>
  <c r="D66" i="27" s="1"/>
  <c r="E66" i="27" s="1"/>
  <c r="B10" i="27"/>
  <c r="A67" i="27" s="1"/>
  <c r="B11" i="27"/>
  <c r="A68" i="27" s="1"/>
  <c r="D68" i="27" s="1"/>
  <c r="E68" i="27" s="1"/>
  <c r="B12" i="27"/>
  <c r="A69" i="27" s="1"/>
  <c r="D69" i="27" s="1"/>
  <c r="E69" i="27" s="1"/>
  <c r="B13" i="27"/>
  <c r="A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69" i="14"/>
  <c r="K68" i="14"/>
  <c r="K66"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70" i="27" l="1"/>
  <c r="E70" i="27" s="1"/>
  <c r="D67" i="27"/>
  <c r="E67" i="27" s="1"/>
  <c r="D66" i="44"/>
  <c r="E66" i="44" s="1"/>
  <c r="D64" i="27"/>
  <c r="E64"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DF0A63E2-E8E1-2C4A-8164-3BECD673577B}">
      <text>
        <r>
          <rPr>
            <b/>
            <sz val="8"/>
            <color indexed="81"/>
            <rFont val="Tahoma"/>
            <family val="2"/>
          </rPr>
          <t>Identifying name for this design class or function.</t>
        </r>
        <r>
          <rPr>
            <sz val="8"/>
            <color indexed="81"/>
            <rFont val="Tahoma"/>
            <family val="2"/>
          </rPr>
          <t xml:space="preserve">
</t>
        </r>
      </text>
    </comment>
    <comment ref="B44" authorId="0" shapeId="0" xr:uid="{BC83973F-4160-2F41-937A-71AA44842FE7}">
      <text>
        <r>
          <rPr>
            <b/>
            <sz val="8"/>
            <color rgb="FF000000"/>
            <rFont val="Tahoma"/>
            <family val="2"/>
          </rPr>
          <t>Indicate if this design component will follow an object-oriented approach or a functional approach.</t>
        </r>
      </text>
    </comment>
    <comment ref="B45" authorId="0" shapeId="0" xr:uid="{F10D5AFD-EEBA-9F4C-A56C-22292FC90058}">
      <text>
        <r>
          <rPr>
            <b/>
            <sz val="8"/>
            <color indexed="81"/>
            <rFont val="Tahoma"/>
            <family val="2"/>
          </rPr>
          <t>Superclass of this design component.  Leave blank if no superclass.</t>
        </r>
      </text>
    </comment>
    <comment ref="B46" authorId="0" shapeId="0" xr:uid="{A489CECB-80D1-4341-B1EF-FC6B781707D5}">
      <text>
        <r>
          <rPr>
            <b/>
            <sz val="8"/>
            <color indexed="81"/>
            <rFont val="Tahoma"/>
            <family val="2"/>
          </rPr>
          <t>Attributes (e.g., public fields, public constants) associated with this design component.  OPTIONAL</t>
        </r>
      </text>
    </comment>
    <comment ref="B47" authorId="0" shapeId="0" xr:uid="{67B077D5-FC32-EA4B-83A3-9CC428A6E131}">
      <text>
        <r>
          <rPr>
            <b/>
            <sz val="8"/>
            <color indexed="81"/>
            <rFont val="Tahoma"/>
            <family val="2"/>
          </rPr>
          <t>Standard category of the design component.</t>
        </r>
      </text>
    </comment>
    <comment ref="B48" authorId="0" shapeId="0" xr:uid="{0C79263B-FCDB-4E49-9E69-D2CB0ECAFB49}">
      <text>
        <r>
          <rPr>
            <b/>
            <sz val="8"/>
            <color indexed="81"/>
            <rFont val="Tahoma"/>
            <family val="2"/>
          </rPr>
          <t>List components that this component calls upon to fulfill its purpose.</t>
        </r>
      </text>
    </comment>
    <comment ref="B49" authorId="0" shapeId="0" xr:uid="{3ABD1133-9FE8-124A-B784-E9C5E65C5375}">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3B10914B-D24D-224E-97DB-560C299C40EF}">
      <text>
        <r>
          <rPr>
            <b/>
            <sz val="8"/>
            <color indexed="81"/>
            <rFont val="Tahoma"/>
            <family val="2"/>
          </rPr>
          <t>Identifying name for this design class or function.</t>
        </r>
        <r>
          <rPr>
            <sz val="8"/>
            <color indexed="81"/>
            <rFont val="Tahoma"/>
            <family val="2"/>
          </rPr>
          <t xml:space="preserve">
</t>
        </r>
      </text>
    </comment>
    <comment ref="B44" authorId="0" shapeId="0" xr:uid="{446682DE-CD1B-554A-B01A-BE1A8519EEF9}">
      <text>
        <r>
          <rPr>
            <b/>
            <sz val="8"/>
            <color rgb="FF000000"/>
            <rFont val="Tahoma"/>
            <family val="2"/>
          </rPr>
          <t>Indicate if this design component will follow an object-oriented approach or a functional approach.</t>
        </r>
      </text>
    </comment>
    <comment ref="B45" authorId="0" shapeId="0" xr:uid="{ED6F3027-B344-D348-B48D-B8B0CB2ACF90}">
      <text>
        <r>
          <rPr>
            <b/>
            <sz val="8"/>
            <color indexed="81"/>
            <rFont val="Tahoma"/>
            <family val="2"/>
          </rPr>
          <t>Superclass of this design component.  Leave blank if no superclass.</t>
        </r>
      </text>
    </comment>
    <comment ref="B46" authorId="0" shapeId="0" xr:uid="{EB3AAFC1-A2D7-2F48-BF9F-7DF2C04DB557}">
      <text>
        <r>
          <rPr>
            <b/>
            <sz val="8"/>
            <color indexed="81"/>
            <rFont val="Tahoma"/>
            <family val="2"/>
          </rPr>
          <t>Attributes (e.g., public fields, public constants) associated with this design component.  OPTIONAL</t>
        </r>
      </text>
    </comment>
    <comment ref="B47" authorId="0" shapeId="0" xr:uid="{D264DAC2-ABF7-EB40-9581-1BF01437EC13}">
      <text>
        <r>
          <rPr>
            <b/>
            <sz val="8"/>
            <color indexed="81"/>
            <rFont val="Tahoma"/>
            <family val="2"/>
          </rPr>
          <t>Standard category of the design component.</t>
        </r>
      </text>
    </comment>
    <comment ref="B48" authorId="0" shapeId="0" xr:uid="{B365B9FC-65E4-1340-B75B-E0E88FD0013E}">
      <text>
        <r>
          <rPr>
            <b/>
            <sz val="8"/>
            <color indexed="81"/>
            <rFont val="Tahoma"/>
            <family val="2"/>
          </rPr>
          <t>List components that this component calls upon to fulfill its purpose.</t>
        </r>
      </text>
    </comment>
    <comment ref="B49" authorId="0" shapeId="0" xr:uid="{11DD93D2-CE86-5645-AFD9-60F0C35F7DC1}">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<sst xmlns="http://schemas.openxmlformats.org/spreadsheetml/2006/main" count="1972" uniqueCount="800">
  <si>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</si>
  <si>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</si>
  <si>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</si>
  <si>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</si>
  <si>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</si>
  <si>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</si>
  <si>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</si>
  <si>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</si>
  <si>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</si>
  <si>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</si>
  <si>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</si>
  <si>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</si>
  <si>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</si>
  <si>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</si>
  <si>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</si>
  <si>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</si>
  <si>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</si>
  <si>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</si>
  <si>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</si>
  <si>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</si>
  <si>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</si>
  <si>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</si>
  <si>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</si>
  <si>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</si>
  <si>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</si>
  <si>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</si>
  <si>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</si>
  <si>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</si>
  <si>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</si>
  <si>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</si>
  <si>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</si>
  <si>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</si>
  <si>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</si>
  <si>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</si>
  <si>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</si>
  <si>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</si>
  <si>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</si>
  <si>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</si>
  <si>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</si>
  <si>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</si>
  <si>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</si>
  <si>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</si>
  <si>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</si>
  <si>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</si>
  <si>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</si>
  <si>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</si>
  <si>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</si>
  <si>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</si>
  <si>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</si>
  <si>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</si>
  <si>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</si>
  <si>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</si>
  <si>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</si>
  <si>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</si>
  <si>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</si>
  <si>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</si>
  <si>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</si>
  <si>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</si>
  <si>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</si>
  <si>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</si>
  <si>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</si>
  <si>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</si>
  <si>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</si>
  <si>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</si>
  <si>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</si>
  <si>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</si>
  <si>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</si>
  <si>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</si>
  <si>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</si>
  <si>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</si>
  <si>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</si>
  <si>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</si>
  <si>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</si>
  <si>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</si>
  <si>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</si>
  <si>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</si>
  <si>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</si>
  <si>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</si>
  <si>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</si>
  <si>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</si>
  <si>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</si>
  <si>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</si>
  <si>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</si>
  <si>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</si>
  <si>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</si>
  <si>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</si>
  <si>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</si>
  <si>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</si>
  <si>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</si>
  <si>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</si>
  <si>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</si>
  <si>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</si>
  <si>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</si>
  <si>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</si>
  <si>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</si>
  <si>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</si>
  <si>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</si>
  <si>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</si>
  <si>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</si>
  <si>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</si>
  <si>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</si>
  <si>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</si>
  <si>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</si>
  <si>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</si>
  <si>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</si>
  <si>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</si>
  <si>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</si>
  <si>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</si>
  <si>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</si>
  <si>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</si>
  <si>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</si>
  <si>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</si>
  <si>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</si>
  <si>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</si>
  <si>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</si>
  <si>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</si>
  <si>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</si>
  <si>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</si>
  <si>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</si>
  <si>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</si>
  <si>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</si>
  <si>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</si>
  <si>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</si>
  <si>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</si>
  <si>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</si>
  <si>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</si>
  <si>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</si>
  <si>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</si>
  <si>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</si>
  <si>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</si>
  <si>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</si>
  <si>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</si>
  <si>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</si>
  <si>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</si>
  <si>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</si>
  <si>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</si>
  <si>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</si>
  <si>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</si>
  <si>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</si>
  <si>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</si>
  <si>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</si>
  <si>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</si>
  <si>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</si>
  <si>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</si>
  <si>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</si>
  <si>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</si>
  <si>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</si>
  <si>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</si>
  <si>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</si>
  <si>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</si>
  <si>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</si>
  <si>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</si>
  <si>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</si>
  <si>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</si>
  <si>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</si>
  <si>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</si>
  <si>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</si>
  <si>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</si>
  <si>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</si>
  <si>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</si>
  <si>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</si>
  <si>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</si>
  <si>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</si>
  <si>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</si>
  <si>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</si>
  <si>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</si>
  <si>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</si>
  <si>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</si>
  <si>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</si>
  <si>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</si>
  <si>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</si>
  <si>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</si>
  <si>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</si>
  <si>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</si>
  <si>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</si>
  <si>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</si>
  <si>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</si>
  <si>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</si>
  <si>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</si>
  <si>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</si>
  <si>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</si>
  <si>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</si>
  <si>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</si>
  <si>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</si>
  <si>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</si>
  <si>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</si>
  <si>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</si>
  <si>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</si>
  <si>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</si>
  <si>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</si>
  <si>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</si>
  <si>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</si>
  <si>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</si>
  <si>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</si>
  <si>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</si>
  <si>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</si>
  <si>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</si>
  <si>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</si>
  <si>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</si>
  <si>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</si>
  <si>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</si>
  <si>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</si>
  <si>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</si>
  <si>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</si>
  <si>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</si>
  <si>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</si>
  <si>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</si>
  <si>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</si>
  <si>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</si>
  <si>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</si>
  <si>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</si>
  <si>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</si>
  <si>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</si>
  <si>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</si>
  <si>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</si>
  <si>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</si>
  <si>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</si>
  <si>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</si>
  <si>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</si>
  <si>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</si>
  <si>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</si>
  <si>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</si>
  <si>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</si>
  <si>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</si>
  <si>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</si>
  <si>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</si>
  <si>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</si>
  <si>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</si>
  <si>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</si>
  <si>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</si>
  <si>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</si>
  <si>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</si>
  <si>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</si>
  <si>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</si>
  <si>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</si>
  <si>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</si>
  <si>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</si>
  <si>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</si>
  <si>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</si>
  <si>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</si>
  <si>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</si>
  <si>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</si>
  <si>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</si>
  <si>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</si>
  <si>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</si>
  <si>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</si>
  <si>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</si>
  <si>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</si>
  <si>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</si>
  <si>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</si>
  <si>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</si>
  <si>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</si>
  <si>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</si>
  <si>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</si>
  <si>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</si>
  <si>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</si>
  <si>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</si>
  <si>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</si>
  <si>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</si>
  <si>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</si>
  <si>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</si>
  <si>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</si>
  <si>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</si>
  <si>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</si>
  <si>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</si>
  <si>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</si>
  <si>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</si>
  <si>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</si>
  <si>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</si>
  <si>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</si>
  <si>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</si>
  <si>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</si>
  <si>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</si>
  <si>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</si>
  <si>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</si>
  <si>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</si>
  <si>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</si>
  <si>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</si>
  <si>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</si>
  <si>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</si>
  <si>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</si>
  <si>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</si>
  <si>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</si>
  <si>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</si>
  <si>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</si>
  <si>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</si>
  <si>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</si>
  <si>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</si>
  <si>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</si>
  <si>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</si>
  <si>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</si>
  <si>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</si>
  <si>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</si>
  <si>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</si>
  <si>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</si>
  <si>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</si>
  <si>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</si>
  <si>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</si>
  <si>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</si>
  <si>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</si>
  <si>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</si>
  <si>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</si>
  <si>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</si>
  <si>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</si>
  <si>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</si>
  <si>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</si>
  <si>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</si>
  <si>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</si>
  <si>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</si>
  <si>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</si>
  <si>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</si>
  <si>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</si>
  <si>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</si>
  <si>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</si>
  <si>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</si>
  <si>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</si>
  <si>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</si>
  <si>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</si>
  <si>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</si>
  <si>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</si>
  <si>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</si>
  <si>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</si>
  <si>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</si>
  <si>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</si>
  <si>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</si>
  <si>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</si>
  <si>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</si>
  <si>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</si>
  <si>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</si>
  <si>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</si>
  <si>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</si>
  <si>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</si>
  <si>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</si>
  <si>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</si>
  <si>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</si>
  <si>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</si>
  <si>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</si>
  <si>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</si>
  <si>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</si>
  <si>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</si>
  <si>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</si>
  <si>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</si>
  <si>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</si>
  <si>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</si>
  <si>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</si>
  <si>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</si>
  <si>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</si>
  <si>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</si>
  <si>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</si>
  <si>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</si>
  <si>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</si>
  <si>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</si>
  <si>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</si>
  <si>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</si>
  <si>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</si>
  <si>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</si>
  <si>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</si>
  <si>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</si>
  <si>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</si>
  <si>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</si>
  <si>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</si>
  <si>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</si>
  <si>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</si>
  <si>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</si>
  <si>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</si>
  <si>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</si>
  <si>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</si>
  <si>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</si>
  <si>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</si>
  <si>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</si>
  <si>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</si>
  <si>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</si>
  <si>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</si>
  <si>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</si>
  <si>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</si>
  <si>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</si>
  <si>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</si>
  <si>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</si>
  <si>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</si>
  <si>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</si>
  <si>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</si>
  <si>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</si>
  <si>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</si>
  <si>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</si>
  <si>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</si>
  <si>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</si>
  <si>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</si>
  <si>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</si>
  <si>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</si>
  <si>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</si>
  <si>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</si>
  <si>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</si>
  <si>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</si>
  <si>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</si>
  <si>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</si>
  <si>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</si>
  <si>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</si>
  <si>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</si>
  <si>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</si>
  <si>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</si>
  <si>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</si>
  <si>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</si>
  <si>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</si>
  <si>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</si>
  <si>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</si>
  <si>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</si>
  <si>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</si>
  <si>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</si>
  <si>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</si>
  <si>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</si>
  <si>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</si>
  <si>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</si>
  <si>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</si>
  <si>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</si>
  <si>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</si>
  <si>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</si>
  <si>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</si>
  <si>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</si>
  <si>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</si>
  <si>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</si>
  <si>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</si>
  <si>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</si>
  <si>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</si>
  <si>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</si>
  <si>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</si>
  <si>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</si>
  <si>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</si>
  <si>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</si>
  <si>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</si>
  <si>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</si>
  <si>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</si>
  <si>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</si>
  <si>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</si>
  <si>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</si>
  <si>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</si>
  <si>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</si>
  <si>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</si>
  <si>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</si>
  <si>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</si>
  <si>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</si>
  <si>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</si>
  <si>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</si>
  <si>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</si>
  <si>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</si>
  <si>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</si>
  <si>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</si>
  <si>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</si>
  <si>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</si>
  <si>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</si>
  <si>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</si>
  <si>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</si>
  <si>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</si>
  <si>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</si>
  <si>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</si>
  <si>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</si>
  <si>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</si>
  <si>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</si>
  <si>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</si>
  <si>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</si>
  <si>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</si>
  <si>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</si>
  <si>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</si>
  <si>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</si>
  <si>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</si>
  <si>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</si>
  <si>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</si>
  <si>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</si>
  <si>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</si>
  <si>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</si>
  <si>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</si>
  <si>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</si>
  <si>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</si>
  <si>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</si>
  <si>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</si>
  <si>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</si>
  <si>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</si>
  <si>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</si>
  <si>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</si>
  <si>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</si>
  <si>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</si>
  <si>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</si>
  <si>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</si>
  <si>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</si>
  <si>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</si>
  <si>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</si>
  <si>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</si>
  <si>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</si>
  <si>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</si>
  <si>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</si>
  <si>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</si>
  <si>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</si>
  <si>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</si>
  <si>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</si>
  <si>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</si>
  <si>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</si>
  <si>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</si>
  <si>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</si>
  <si>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</si>
  <si>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</si>
  <si>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</si>
  <si>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</si>
  <si>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</si>
  <si>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</si>
  <si>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</si>
  <si>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</si>
  <si>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</si>
  <si>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</si>
  <si>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</si>
  <si>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</si>
  <si>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</si>
  <si>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</si>
  <si>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</si>
  <si>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</si>
  <si>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</si>
  <si>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</si>
  <si>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</si>
  <si>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</si>
  <si>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</si>
  <si>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</si>
  <si>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</si>
  <si>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</si>
  <si>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</si>
  <si>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</si>
  <si>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</si>
  <si>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</si>
  <si>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</si>
  <si>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</si>
  <si>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</si>
  <si>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</si>
  <si>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</si>
  <si>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</si>
  <si>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</si>
  <si>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</si>
  <si>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</si>
  <si>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</si>
  <si>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</si>
  <si>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</si>
  <si>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</si>
  <si>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</si>
  <si>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</si>
  <si>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</si>
  <si>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</si>
  <si>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</si>
  <si>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</si>
  <si>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</si>
  <si>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</si>
  <si>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</si>
  <si>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</si>
  <si>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</si>
  <si>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</si>
  <si>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</si>
  <si>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</si>
  <si>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</si>
  <si>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</si>
  <si>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</si>
  <si>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</si>
  <si>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</si>
  <si>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</si>
  <si>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</si>
  <si>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</si>
  <si>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</si>
  <si>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</si>
  <si>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</si>
  <si>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</si>
  <si>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</si>
  <si>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</si>
  <si>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</si>
  <si>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</si>
  <si>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</si>
  <si>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</si>
  <si>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</si>
  <si>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</si>
  <si>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</si>
  <si>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</si>
  <si>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</si>
  <si>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</si>
  <si>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</si>
  <si>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</si>
  <si>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</si>
  <si>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</si>
  <si>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</si>
  <si>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</si>
  <si>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</si>
  <si>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</si>
  <si>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</si>
  <si>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</si>
  <si>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</si>
  <si>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</si>
  <si>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</si>
  <si>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</si>
  <si>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</si>
  <si>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</si>
  <si>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</si>
  <si>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</si>
  <si>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</si>
  <si>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</si>
  <si>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</si>
  <si>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</si>
  <si>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</si>
  <si>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</si>
  <si>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</si>
  <si>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</si>
  <si>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</si>
  <si>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</si>
  <si>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</si>
  <si>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</si>
  <si>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</si>
  <si>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</si>
  <si>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</si>
  <si>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</si>
  <si>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</si>
  <si>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</si>
  <si>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</si>
  <si>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</si>
  <si>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</si>
  <si>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</si>
  <si>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</si>
  <si>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</si>
  <si>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</si>
  <si>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</si>
  <si>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</si>
  <si>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</si>
  <si>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</si>
  <si>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</si>
  <si>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</si>
  <si>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</si>
  <si>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</si>
  <si>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</si>
  <si>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</si>
  <si>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</si>
  <si>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</si>
  <si>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</si>
  <si>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</si>
  <si>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</si>
  <si>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</si>
  <si>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</si>
  <si>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</si>
  <si>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</si>
  <si>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</si>
  <si>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</si>
  <si>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</si>
  <si>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</si>
  <si>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</si>
  <si>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</si>
  <si>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</si>
  <si>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</si>
  <si>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</si>
  <si>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</si>
  <si>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</si>
  <si>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</si>
  <si>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</si>
  <si>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</si>
  <si>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</si>
  <si>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</si>
  <si>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</si>
  <si>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</si>
  <si>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</si>
  <si>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</si>
  <si>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</si>
  <si>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</si>
  <si>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</si>
  <si>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</si>
  <si>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</si>
  <si>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</si>
  <si>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</si>
  <si>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</si>
  <si>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</si>
  <si>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</si>
  <si>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</si>
  <si>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</si>
  <si>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</si>
  <si>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</si>
  <si>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</si>
  <si>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</si>
  <si>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</si>
  <si>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</si>
  <si>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</si>
  <si>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</si>
  <si>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</si>
  <si>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</si>
  <si>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</si>
  <si>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</si>
  <si>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</si>
  <si>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</si>
  <si>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</si>
  <si>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</si>
  <si>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</si>
  <si>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</si>
  <si>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</si>
  <si>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</si>
  <si>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</si>
  <si>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</si>
  <si>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</si>
  <si>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</si>
  <si>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</si>
  <si>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</si>
  <si>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</si>
  <si>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</si>
  <si>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</si>
  <si>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</si>
  <si>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</si>
  <si>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</si>
  <si>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</si>
  <si>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</si>
  <si>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</si>
  <si>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</si>
  <si>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</si>
  <si>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</si>
  <si>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</si>
  <si>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</si>
  <si>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</si>
  <si>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</si>
  <si>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</si>
  <si>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</si>
  <si>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</si>
  <si>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</si>
  <si>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</si>
  <si>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</si>
  <si>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</si>
  <si>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</si>
  <si>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</si>
  <si>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</si>
  <si>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</si>
  <si>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</si>
  <si>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</si>
  <si>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</si>
  <si>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</si>
  <si>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</si>
  <si>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</si>
  <si>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</si>
  <si>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</si>
  <si>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</si>
  <si>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</si>
  <si>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</si>
  <si>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</si>
  <si>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</si>
  <si>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</si>
  <si>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Write software to solve the bottom layer</t>
  </si>
  <si>
    <t>• Create CRC cards for each component you plan to build/modify</t>
  </si>
  <si>
    <t>Architecture - Pre</t>
  </si>
  <si>
    <t>• Record your CRC cards as of the time of submission</t>
  </si>
  <si>
    <t>Architecture - Post</t>
  </si>
  <si>
    <t>To gain experience with analyzing</t>
  </si>
  <si>
    <t>Integrity</t>
  </si>
  <si>
    <t>Availability</t>
  </si>
  <si>
    <t>Authenticity</t>
  </si>
  <si>
    <t>Confidentiality</t>
  </si>
  <si>
    <t>Security Facet</t>
  </si>
  <si>
    <t>Recommendation for a functional specification to address security facet</t>
  </si>
  <si>
    <t>Pick one</t>
  </si>
  <si>
    <t>Security Recommendation</t>
  </si>
  <si>
    <t>Security</t>
  </si>
  <si>
    <t>• Recommend one security specification</t>
  </si>
  <si>
    <t>Evil Path Acceptance Test</t>
  </si>
  <si>
    <t>Mary Mitchell</t>
  </si>
  <si>
    <t>mem0250</t>
  </si>
  <si>
    <t>https://github.com/SoftwareProcess/rubik-merrymitch.git</t>
  </si>
  <si>
    <t>Produce the rotations needed to solve a fully solved cube</t>
  </si>
  <si>
    <t>Produce the rotations needed to solve an invalid cube</t>
  </si>
  <si>
    <t>Produce the rotations needed to solve a cube with a fully solved down layer</t>
  </si>
  <si>
    <t>Produce the rotations needed to solve a cube with a fully solved down and middle layer</t>
  </si>
  <si>
    <t>Produce the rotatinos needed to sovle a cube with no solved layers</t>
  </si>
  <si>
    <t>_isCubeValid, _solveDaisyAndDownCross, _solveDownCorners, _solveMiddleLayer</t>
  </si>
  <si>
    <t>solve rubik's cube</t>
  </si>
  <si>
    <t>_rotatePiece</t>
  </si>
  <si>
    <t>rotates piece of cube</t>
  </si>
  <si>
    <t>_solve</t>
  </si>
  <si>
    <t>_solveMiddleLayer</t>
  </si>
  <si>
    <t>_solveFrontLeftMiddlePiece, _solveFrontRightMiddlePiece, _solveBackLeftMiddlePiece, _solveBackRightMiddlePiece, _findMiddlePiece</t>
  </si>
  <si>
    <t>solves middle layer of cube</t>
  </si>
  <si>
    <t xml:space="preserve">_solveFrontLeftMiddlePiece </t>
  </si>
  <si>
    <t>_findMiddlePiece</t>
  </si>
  <si>
    <t>solves front left middle piece of cube</t>
  </si>
  <si>
    <t>_solveFrontRightMiddlePiece</t>
  </si>
  <si>
    <t>solves front right middle piece of cube</t>
  </si>
  <si>
    <t>_solveBackLeftMiddlePiece</t>
  </si>
  <si>
    <t>solves back left middle piece of cube</t>
  </si>
  <si>
    <t>_solveBackRightMiddlePiece</t>
  </si>
  <si>
    <t>solves back right middle piece of cube</t>
  </si>
  <si>
    <t>_findMiddlePiece, _rotatePiece</t>
  </si>
  <si>
    <t>finds middle piece of cube</t>
  </si>
  <si>
    <t xml:space="preserve">_rotate </t>
  </si>
  <si>
    <t>Plan Iteration</t>
  </si>
  <si>
    <t>For the architecture section, I did not remake all of the CRC cards for iterations 1, 2, and 3 in an attempt to conserve time and space. Instead I made the cards that will be used in the functions for this iteration's tasks.</t>
  </si>
  <si>
    <t>localhost:8080/rubik?op=solve&amp;cube=gggggggggrrrrrrrrrbbbbbbbbbooooooooowwwwwwwwwyyyyyyyyy</t>
  </si>
  <si>
    <t>{'rotations': '', 'status': 'ok'}</t>
  </si>
  <si>
    <t>localhost:8080/rubik?op=solve&amp;cube=rrrrrrrrrbbbbbbbbbooooooooowwwwwwwwwyyyyyyyyy</t>
  </si>
  <si>
    <t>{'status': 'error: invalid cube'}</t>
  </si>
  <si>
    <t>localhost:8080/rubik?op=solve&amp;cube=rybrrrrrryyyggggggbooooooooybybbbbbbgyryyrggowwwwwwwww</t>
  </si>
  <si>
    <t>localhost:8080/rubik?op=solve&amp;cube=roorrorrrbbrygggggyrgyoboooooyrbybbbygbgyygbywwwwwwwww</t>
  </si>
  <si>
    <t>{'rotations': 'LulubUBulULUFufuufUFURuruubUBULulUrURUBub', 'status': 'ok'}</t>
  </si>
  <si>
    <t>localhost:8080/rubik?op=solve&amp;cube=orwbrrbwrrrggggbowyywooygwgbbgobrwyyogrwyyywbogybwbroo</t>
  </si>
  <si>
    <t>{'rotations': 'UfuRBUruFFRRLLBBuluuLUluLUURurLulUULUlUruuRBuburURuulULUFufUfUFURurLulubUBuLulubUBBuburUR', 'status': 'ok'}</t>
  </si>
  <si>
    <t>Nothing</t>
  </si>
  <si>
    <t>_findMiddleLayerPiece</t>
  </si>
  <si>
    <t>finds middle layer piece of cube</t>
  </si>
  <si>
    <t>_findMiddleLayerPiece, _rotatePiece</t>
  </si>
  <si>
    <t>_solveFrontLeftMiddlePiece, _solveFrontRightMiddlePiece, _solveBackLeftMiddlePiece, _solveBackRightMiddlePiece, _findMiddleLayerPiece</t>
  </si>
  <si>
    <t>direct: http:localhost:8080/rubik?op=solve&amp;cube=… from any computer and user</t>
  </si>
  <si>
    <t xml:space="preserve">To address the issue of authenticity, the microservice would need additional functionality in order to determine if the computer/user trying to use the software is allowed to do so. This could mean adding a function that works as a login interface that the user must complete whenever the microservice is run. In order to store the login information a secure database would also be necessary. By requiring users of the microservice to have valid credentials that are verified every time the service is run, the product could be protected from unauthenticated users.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</si>
</sst>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5">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2" fillId="0" borderId="0" xfId="0" applyFont="1" applyAlignment="1">
      <alignment horizontal="center"/>
    </xf>
    <xf numFmtId="1" fontId="36" fillId="0" borderId="0" xfId="0" applyNumberFormat="1" applyFont="1"/>
    <xf numFmtId="0" fontId="32" fillId="0" borderId="0" xfId="0" applyFont="1"/>
    <xf numFmtId="165" fontId="36" fillId="0" borderId="0" xfId="0" applyNumberFormat="1" applyFont="1"/>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2" fillId="0" borderId="0" xfId="0" applyFont="1" applyAlignment="1">
      <alignment horizontal="left"/>
    </xf>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3"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46"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42"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31" fillId="0" borderId="0" xfId="0" applyFont="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xf numFmtId="0" fontId="31" fillId="0" borderId="0" xfId="0" applyFont="1" applyAlignment="1">
      <alignment horizontal="left"/>
    </xf>
    <xf numFmtId="0" fontId="23"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4" fillId="0" borderId="0" xfId="0" applyFont="1" applyAlignment="1">
      <alignment horizontal="left"/>
    </xf>
    <xf numFmtId="0" fontId="38" fillId="0" borderId="0" xfId="0" applyFont="1" applyAlignment="1">
      <alignment horizontal="left"/>
    </xf>
    <xf numFmtId="0" fontId="10" fillId="0" borderId="0" xfId="0" applyFont="1" applyAlignment="1">
      <alignment horizontal="left"/>
    </xf>
    <xf numFmtId="0" fontId="1" fillId="0" borderId="0" xfId="0" applyFont="1"/>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3" xfId="0" applyFont="1" applyBorder="1" applyAlignment="1">
      <alignment horizontal="left"/>
    </xf>
    <xf numFmtId="0" fontId="4" fillId="0" borderId="0" xfId="0" applyFont="1"/>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0" xfId="0" applyAlignment="1">
      <alignment horizontal="center" vertical="top"/>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0" fillId="5" borderId="48" xfId="0" applyFill="1" applyBorder="1" applyAlignment="1" applyProtection="1">
      <alignment horizontal="left" vertical="top" wrapText="1"/>
      <protection locked="0"/>
    </xf>
    <xf numFmtId="0" fontId="0" fillId="5" borderId="49" xfId="0" applyFill="1" applyBorder="1" applyAlignment="1" applyProtection="1">
      <alignment horizontal="left" vertical="top" wrapText="1"/>
      <protection locked="0"/>
    </xf>
    <xf numFmtId="0" fontId="0" fillId="5" borderId="47" xfId="0" applyFill="1" applyBorder="1" applyAlignment="1" applyProtection="1">
      <alignment horizontal="left" vertical="top" wrapText="1"/>
      <protection locked="0"/>
    </xf>
    <xf numFmtId="0" fontId="16" fillId="0" borderId="0" xfId="0" applyFont="1" applyAlignment="1">
      <alignment horizontal="left" vertical="top" wrapText="1"/>
    </xf>
    <xf numFmtId="0" fontId="3" fillId="0" borderId="0" xfId="0" applyFont="1" applyAlignment="1">
      <alignment horizontal="center"/>
    </xf>
    <xf numFmtId="49" fontId="0" fillId="0" borderId="0" xfId="0" applyNumberFormat="1" applyAlignment="1">
      <alignment wrapText="1"/>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abSelected="1" zoomScaleNormal="100" workbookViewId="0">
      <selection activeCell="B4" sqref="B4"/>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17" t="s">
        <v>732</v>
      </c>
      <c r="B1" s="317"/>
      <c r="C1" s="317"/>
      <c r="D1" s="317"/>
      <c r="E1" s="317"/>
      <c r="F1" s="317"/>
      <c r="G1" s="317"/>
    </row>
    <row r="3" spans="1:9" x14ac:dyDescent="0.15">
      <c r="A3" s="12" t="s">
        <v>621</v>
      </c>
      <c r="B3" s="31">
        <v>4</v>
      </c>
    </row>
    <row r="4" spans="1:9" x14ac:dyDescent="0.15">
      <c r="A4" s="243"/>
    </row>
    <row r="5" spans="1:9" ht="24" customHeight="1" x14ac:dyDescent="0.15">
      <c r="A5" s="12" t="s">
        <v>22</v>
      </c>
      <c r="B5" s="236" t="s">
        <v>742</v>
      </c>
      <c r="C5" s="47"/>
      <c r="D5" s="47"/>
      <c r="E5" s="47"/>
      <c r="F5" s="47"/>
      <c r="G5" s="47"/>
      <c r="H5" s="47"/>
      <c r="I5" s="237"/>
    </row>
    <row r="6" spans="1:9" ht="27" customHeight="1" x14ac:dyDescent="0.15">
      <c r="A6" s="12" t="s">
        <v>403</v>
      </c>
      <c r="B6" s="316" t="s">
        <v>737</v>
      </c>
      <c r="C6" s="313"/>
      <c r="D6" s="313"/>
      <c r="E6" s="313"/>
      <c r="F6" s="313"/>
      <c r="G6" s="313"/>
      <c r="H6" s="313"/>
      <c r="I6" s="313"/>
    </row>
    <row r="7" spans="1:9" ht="15" customHeight="1" x14ac:dyDescent="0.15">
      <c r="A7" s="12" t="s">
        <v>193</v>
      </c>
      <c r="B7" s="152" t="s">
        <v>464</v>
      </c>
      <c r="C7" s="319" t="s">
        <v>520</v>
      </c>
      <c r="D7" s="313"/>
      <c r="E7" s="313"/>
      <c r="F7" s="313"/>
      <c r="G7" s="313"/>
      <c r="H7" s="313"/>
      <c r="I7" s="313"/>
    </row>
    <row r="8" spans="1:9" ht="15" customHeight="1" x14ac:dyDescent="0.15">
      <c r="A8" s="12"/>
      <c r="B8" s="152" t="s">
        <v>465</v>
      </c>
      <c r="C8" s="319" t="s">
        <v>515</v>
      </c>
      <c r="D8" s="313"/>
      <c r="E8" s="313"/>
      <c r="F8" s="313"/>
      <c r="G8" s="313"/>
      <c r="H8" s="313"/>
      <c r="I8" s="313"/>
    </row>
    <row r="9" spans="1:9" ht="21" customHeight="1" x14ac:dyDescent="0.15">
      <c r="A9" s="12"/>
      <c r="B9" s="313"/>
      <c r="C9" s="313"/>
      <c r="D9" s="313"/>
      <c r="E9" s="313"/>
      <c r="F9" s="313"/>
      <c r="G9" s="313"/>
      <c r="H9" s="313"/>
      <c r="I9" s="313"/>
    </row>
    <row r="10" spans="1:9" ht="12" customHeight="1" x14ac:dyDescent="0.15">
      <c r="A10" s="13" t="s">
        <v>84</v>
      </c>
      <c r="B10" s="313" t="s">
        <v>137</v>
      </c>
      <c r="C10" s="313"/>
      <c r="D10" s="313"/>
      <c r="E10" s="313"/>
      <c r="F10" s="313"/>
      <c r="G10" s="313"/>
      <c r="H10" s="313"/>
      <c r="I10" s="313"/>
    </row>
    <row r="11" spans="1:9" x14ac:dyDescent="0.15">
      <c r="A11" s="13"/>
      <c r="B11" s="313" t="s">
        <v>23</v>
      </c>
      <c r="C11" s="313"/>
      <c r="D11" s="313"/>
      <c r="E11" s="313"/>
      <c r="F11" s="313"/>
      <c r="G11" s="313"/>
      <c r="H11" s="313"/>
      <c r="I11" s="313"/>
    </row>
    <row r="12" spans="1:9" ht="12.75" customHeight="1" x14ac:dyDescent="0.15">
      <c r="A12" s="11"/>
      <c r="B12" s="313" t="s">
        <v>89</v>
      </c>
      <c r="C12" s="313"/>
      <c r="D12" s="313"/>
      <c r="E12" s="313"/>
      <c r="F12" s="313"/>
      <c r="G12" s="313"/>
      <c r="H12" s="313"/>
      <c r="I12" s="313"/>
    </row>
    <row r="13" spans="1:9" ht="35" customHeight="1" x14ac:dyDescent="0.15">
      <c r="A13" s="11"/>
      <c r="B13" s="313" t="s">
        <v>273</v>
      </c>
      <c r="C13" s="313"/>
      <c r="D13" s="313"/>
      <c r="E13" s="313"/>
      <c r="F13" s="313"/>
      <c r="G13" s="313"/>
      <c r="H13" s="313"/>
      <c r="I13" s="313"/>
    </row>
    <row r="14" spans="1:9" x14ac:dyDescent="0.15">
      <c r="A14" s="13"/>
      <c r="B14" s="313" t="s">
        <v>275</v>
      </c>
      <c r="C14" s="313"/>
      <c r="D14" s="313"/>
      <c r="E14" s="313"/>
      <c r="F14" s="313"/>
      <c r="G14" s="313"/>
      <c r="H14" s="313"/>
      <c r="I14" s="313"/>
    </row>
    <row r="15" spans="1:9" ht="12.75" customHeight="1" x14ac:dyDescent="0.15">
      <c r="A15" s="11"/>
      <c r="B15" s="35"/>
      <c r="C15" s="157" t="s">
        <v>116</v>
      </c>
      <c r="D15" s="314" t="s">
        <v>117</v>
      </c>
      <c r="E15" s="315"/>
      <c r="F15" s="315"/>
      <c r="G15" s="315"/>
      <c r="H15" s="315"/>
      <c r="I15" s="315"/>
    </row>
    <row r="16" spans="1:9" ht="58" customHeight="1" x14ac:dyDescent="0.15">
      <c r="A16" s="11"/>
      <c r="B16" s="35"/>
      <c r="C16" s="249" t="s">
        <v>645</v>
      </c>
      <c r="D16" s="320" t="s">
        <v>646</v>
      </c>
      <c r="E16" s="321"/>
      <c r="F16" s="321"/>
      <c r="G16" s="321"/>
      <c r="H16" s="321"/>
      <c r="I16" s="321"/>
    </row>
    <row r="17" spans="1:9" ht="17" customHeight="1" x14ac:dyDescent="0.15">
      <c r="A17" s="11"/>
      <c r="B17" s="35"/>
      <c r="C17" s="35" t="s">
        <v>118</v>
      </c>
      <c r="D17" s="316" t="s">
        <v>644</v>
      </c>
      <c r="E17" s="313"/>
      <c r="F17" s="313"/>
      <c r="G17" s="313"/>
      <c r="H17" s="313"/>
      <c r="I17" s="313"/>
    </row>
    <row r="18" spans="1:9" ht="75" customHeight="1" x14ac:dyDescent="0.15">
      <c r="A18" s="11"/>
      <c r="B18" s="35"/>
      <c r="C18" s="35" t="s">
        <v>312</v>
      </c>
      <c r="D18" s="313" t="s">
        <v>626</v>
      </c>
      <c r="E18" s="313"/>
      <c r="F18" s="313"/>
      <c r="G18" s="313"/>
      <c r="H18" s="313"/>
      <c r="I18" s="313"/>
    </row>
    <row r="19" spans="1:9" ht="20" customHeight="1" x14ac:dyDescent="0.15">
      <c r="A19" s="11"/>
      <c r="B19" s="35"/>
      <c r="C19" s="35" t="s">
        <v>119</v>
      </c>
      <c r="D19" s="313" t="s">
        <v>426</v>
      </c>
      <c r="E19" s="313"/>
      <c r="F19" s="313"/>
      <c r="G19" s="313"/>
      <c r="H19" s="313"/>
      <c r="I19" s="313"/>
    </row>
    <row r="20" spans="1:9" ht="30" customHeight="1" x14ac:dyDescent="0.15">
      <c r="A20" s="11"/>
      <c r="B20" s="35"/>
      <c r="C20" s="35" t="s">
        <v>56</v>
      </c>
      <c r="D20" s="313" t="s">
        <v>15</v>
      </c>
      <c r="E20" s="313"/>
      <c r="F20" s="313"/>
      <c r="G20" s="313"/>
      <c r="H20" s="313"/>
      <c r="I20" s="313"/>
    </row>
    <row r="21" spans="1:9" ht="41" customHeight="1" x14ac:dyDescent="0.15">
      <c r="A21" s="11"/>
      <c r="B21" s="35"/>
      <c r="C21" s="35" t="s">
        <v>14</v>
      </c>
      <c r="D21" s="313" t="s">
        <v>10</v>
      </c>
      <c r="E21" s="313"/>
      <c r="F21" s="313"/>
      <c r="G21" s="313"/>
      <c r="H21" s="313"/>
      <c r="I21" s="313"/>
    </row>
    <row r="22" spans="1:9" ht="50" hidden="1" customHeight="1" x14ac:dyDescent="0.15">
      <c r="A22" s="11"/>
      <c r="B22" s="35"/>
      <c r="C22" s="35" t="s">
        <v>8</v>
      </c>
      <c r="D22" s="313" t="s">
        <v>0</v>
      </c>
      <c r="E22" s="313"/>
      <c r="F22" s="313"/>
      <c r="G22" s="313"/>
      <c r="H22" s="313"/>
      <c r="I22" s="313"/>
    </row>
    <row r="23" spans="1:9" ht="25" customHeight="1" x14ac:dyDescent="0.15">
      <c r="A23" s="11"/>
      <c r="B23" s="35"/>
      <c r="C23" s="35" t="s">
        <v>68</v>
      </c>
      <c r="D23" s="319" t="s">
        <v>496</v>
      </c>
      <c r="E23" s="313"/>
      <c r="F23" s="313"/>
      <c r="G23" s="313"/>
      <c r="H23" s="313"/>
      <c r="I23" s="313"/>
    </row>
    <row r="24" spans="1:9" ht="30" hidden="1" customHeight="1" x14ac:dyDescent="0.15">
      <c r="A24" s="11"/>
      <c r="B24" s="35"/>
      <c r="C24" s="35" t="s">
        <v>145</v>
      </c>
      <c r="D24" s="313" t="s">
        <v>338</v>
      </c>
      <c r="E24" s="313"/>
      <c r="F24" s="313"/>
      <c r="G24" s="313"/>
      <c r="H24" s="313"/>
      <c r="I24" s="313"/>
    </row>
    <row r="25" spans="1:9" ht="19" hidden="1" customHeight="1" x14ac:dyDescent="0.15">
      <c r="A25" s="11"/>
      <c r="B25" s="35"/>
      <c r="C25" s="180" t="s">
        <v>262</v>
      </c>
      <c r="D25" s="318" t="s">
        <v>263</v>
      </c>
      <c r="E25" s="318"/>
      <c r="F25" s="318"/>
      <c r="G25" s="318"/>
      <c r="H25" s="318"/>
      <c r="I25" s="318"/>
    </row>
    <row r="26" spans="1:9" ht="36" hidden="1" customHeight="1" x14ac:dyDescent="0.15">
      <c r="A26" s="11"/>
      <c r="B26" s="35"/>
      <c r="C26" s="35" t="s">
        <v>302</v>
      </c>
      <c r="D26" s="313" t="s">
        <v>386</v>
      </c>
      <c r="E26" s="313"/>
      <c r="F26" s="313"/>
      <c r="G26" s="313"/>
      <c r="H26" s="313"/>
      <c r="I26" s="313"/>
    </row>
    <row r="27" spans="1:9" s="15" customFormat="1" ht="49.5" customHeight="1" x14ac:dyDescent="0.15">
      <c r="A27" s="13" t="s">
        <v>39</v>
      </c>
      <c r="B27" s="313" t="s">
        <v>201</v>
      </c>
      <c r="C27" s="313"/>
      <c r="D27" s="313"/>
      <c r="E27" s="313"/>
      <c r="F27" s="313"/>
      <c r="G27" s="313"/>
      <c r="H27" s="313"/>
      <c r="I27" s="313"/>
    </row>
  </sheetData>
  <sheetProtection sheet="1" objects="1" scenarios="1"/>
  <mergeCells count="23">
    <mergeCell ref="A1:G1"/>
    <mergeCell ref="D25:I25"/>
    <mergeCell ref="D26:I26"/>
    <mergeCell ref="C7:I7"/>
    <mergeCell ref="C8:I8"/>
    <mergeCell ref="D18:I18"/>
    <mergeCell ref="B9:I9"/>
    <mergeCell ref="D24:I24"/>
    <mergeCell ref="D23:I23"/>
    <mergeCell ref="D21:I21"/>
    <mergeCell ref="D20:I20"/>
    <mergeCell ref="B6:I6"/>
    <mergeCell ref="D16:I16"/>
    <mergeCell ref="B27:I27"/>
    <mergeCell ref="B13:I13"/>
    <mergeCell ref="B10:I10"/>
    <mergeCell ref="B11:I11"/>
    <mergeCell ref="B12:I12"/>
    <mergeCell ref="D22:I22"/>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6"/>
      <c r="B2" s="196"/>
      <c r="C2" s="196"/>
      <c r="D2" s="196"/>
      <c r="E2" s="196"/>
      <c r="F2" s="196"/>
      <c r="G2" s="196"/>
      <c r="H2" s="196"/>
      <c r="I2" s="196"/>
      <c r="J2" s="196"/>
      <c r="K2" s="196"/>
      <c r="L2" s="196"/>
      <c r="M2" s="196"/>
      <c r="N2" s="196"/>
      <c r="O2" s="196"/>
      <c r="P2" s="196"/>
      <c r="Q2" s="197"/>
    </row>
    <row r="3" spans="1:17" hidden="1" x14ac:dyDescent="0.15">
      <c r="A3" s="198" t="str">
        <f>Constants!A1</f>
        <v>Constants</v>
      </c>
      <c r="B3" s="198" t="str">
        <f>Constants!B1</f>
        <v xml:space="preserve"> </v>
      </c>
      <c r="C3" s="198" t="str">
        <f>Constants!D1</f>
        <v xml:space="preserve"> </v>
      </c>
      <c r="D3" s="198" t="str">
        <f>Constants!E1</f>
        <v xml:space="preserve"> </v>
      </c>
      <c r="E3" s="198" t="str">
        <f>Constants!F1</f>
        <v xml:space="preserve"> </v>
      </c>
      <c r="F3" s="198">
        <f>Constants!G1</f>
        <v>0</v>
      </c>
      <c r="G3" s="198" t="str">
        <f>Constants!I1</f>
        <v xml:space="preserve"> </v>
      </c>
      <c r="H3" s="198" t="str">
        <f>Constants!J1</f>
        <v xml:space="preserve"> </v>
      </c>
      <c r="I3" s="198" t="str">
        <f>Constants!K1</f>
        <v xml:space="preserve"> </v>
      </c>
      <c r="J3" s="198">
        <f>Constants!L1</f>
        <v>0</v>
      </c>
      <c r="K3" s="198">
        <f>Constants!M1</f>
        <v>0</v>
      </c>
      <c r="L3" s="198">
        <f>Constants!N1</f>
        <v>0</v>
      </c>
      <c r="M3" s="198">
        <f>Constants!O1</f>
        <v>0</v>
      </c>
      <c r="N3" s="198">
        <f>Constants!P1</f>
        <v>0</v>
      </c>
      <c r="O3" s="198">
        <f>Constants!Q1</f>
        <v>0</v>
      </c>
      <c r="P3" s="198">
        <f>Constants!R1</f>
        <v>0</v>
      </c>
      <c r="Q3" s="198">
        <f>Constants!S1</f>
        <v>0</v>
      </c>
    </row>
    <row r="4" spans="1:17" hidden="1" x14ac:dyDescent="0.15">
      <c r="A4" s="198" t="str">
        <f>Constants!A2</f>
        <v>Start date:</v>
      </c>
      <c r="B4" s="198">
        <f>Constants!B2</f>
        <v>36526</v>
      </c>
      <c r="C4" s="198" t="str">
        <f>Constants!D2</f>
        <v xml:space="preserve"> </v>
      </c>
      <c r="D4" s="198" t="str">
        <f>Constants!E2</f>
        <v>Grades:</v>
      </c>
      <c r="E4" s="198" t="str">
        <f>Constants!F2</f>
        <v>AA</v>
      </c>
      <c r="F4" s="198">
        <f>Constants!G2</f>
        <v>1</v>
      </c>
      <c r="G4" s="198">
        <f>Constants!I2</f>
        <v>0</v>
      </c>
      <c r="H4" s="198">
        <f ca="1">Constants!J2</f>
        <v>44858</v>
      </c>
      <c r="I4" s="198">
        <f>Constants!K2</f>
        <v>0</v>
      </c>
      <c r="J4" s="198">
        <f>Constants!L2</f>
        <v>0</v>
      </c>
      <c r="K4" s="198">
        <f>Constants!M2</f>
        <v>0</v>
      </c>
      <c r="L4" s="198">
        <f>Constants!N2</f>
        <v>0</v>
      </c>
      <c r="M4" s="198">
        <f>Constants!O2</f>
        <v>0</v>
      </c>
      <c r="N4" s="198">
        <f>Constants!P2</f>
        <v>0</v>
      </c>
      <c r="O4" s="198">
        <f>Constants!Q2</f>
        <v>0</v>
      </c>
      <c r="P4" s="198">
        <f>Constants!R2</f>
        <v>0</v>
      </c>
      <c r="Q4" s="198">
        <f>Constants!S2</f>
        <v>0</v>
      </c>
    </row>
    <row r="5" spans="1:17" hidden="1" x14ac:dyDescent="0.15">
      <c r="A5" s="198" t="str">
        <f>Constants!A3</f>
        <v>End date:</v>
      </c>
      <c r="B5" s="198">
        <f>Constants!B3</f>
        <v>73051</v>
      </c>
      <c r="C5" s="198" t="str">
        <f>Constants!D3</f>
        <v xml:space="preserve"> </v>
      </c>
      <c r="D5" s="198" t="str">
        <f>Constants!E3</f>
        <v xml:space="preserve"> </v>
      </c>
      <c r="E5" s="198" t="str">
        <f>Constants!F3</f>
        <v>A</v>
      </c>
      <c r="F5" s="198">
        <f>Constants!G3</f>
        <v>0.95</v>
      </c>
      <c r="G5" s="198">
        <f>Constants!I3</f>
        <v>0</v>
      </c>
      <c r="H5" s="198">
        <f>Constants!J3</f>
        <v>0</v>
      </c>
      <c r="I5" s="198">
        <f>Constants!K3</f>
        <v>0</v>
      </c>
      <c r="J5" s="198">
        <f>Constants!L3</f>
        <v>0</v>
      </c>
      <c r="K5" s="198">
        <f>Constants!M3</f>
        <v>0</v>
      </c>
      <c r="L5" s="198">
        <f>Constants!N3</f>
        <v>0</v>
      </c>
      <c r="M5" s="198">
        <f>Constants!O3</f>
        <v>0</v>
      </c>
      <c r="N5" s="198">
        <f>Constants!P3</f>
        <v>0</v>
      </c>
      <c r="O5" s="198">
        <f>Constants!Q3</f>
        <v>0</v>
      </c>
      <c r="P5" s="198">
        <f>Constants!R3</f>
        <v>0</v>
      </c>
      <c r="Q5" s="198">
        <f>Constants!S3</f>
        <v>0</v>
      </c>
    </row>
    <row r="6" spans="1:17" hidden="1" x14ac:dyDescent="0.15">
      <c r="A6" s="198" t="str">
        <f>Constants!A4</f>
        <v>Phases:</v>
      </c>
      <c r="B6" s="198" t="str">
        <f>Constants!B4</f>
        <v>Analyze</v>
      </c>
      <c r="C6" s="198" t="str">
        <f>Constants!D4</f>
        <v>Identifying customer needs</v>
      </c>
      <c r="D6" s="198" t="str">
        <f>Constants!E4</f>
        <v xml:space="preserve"> </v>
      </c>
      <c r="E6" s="198" t="str">
        <f>Constants!F4</f>
        <v>AB</v>
      </c>
      <c r="F6" s="198">
        <f>Constants!G4</f>
        <v>0.9</v>
      </c>
      <c r="G6" s="198">
        <f>Constants!I4</f>
        <v>0</v>
      </c>
      <c r="H6" s="198">
        <f>Constants!J4</f>
        <v>0</v>
      </c>
      <c r="I6" s="198">
        <f>Constants!K4</f>
        <v>0</v>
      </c>
      <c r="J6" s="198">
        <f>Constants!L4</f>
        <v>0</v>
      </c>
      <c r="K6" s="198">
        <f>Constants!M4</f>
        <v>0</v>
      </c>
      <c r="L6" s="198">
        <f>Constants!N4</f>
        <v>0</v>
      </c>
      <c r="M6" s="198">
        <f>Constants!O4</f>
        <v>0</v>
      </c>
      <c r="N6" s="198">
        <f>Constants!P4</f>
        <v>0</v>
      </c>
      <c r="O6" s="198">
        <f>Constants!Q4</f>
        <v>0</v>
      </c>
      <c r="P6" s="198">
        <f>Constants!R4</f>
        <v>0</v>
      </c>
      <c r="Q6" s="198">
        <f>Constants!S4</f>
        <v>0</v>
      </c>
    </row>
    <row r="7" spans="1:17" hidden="1" x14ac:dyDescent="0.15">
      <c r="A7" s="198" t="str">
        <f>Constants!A5</f>
        <v xml:space="preserve"> </v>
      </c>
      <c r="B7" s="198" t="str">
        <f>Constants!B5</f>
        <v>Architect</v>
      </c>
      <c r="C7" s="198" t="str">
        <f>Constants!D5</f>
        <v>High-level design</v>
      </c>
      <c r="D7" s="198" t="str">
        <f>Constants!E5</f>
        <v xml:space="preserve"> </v>
      </c>
      <c r="E7" s="198" t="str">
        <f>Constants!F5</f>
        <v>B</v>
      </c>
      <c r="F7" s="198">
        <f>Constants!G5</f>
        <v>0.85</v>
      </c>
      <c r="G7" s="198">
        <f>Constants!I5</f>
        <v>0</v>
      </c>
      <c r="H7" s="198">
        <f>Constants!J5</f>
        <v>0</v>
      </c>
      <c r="I7" s="198">
        <f>Constants!K5</f>
        <v>0</v>
      </c>
      <c r="J7" s="198">
        <f>Constants!L5</f>
        <v>0</v>
      </c>
      <c r="K7" s="198">
        <f>Constants!M5</f>
        <v>0</v>
      </c>
      <c r="L7" s="198">
        <f>Constants!N5</f>
        <v>0</v>
      </c>
      <c r="M7" s="198">
        <f>Constants!O5</f>
        <v>0</v>
      </c>
      <c r="N7" s="198">
        <f>Constants!P5</f>
        <v>0</v>
      </c>
      <c r="O7" s="198">
        <f>Constants!Q5</f>
        <v>0</v>
      </c>
      <c r="P7" s="198">
        <f>Constants!R5</f>
        <v>0</v>
      </c>
      <c r="Q7" s="198">
        <f>Constants!S5</f>
        <v>0</v>
      </c>
    </row>
    <row r="8" spans="1:17" hidden="1" x14ac:dyDescent="0.15">
      <c r="A8" s="198" t="str">
        <f>Constants!A6</f>
        <v xml:space="preserve"> </v>
      </c>
      <c r="B8" s="198" t="str">
        <f>Constants!B6</f>
        <v>Plan project</v>
      </c>
      <c r="C8" s="198" t="str">
        <f>Constants!D6</f>
        <v>Determine actions/effort for project duration</v>
      </c>
      <c r="D8" s="198" t="str">
        <f>Constants!E6</f>
        <v xml:space="preserve"> </v>
      </c>
      <c r="E8" s="198" t="str">
        <f>Constants!F6</f>
        <v>BC</v>
      </c>
      <c r="F8" s="198">
        <f>Constants!G6</f>
        <v>0.8</v>
      </c>
      <c r="G8" s="198">
        <f>Constants!I6</f>
        <v>0</v>
      </c>
      <c r="H8" s="198">
        <f>Constants!J6</f>
        <v>0</v>
      </c>
      <c r="I8" s="198">
        <f>Constants!K6</f>
        <v>0</v>
      </c>
      <c r="J8" s="198">
        <f>Constants!L6</f>
        <v>0</v>
      </c>
      <c r="K8" s="198">
        <f>Constants!M6</f>
        <v>0</v>
      </c>
      <c r="L8" s="198">
        <f>Constants!N6</f>
        <v>0</v>
      </c>
      <c r="M8" s="198">
        <f>Constants!O6</f>
        <v>0</v>
      </c>
      <c r="N8" s="198">
        <f>Constants!P6</f>
        <v>0</v>
      </c>
      <c r="O8" s="198">
        <f>Constants!Q6</f>
        <v>0</v>
      </c>
      <c r="P8" s="198">
        <f>Constants!R6</f>
        <v>0</v>
      </c>
      <c r="Q8" s="198">
        <f>Constants!S6</f>
        <v>0</v>
      </c>
    </row>
    <row r="9" spans="1:17" hidden="1" x14ac:dyDescent="0.15">
      <c r="A9" s="198" t="str">
        <f>Constants!A7</f>
        <v xml:space="preserve"> </v>
      </c>
      <c r="B9" s="198" t="str">
        <f>Constants!B7</f>
        <v>Plan iteration</v>
      </c>
      <c r="C9" s="198" t="str">
        <f>Constants!D7</f>
        <v>Determine actions/effort this iteration</v>
      </c>
      <c r="D9" s="198" t="str">
        <f>Constants!E7</f>
        <v xml:space="preserve"> </v>
      </c>
      <c r="E9" s="198" t="str">
        <f>Constants!F7</f>
        <v>C</v>
      </c>
      <c r="F9" s="198">
        <f>Constants!G7</f>
        <v>0.75</v>
      </c>
      <c r="G9" s="198">
        <f>Constants!I7</f>
        <v>0</v>
      </c>
      <c r="H9" s="198">
        <f>Constants!J7</f>
        <v>0</v>
      </c>
      <c r="I9" s="198">
        <f>Constants!K7</f>
        <v>0</v>
      </c>
      <c r="J9" s="198">
        <f>Constants!L7</f>
        <v>0</v>
      </c>
      <c r="K9" s="198">
        <f>Constants!M7</f>
        <v>0</v>
      </c>
      <c r="L9" s="198">
        <f>Constants!N7</f>
        <v>0</v>
      </c>
      <c r="M9" s="198">
        <f>Constants!O7</f>
        <v>0</v>
      </c>
      <c r="N9" s="198">
        <f>Constants!P7</f>
        <v>0</v>
      </c>
      <c r="O9" s="198">
        <f>Constants!Q7</f>
        <v>0</v>
      </c>
      <c r="P9" s="198">
        <f>Constants!R7</f>
        <v>0</v>
      </c>
      <c r="Q9" s="198">
        <f>Constants!S7</f>
        <v>0</v>
      </c>
    </row>
    <row r="10" spans="1:17" hidden="1" x14ac:dyDescent="0.15">
      <c r="A10" s="198" t="str">
        <f>Constants!A8</f>
        <v xml:space="preserve"> </v>
      </c>
      <c r="B10" s="198" t="str">
        <f>Constants!B8</f>
        <v>Construct</v>
      </c>
      <c r="C10" s="198" t="str">
        <f>Constants!D8</f>
        <v>Low-level design, coding, unit testing</v>
      </c>
      <c r="D10" s="198" t="str">
        <f>Constants!E8</f>
        <v xml:space="preserve"> </v>
      </c>
      <c r="E10" s="198" t="str">
        <f>Constants!F8</f>
        <v>CD</v>
      </c>
      <c r="F10" s="198">
        <f>Constants!G8</f>
        <v>0.7</v>
      </c>
      <c r="G10" s="198">
        <f ca="1">Constants!H8</f>
        <v>44849</v>
      </c>
      <c r="H10" s="198">
        <f>Constants!I8</f>
        <v>0</v>
      </c>
      <c r="I10" s="198">
        <f>Constants!J8</f>
        <v>0</v>
      </c>
      <c r="J10" s="198" t="str">
        <f>Constants!K8</f>
        <v>AM</v>
      </c>
      <c r="K10" s="198">
        <f>Constants!L8</f>
        <v>0</v>
      </c>
      <c r="L10" s="198">
        <f>Constants!M8</f>
        <v>0</v>
      </c>
      <c r="M10" s="198">
        <f>Constants!N8</f>
        <v>0</v>
      </c>
      <c r="N10" s="198">
        <f>Constants!O8</f>
        <v>0</v>
      </c>
      <c r="O10" s="198">
        <f>Constants!P8</f>
        <v>0</v>
      </c>
      <c r="P10" s="198">
        <f>Constants!Q8</f>
        <v>0</v>
      </c>
      <c r="Q10" s="198">
        <f>Constants!R8</f>
        <v>0</v>
      </c>
    </row>
    <row r="11" spans="1:17" hidden="1" x14ac:dyDescent="0.15">
      <c r="A11" s="198" t="str">
        <f>Constants!A9</f>
        <v xml:space="preserve"> </v>
      </c>
      <c r="B11" s="198" t="str">
        <f>Constants!B9</f>
        <v>Refactor</v>
      </c>
      <c r="C11" s="198" t="str">
        <f>Constants!D9</f>
        <v>Restructure internal design</v>
      </c>
      <c r="D11" s="198" t="str">
        <f>Constants!E9</f>
        <v xml:space="preserve"> </v>
      </c>
      <c r="E11" s="198" t="str">
        <f>Constants!F9</f>
        <v>D</v>
      </c>
      <c r="F11" s="198">
        <f>Constants!G9</f>
        <v>0.65</v>
      </c>
      <c r="G11" s="198">
        <f ca="1">Constants!H9</f>
        <v>44850</v>
      </c>
      <c r="H11" s="198">
        <f>Constants!I9</f>
        <v>1</v>
      </c>
      <c r="I11" s="198">
        <f>Constants!J9</f>
        <v>5</v>
      </c>
      <c r="J11" s="198" t="str">
        <f>Constants!K9</f>
        <v>PM</v>
      </c>
      <c r="K11" s="198">
        <f>Constants!L9</f>
        <v>0</v>
      </c>
      <c r="L11" s="198">
        <f>Constants!M9</f>
        <v>0</v>
      </c>
      <c r="M11" s="198">
        <f>Constants!N9</f>
        <v>0</v>
      </c>
      <c r="N11" s="198">
        <f>Constants!O9</f>
        <v>0</v>
      </c>
      <c r="O11" s="198">
        <f>Constants!P9</f>
        <v>0</v>
      </c>
      <c r="P11" s="198">
        <f>Constants!Q9</f>
        <v>0</v>
      </c>
      <c r="Q11" s="198">
        <f>Constants!R9</f>
        <v>0</v>
      </c>
    </row>
    <row r="12" spans="1:17" hidden="1" x14ac:dyDescent="0.15">
      <c r="A12" s="198" t="str">
        <f>Constants!A10</f>
        <v xml:space="preserve"> </v>
      </c>
      <c r="B12" s="198" t="str">
        <f>Constants!B10</f>
        <v>Review</v>
      </c>
      <c r="C12" s="198" t="str">
        <f>Constants!D10</f>
        <v>Examine test code for risk mitigation</v>
      </c>
      <c r="D12" s="198" t="str">
        <f>Constants!E10</f>
        <v xml:space="preserve"> </v>
      </c>
      <c r="E12" s="198" t="str">
        <f>Constants!F10</f>
        <v>F</v>
      </c>
      <c r="F12" s="198">
        <f>Constants!G10</f>
        <v>0.5</v>
      </c>
      <c r="G12" s="198">
        <f ca="1">Constants!H10</f>
        <v>44851</v>
      </c>
      <c r="H12" s="198">
        <f>Constants!I10</f>
        <v>2</v>
      </c>
      <c r="I12" s="198">
        <f>Constants!J10</f>
        <v>10</v>
      </c>
      <c r="J12" s="198">
        <f>Constants!K10</f>
        <v>0</v>
      </c>
      <c r="K12" s="198">
        <f>Constants!L10</f>
        <v>0</v>
      </c>
      <c r="L12" s="198">
        <f>Constants!M10</f>
        <v>0</v>
      </c>
      <c r="M12" s="198">
        <f>Constants!N10</f>
        <v>0</v>
      </c>
      <c r="N12" s="198">
        <f>Constants!O10</f>
        <v>0</v>
      </c>
      <c r="O12" s="198">
        <f>Constants!P10</f>
        <v>0</v>
      </c>
      <c r="P12" s="198">
        <f>Constants!Q10</f>
        <v>0</v>
      </c>
      <c r="Q12" s="198">
        <f>Constants!R10</f>
        <v>0</v>
      </c>
    </row>
    <row r="13" spans="1:17" hidden="1" x14ac:dyDescent="0.15">
      <c r="A13" s="198" t="str">
        <f>Constants!A11</f>
        <v xml:space="preserve"> </v>
      </c>
      <c r="B13" s="198" t="str">
        <f>Constants!B11</f>
        <v>Integration test</v>
      </c>
      <c r="C13" s="198" t="str">
        <f>Constants!D11</f>
        <v>End-to-end test of components to date</v>
      </c>
      <c r="D13" s="198" t="str">
        <f>Constants!E11</f>
        <v xml:space="preserve"> </v>
      </c>
      <c r="E13" s="198" t="str">
        <f>Constants!F11</f>
        <v xml:space="preserve"> </v>
      </c>
      <c r="F13" s="198" t="str">
        <f>Constants!G11</f>
        <v xml:space="preserve"> </v>
      </c>
      <c r="G13" s="198">
        <f ca="1">Constants!H11</f>
        <v>44852</v>
      </c>
      <c r="H13" s="198">
        <f>Constants!I11</f>
        <v>3</v>
      </c>
      <c r="I13" s="198">
        <f>Constants!J11</f>
        <v>15</v>
      </c>
      <c r="J13" s="198">
        <f>Constants!K11</f>
        <v>0</v>
      </c>
      <c r="K13" s="198">
        <f>Constants!L11</f>
        <v>0</v>
      </c>
      <c r="L13" s="198">
        <f>Constants!M11</f>
        <v>0</v>
      </c>
      <c r="M13" s="198">
        <f>Constants!N11</f>
        <v>0</v>
      </c>
      <c r="N13" s="198">
        <f>Constants!O11</f>
        <v>0</v>
      </c>
      <c r="O13" s="198">
        <f>Constants!P11</f>
        <v>0</v>
      </c>
      <c r="P13" s="198">
        <f>Constants!Q11</f>
        <v>0</v>
      </c>
      <c r="Q13" s="198">
        <f>Constants!R11</f>
        <v>0</v>
      </c>
    </row>
    <row r="14" spans="1:17" hidden="1" x14ac:dyDescent="0.15">
      <c r="A14" s="198" t="str">
        <f>Constants!A12</f>
        <v xml:space="preserve"> </v>
      </c>
      <c r="B14" s="198" t="str">
        <f>Constants!B12</f>
        <v>Repattern</v>
      </c>
      <c r="C14" s="198" t="str">
        <f>Constants!D12</f>
        <v>Restructure external design</v>
      </c>
      <c r="D14" s="198" t="str">
        <f>Constants!E12</f>
        <v xml:space="preserve"> </v>
      </c>
      <c r="E14" s="198" t="str">
        <f>Constants!F12</f>
        <v xml:space="preserve"> </v>
      </c>
      <c r="F14" s="198" t="str">
        <f>Constants!G12</f>
        <v xml:space="preserve"> </v>
      </c>
      <c r="G14" s="198">
        <f ca="1">Constants!H12</f>
        <v>44853</v>
      </c>
      <c r="H14" s="198">
        <f>Constants!I12</f>
        <v>4</v>
      </c>
      <c r="I14" s="198">
        <f>Constants!J12</f>
        <v>20</v>
      </c>
      <c r="J14" s="198">
        <f>Constants!K12</f>
        <v>0</v>
      </c>
      <c r="K14" s="198">
        <f>Constants!L12</f>
        <v>0</v>
      </c>
      <c r="L14" s="198">
        <f>Constants!M12</f>
        <v>0</v>
      </c>
      <c r="M14" s="198">
        <f>Constants!N12</f>
        <v>0</v>
      </c>
      <c r="N14" s="198">
        <f>Constants!O12</f>
        <v>0</v>
      </c>
      <c r="O14" s="198">
        <f>Constants!P12</f>
        <v>0</v>
      </c>
      <c r="P14" s="198">
        <f>Constants!Q12</f>
        <v>0</v>
      </c>
      <c r="Q14" s="198">
        <f>Constants!R12</f>
        <v>0</v>
      </c>
    </row>
    <row r="15" spans="1:17" hidden="1" x14ac:dyDescent="0.15">
      <c r="A15" s="198" t="str">
        <f>Constants!A13</f>
        <v xml:space="preserve"> </v>
      </c>
      <c r="B15" s="198" t="str">
        <f>Constants!B13</f>
        <v>Postmortem</v>
      </c>
      <c r="C15" s="198" t="str">
        <f>Constants!D13</f>
        <v>Capture post-development statistics</v>
      </c>
      <c r="D15" s="198" t="str">
        <f>Constants!E13</f>
        <v xml:space="preserve"> </v>
      </c>
      <c r="E15" s="198" t="str">
        <f>Constants!F13</f>
        <v xml:space="preserve"> </v>
      </c>
      <c r="F15" s="198" t="str">
        <f>Constants!G13</f>
        <v xml:space="preserve"> </v>
      </c>
      <c r="G15" s="198">
        <f ca="1">Constants!H13</f>
        <v>44854</v>
      </c>
      <c r="H15" s="198">
        <f>Constants!I13</f>
        <v>5</v>
      </c>
      <c r="I15" s="198">
        <f>Constants!J13</f>
        <v>25</v>
      </c>
      <c r="J15" s="198">
        <f>Constants!K13</f>
        <v>0</v>
      </c>
      <c r="K15" s="198">
        <f>Constants!L13</f>
        <v>0</v>
      </c>
      <c r="L15" s="198">
        <f>Constants!M13</f>
        <v>0</v>
      </c>
      <c r="M15" s="198">
        <f>Constants!N13</f>
        <v>0</v>
      </c>
      <c r="N15" s="198">
        <f>Constants!O13</f>
        <v>0</v>
      </c>
      <c r="O15" s="198">
        <f>Constants!P13</f>
        <v>0</v>
      </c>
      <c r="P15" s="198">
        <f>Constants!Q13</f>
        <v>0</v>
      </c>
      <c r="Q15" s="198">
        <f>Constants!R13</f>
        <v>0</v>
      </c>
    </row>
    <row r="16" spans="1:17" hidden="1" x14ac:dyDescent="0.15">
      <c r="A16" s="198" t="str">
        <f>Constants!A14</f>
        <v xml:space="preserve"> </v>
      </c>
      <c r="B16" s="198" t="str">
        <f>Constants!B14</f>
        <v>Sandbox</v>
      </c>
      <c r="C16" s="198" t="str">
        <f>Constants!D14</f>
        <v>Prove ideas, try concepts</v>
      </c>
      <c r="D16" s="198" t="str">
        <f>Constants!E14</f>
        <v xml:space="preserve"> </v>
      </c>
      <c r="E16" s="198" t="str">
        <f>Constants!F14</f>
        <v xml:space="preserve"> </v>
      </c>
      <c r="F16" s="198" t="str">
        <f>Constants!G14</f>
        <v xml:space="preserve"> </v>
      </c>
      <c r="G16" s="198">
        <f ca="1">Constants!H14</f>
        <v>44855</v>
      </c>
      <c r="H16" s="198">
        <f>Constants!I14</f>
        <v>6</v>
      </c>
      <c r="I16" s="198">
        <f>Constants!J14</f>
        <v>30</v>
      </c>
      <c r="J16" s="198">
        <f>Constants!K14</f>
        <v>0</v>
      </c>
      <c r="K16" s="198">
        <f>Constants!L14</f>
        <v>0</v>
      </c>
      <c r="L16" s="198">
        <f>Constants!M14</f>
        <v>0</v>
      </c>
      <c r="M16" s="198">
        <f>Constants!N14</f>
        <v>0</v>
      </c>
      <c r="N16" s="198">
        <f>Constants!O14</f>
        <v>0</v>
      </c>
      <c r="O16" s="198">
        <f>Constants!P14</f>
        <v>0</v>
      </c>
      <c r="P16" s="198">
        <f>Constants!Q14</f>
        <v>0</v>
      </c>
      <c r="Q16" s="198">
        <f>Constants!R14</f>
        <v>0</v>
      </c>
    </row>
    <row r="17" spans="1:17" hidden="1" x14ac:dyDescent="0.15">
      <c r="A17" s="198" t="str">
        <f>Constants!A15</f>
        <v xml:space="preserve"> </v>
      </c>
      <c r="B17" s="198" t="str">
        <f>Constants!B15</f>
        <v xml:space="preserve"> </v>
      </c>
      <c r="C17" s="198" t="str">
        <f>Constants!C15</f>
        <v xml:space="preserve"> </v>
      </c>
      <c r="D17" s="198" t="str">
        <f>Constants!D15</f>
        <v xml:space="preserve"> </v>
      </c>
      <c r="E17" s="198" t="str">
        <f>Constants!E15</f>
        <v xml:space="preserve"> </v>
      </c>
      <c r="F17" s="198" t="str">
        <f>Constants!F15</f>
        <v xml:space="preserve"> </v>
      </c>
      <c r="G17" s="198">
        <f ca="1">Constants!H15</f>
        <v>44856</v>
      </c>
      <c r="H17" s="198">
        <f>Constants!I15</f>
        <v>7</v>
      </c>
      <c r="I17" s="198">
        <f>Constants!J15</f>
        <v>35</v>
      </c>
      <c r="J17" s="198">
        <f>Constants!K15</f>
        <v>0</v>
      </c>
      <c r="K17" s="198">
        <f>Constants!L15</f>
        <v>0</v>
      </c>
      <c r="L17" s="198">
        <f>Constants!M15</f>
        <v>0</v>
      </c>
      <c r="M17" s="198">
        <f>Constants!N15</f>
        <v>0</v>
      </c>
      <c r="N17" s="198">
        <f>Constants!O15</f>
        <v>0</v>
      </c>
      <c r="O17" s="198">
        <f>Constants!P15</f>
        <v>0</v>
      </c>
      <c r="P17" s="198">
        <f>Constants!Q15</f>
        <v>0</v>
      </c>
      <c r="Q17" s="198">
        <f>Constants!R15</f>
        <v>0</v>
      </c>
    </row>
    <row r="18" spans="1:17" hidden="1" x14ac:dyDescent="0.15">
      <c r="A18" s="198" t="str">
        <f>Constants!A16</f>
        <v xml:space="preserve"> </v>
      </c>
      <c r="B18" s="198" t="str">
        <f>Constants!B16</f>
        <v xml:space="preserve"> </v>
      </c>
      <c r="C18" s="198" t="str">
        <f>Constants!C16</f>
        <v xml:space="preserve"> </v>
      </c>
      <c r="D18" s="198" t="str">
        <f>Constants!D16</f>
        <v xml:space="preserve"> </v>
      </c>
      <c r="E18" s="198" t="str">
        <f>Constants!E16</f>
        <v xml:space="preserve"> </v>
      </c>
      <c r="F18" s="198" t="str">
        <f>Constants!F16</f>
        <v xml:space="preserve"> </v>
      </c>
      <c r="G18" s="198">
        <f ca="1">Constants!H16</f>
        <v>44857</v>
      </c>
      <c r="H18" s="198">
        <f>Constants!I16</f>
        <v>8</v>
      </c>
      <c r="I18" s="198">
        <f>Constants!J16</f>
        <v>40</v>
      </c>
      <c r="J18" s="198">
        <f>Constants!K16</f>
        <v>0</v>
      </c>
      <c r="K18" s="198">
        <f>Constants!L16</f>
        <v>0</v>
      </c>
      <c r="L18" s="198">
        <f>Constants!M16</f>
        <v>0</v>
      </c>
      <c r="M18" s="198">
        <f>Constants!N16</f>
        <v>0</v>
      </c>
      <c r="N18" s="198">
        <f>Constants!O16</f>
        <v>0</v>
      </c>
      <c r="O18" s="198">
        <f>Constants!P16</f>
        <v>0</v>
      </c>
      <c r="P18" s="198">
        <f>Constants!Q16</f>
        <v>0</v>
      </c>
      <c r="Q18" s="198">
        <f>Constants!R16</f>
        <v>0</v>
      </c>
    </row>
    <row r="19" spans="1:17" hidden="1" x14ac:dyDescent="0.15">
      <c r="A19" s="198" t="str">
        <f>Constants!A17</f>
        <v xml:space="preserve"> </v>
      </c>
      <c r="B19" s="198" t="str">
        <f>Constants!B17</f>
        <v xml:space="preserve"> </v>
      </c>
      <c r="C19" s="198" t="str">
        <f>Constants!C17</f>
        <v xml:space="preserve"> </v>
      </c>
      <c r="D19" s="198" t="str">
        <f>Constants!D17</f>
        <v xml:space="preserve"> </v>
      </c>
      <c r="E19" s="198" t="str">
        <f>Constants!E17</f>
        <v xml:space="preserve"> </v>
      </c>
      <c r="F19" s="198" t="str">
        <f>Constants!F17</f>
        <v xml:space="preserve"> </v>
      </c>
      <c r="G19" s="198">
        <f ca="1">Constants!H17</f>
        <v>44858</v>
      </c>
      <c r="H19" s="198">
        <f>Constants!I17</f>
        <v>9</v>
      </c>
      <c r="I19" s="198">
        <f>Constants!J17</f>
        <v>45</v>
      </c>
      <c r="J19" s="198">
        <f>Constants!K17</f>
        <v>0</v>
      </c>
      <c r="K19" s="198">
        <f>Constants!L17</f>
        <v>0</v>
      </c>
      <c r="L19" s="198">
        <f>Constants!M17</f>
        <v>0</v>
      </c>
      <c r="M19" s="198">
        <f>Constants!N17</f>
        <v>0</v>
      </c>
      <c r="N19" s="198">
        <f>Constants!O17</f>
        <v>0</v>
      </c>
      <c r="O19" s="198">
        <f>Constants!P17</f>
        <v>0</v>
      </c>
      <c r="P19" s="198">
        <f>Constants!Q17</f>
        <v>0</v>
      </c>
      <c r="Q19" s="198">
        <f>Constants!R17</f>
        <v>0</v>
      </c>
    </row>
    <row r="20" spans="1:17" hidden="1" x14ac:dyDescent="0.15">
      <c r="A20" s="198" t="str">
        <f>Constants!A18</f>
        <v xml:space="preserve"> </v>
      </c>
      <c r="B20" s="198" t="str">
        <f>Constants!B18</f>
        <v xml:space="preserve"> </v>
      </c>
      <c r="C20" s="198" t="str">
        <f>Constants!C18</f>
        <v xml:space="preserve"> </v>
      </c>
      <c r="D20" s="198" t="str">
        <f>Constants!D18</f>
        <v xml:space="preserve"> </v>
      </c>
      <c r="E20" s="198" t="str">
        <f>Constants!E18</f>
        <v xml:space="preserve"> </v>
      </c>
      <c r="F20" s="198" t="str">
        <f>Constants!F18</f>
        <v xml:space="preserve"> </v>
      </c>
      <c r="G20" s="198">
        <f ca="1">Constants!H18</f>
        <v>44859</v>
      </c>
      <c r="H20" s="198">
        <f>Constants!I18</f>
        <v>10</v>
      </c>
      <c r="I20" s="198">
        <f>Constants!J18</f>
        <v>50</v>
      </c>
      <c r="J20" s="198">
        <f>Constants!K18</f>
        <v>0</v>
      </c>
      <c r="K20" s="198">
        <f>Constants!L18</f>
        <v>0</v>
      </c>
      <c r="L20" s="198">
        <f>Constants!M18</f>
        <v>0</v>
      </c>
      <c r="M20" s="198">
        <f>Constants!N18</f>
        <v>0</v>
      </c>
      <c r="N20" s="198">
        <f>Constants!O18</f>
        <v>0</v>
      </c>
      <c r="O20" s="198">
        <f>Constants!P18</f>
        <v>0</v>
      </c>
      <c r="P20" s="198">
        <f>Constants!Q18</f>
        <v>0</v>
      </c>
      <c r="Q20" s="198">
        <f>Constants!R18</f>
        <v>0</v>
      </c>
    </row>
    <row r="21" spans="1:17" hidden="1" x14ac:dyDescent="0.15">
      <c r="A21" s="198" t="str">
        <f>Constants!A19</f>
        <v>Defect Types:</v>
      </c>
      <c r="B21" s="198" t="str">
        <f>Constants!B19</f>
        <v>Requirements Change</v>
      </c>
      <c r="C21" s="198" t="str">
        <f>Constants!C19</f>
        <v>Changes to requirements</v>
      </c>
      <c r="D21" s="198" t="str">
        <f>Constants!D19</f>
        <v>Iteration</v>
      </c>
      <c r="E21" s="198" t="str">
        <f>Constants!E19</f>
        <v>NA</v>
      </c>
      <c r="F21" s="198" t="str">
        <f>Constants!F19</f>
        <v xml:space="preserve">did not follow </v>
      </c>
      <c r="G21" s="198">
        <f ca="1">Constants!H19</f>
        <v>44860</v>
      </c>
      <c r="H21" s="198">
        <f>Constants!I19</f>
        <v>11</v>
      </c>
      <c r="I21" s="198">
        <f>Constants!J19</f>
        <v>55</v>
      </c>
      <c r="J21" s="198">
        <f>Constants!K19</f>
        <v>0</v>
      </c>
      <c r="K21" s="198">
        <f>Constants!L19</f>
        <v>0</v>
      </c>
      <c r="L21" s="198">
        <f>Constants!M19</f>
        <v>0</v>
      </c>
      <c r="M21" s="198">
        <f>Constants!N19</f>
        <v>0</v>
      </c>
      <c r="N21" s="198">
        <f>Constants!O19</f>
        <v>0</v>
      </c>
      <c r="O21" s="198">
        <f>Constants!P19</f>
        <v>0</v>
      </c>
      <c r="P21" s="198">
        <f>Constants!Q19</f>
        <v>0</v>
      </c>
      <c r="Q21" s="198">
        <f>Constants!R19</f>
        <v>0</v>
      </c>
    </row>
    <row r="22" spans="1:17" hidden="1" x14ac:dyDescent="0.15">
      <c r="A22" s="198" t="str">
        <f>Constants!A20</f>
        <v xml:space="preserve"> </v>
      </c>
      <c r="B22" s="198" t="str">
        <f>Constants!B20</f>
        <v>Requirements Clarification</v>
      </c>
      <c r="C22" s="198" t="str">
        <f>Constants!C20</f>
        <v>Clarifications to requirements</v>
      </c>
      <c r="D22" s="198" t="str">
        <f>Constants!D20</f>
        <v xml:space="preserve"> </v>
      </c>
      <c r="E22" s="198">
        <f>Constants!E20</f>
        <v>1</v>
      </c>
      <c r="F22" s="198" t="str">
        <f>Constants!F20</f>
        <v>very painful</v>
      </c>
      <c r="G22" s="198">
        <f ca="1">Constants!H20</f>
        <v>44861</v>
      </c>
      <c r="H22" s="198">
        <f>Constants!I20</f>
        <v>12</v>
      </c>
      <c r="I22" s="198">
        <f>Constants!J20</f>
        <v>0</v>
      </c>
      <c r="J22" s="198">
        <f>Constants!K20</f>
        <v>0</v>
      </c>
      <c r="K22" s="198">
        <f>Constants!L20</f>
        <v>0</v>
      </c>
      <c r="L22" s="198">
        <f>Constants!M20</f>
        <v>0</v>
      </c>
      <c r="M22" s="198">
        <f>Constants!N20</f>
        <v>0</v>
      </c>
      <c r="N22" s="198">
        <f>Constants!O20</f>
        <v>0</v>
      </c>
      <c r="O22" s="198">
        <f>Constants!P20</f>
        <v>0</v>
      </c>
      <c r="P22" s="198">
        <f>Constants!Q20</f>
        <v>0</v>
      </c>
      <c r="Q22" s="198">
        <f>Constants!R20</f>
        <v>0</v>
      </c>
    </row>
    <row r="23" spans="1:17" hidden="1" x14ac:dyDescent="0.15">
      <c r="A23" s="198" t="str">
        <f>Constants!A21</f>
        <v xml:space="preserve"> </v>
      </c>
      <c r="B23" s="198" t="str">
        <f>Constants!B21</f>
        <v>Product syntax</v>
      </c>
      <c r="C23" s="198" t="str">
        <f>Constants!C21</f>
        <v>Syntax flaws in the deliverable product</v>
      </c>
      <c r="D23" s="198" t="str">
        <f>Constants!D21</f>
        <v xml:space="preserve"> </v>
      </c>
      <c r="E23" s="198">
        <f>Constants!E21</f>
        <v>2</v>
      </c>
      <c r="F23" s="198" t="str">
        <f>Constants!F21</f>
        <v>painful</v>
      </c>
      <c r="G23" s="198">
        <f ca="1">Constants!H21</f>
        <v>44862</v>
      </c>
      <c r="H23" s="198">
        <f>Constants!I21</f>
        <v>13</v>
      </c>
      <c r="I23" s="198">
        <f>Constants!J21</f>
        <v>0</v>
      </c>
      <c r="J23" s="198">
        <f>Constants!K21</f>
        <v>0</v>
      </c>
      <c r="K23" s="198">
        <f>Constants!L21</f>
        <v>0</v>
      </c>
      <c r="L23" s="198">
        <f>Constants!M21</f>
        <v>0</v>
      </c>
      <c r="M23" s="198">
        <f>Constants!N21</f>
        <v>0</v>
      </c>
      <c r="N23" s="198">
        <f>Constants!O21</f>
        <v>0</v>
      </c>
      <c r="O23" s="198">
        <f>Constants!P21</f>
        <v>0</v>
      </c>
      <c r="P23" s="198">
        <f>Constants!Q21</f>
        <v>0</v>
      </c>
      <c r="Q23" s="198">
        <f>Constants!R21</f>
        <v>0</v>
      </c>
    </row>
    <row r="24" spans="1:17" hidden="1" x14ac:dyDescent="0.15">
      <c r="A24" s="198" t="str">
        <f>Constants!A22</f>
        <v xml:space="preserve"> </v>
      </c>
      <c r="B24" s="198" t="str">
        <f>Constants!B22</f>
        <v>Product logic</v>
      </c>
      <c r="C24" s="198" t="str">
        <f>Constants!C22</f>
        <v>Logic flaws in the deliverable product</v>
      </c>
      <c r="D24" s="198" t="str">
        <f>Constants!D22</f>
        <v xml:space="preserve"> </v>
      </c>
      <c r="E24" s="198">
        <f>Constants!E22</f>
        <v>3</v>
      </c>
      <c r="F24" s="198" t="str">
        <f>Constants!F22</f>
        <v>neutral</v>
      </c>
      <c r="G24" s="198">
        <f ca="1">Constants!H22</f>
        <v>44863</v>
      </c>
      <c r="H24" s="198">
        <f>Constants!I22</f>
        <v>14</v>
      </c>
      <c r="I24" s="198">
        <f>Constants!J22</f>
        <v>0</v>
      </c>
      <c r="J24" s="198">
        <f>Constants!K22</f>
        <v>0</v>
      </c>
      <c r="K24" s="198">
        <f>Constants!L22</f>
        <v>0</v>
      </c>
      <c r="L24" s="198">
        <f>Constants!M22</f>
        <v>0</v>
      </c>
      <c r="M24" s="198">
        <f>Constants!N22</f>
        <v>0</v>
      </c>
      <c r="N24" s="198">
        <f>Constants!O22</f>
        <v>0</v>
      </c>
      <c r="O24" s="198">
        <f>Constants!P22</f>
        <v>0</v>
      </c>
      <c r="P24" s="198">
        <f>Constants!Q22</f>
        <v>0</v>
      </c>
      <c r="Q24" s="198">
        <f>Constants!R22</f>
        <v>0</v>
      </c>
    </row>
    <row r="25" spans="1:17" hidden="1" x14ac:dyDescent="0.15">
      <c r="A25" s="198" t="str">
        <f>Constants!A23</f>
        <v xml:space="preserve"> </v>
      </c>
      <c r="B25" s="198" t="str">
        <f>Constants!B23</f>
        <v>Product interface</v>
      </c>
      <c r="C25" s="198" t="str">
        <f>Constants!C23</f>
        <v>Flaws in the interface of a component of the deliverable product</v>
      </c>
      <c r="D25" s="198" t="str">
        <f>Constants!D23</f>
        <v xml:space="preserve"> </v>
      </c>
      <c r="E25" s="198">
        <f>Constants!E23</f>
        <v>4</v>
      </c>
      <c r="F25" s="198" t="str">
        <f>Constants!F23</f>
        <v>helpful</v>
      </c>
      <c r="G25" s="198">
        <f ca="1">Constants!H23</f>
        <v>44864</v>
      </c>
      <c r="H25" s="198">
        <f>Constants!I23</f>
        <v>15</v>
      </c>
      <c r="I25" s="198">
        <f>Constants!J23</f>
        <v>0</v>
      </c>
      <c r="J25" s="198">
        <f>Constants!K23</f>
        <v>0</v>
      </c>
      <c r="K25" s="198">
        <f>Constants!L23</f>
        <v>0</v>
      </c>
      <c r="L25" s="198">
        <f>Constants!M23</f>
        <v>0</v>
      </c>
      <c r="M25" s="198">
        <f>Constants!N23</f>
        <v>0</v>
      </c>
      <c r="N25" s="198">
        <f>Constants!O23</f>
        <v>0</v>
      </c>
      <c r="O25" s="198">
        <f>Constants!P23</f>
        <v>0</v>
      </c>
      <c r="P25" s="198">
        <f>Constants!Q23</f>
        <v>0</v>
      </c>
      <c r="Q25" s="198">
        <f>Constants!R23</f>
        <v>0</v>
      </c>
    </row>
    <row r="26" spans="1:17" hidden="1" x14ac:dyDescent="0.15">
      <c r="A26" s="198" t="str">
        <f>Constants!A24</f>
        <v xml:space="preserve"> </v>
      </c>
      <c r="B26" s="198" t="str">
        <f>Constants!B24</f>
        <v>Product checking</v>
      </c>
      <c r="C26" s="198" t="str">
        <f>Constants!C24</f>
        <v>Flaws with boundary/type checking within a component of the deliverable product</v>
      </c>
      <c r="D26" s="198" t="str">
        <f>Constants!D24</f>
        <v xml:space="preserve"> </v>
      </c>
      <c r="E26" s="198">
        <f>Constants!E24</f>
        <v>5</v>
      </c>
      <c r="F26" s="198" t="str">
        <f>Constants!F24</f>
        <v>very helpful</v>
      </c>
      <c r="G26" s="198">
        <f ca="1">Constants!H24</f>
        <v>44865</v>
      </c>
      <c r="H26" s="198">
        <f>Constants!I24</f>
        <v>16</v>
      </c>
      <c r="I26" s="198">
        <f>Constants!J24</f>
        <v>0</v>
      </c>
      <c r="J26" s="198">
        <f>Constants!K24</f>
        <v>0</v>
      </c>
      <c r="K26" s="198">
        <f>Constants!L24</f>
        <v>0</v>
      </c>
      <c r="L26" s="198">
        <f>Constants!M24</f>
        <v>0</v>
      </c>
      <c r="M26" s="198">
        <f>Constants!N24</f>
        <v>0</v>
      </c>
      <c r="N26" s="198">
        <f>Constants!O24</f>
        <v>0</v>
      </c>
      <c r="O26" s="198">
        <f>Constants!P24</f>
        <v>0</v>
      </c>
      <c r="P26" s="198">
        <f>Constants!Q24</f>
        <v>0</v>
      </c>
      <c r="Q26" s="198">
        <f>Constants!R24</f>
        <v>0</v>
      </c>
    </row>
    <row r="27" spans="1:17" hidden="1" x14ac:dyDescent="0.15">
      <c r="A27" s="198" t="str">
        <f>Constants!A25</f>
        <v xml:space="preserve"> </v>
      </c>
      <c r="B27" s="198" t="str">
        <f>Constants!B25</f>
        <v>Test syntax</v>
      </c>
      <c r="C27" s="198" t="str">
        <f>Constants!C25</f>
        <v xml:space="preserve">Syntax flaws in the test code </v>
      </c>
      <c r="D27" s="198" t="str">
        <f>Constants!D25</f>
        <v xml:space="preserve"> </v>
      </c>
      <c r="E27" s="198">
        <f>Constants!E25</f>
        <v>6</v>
      </c>
      <c r="F27" s="198" t="str">
        <f>Constants!F25</f>
        <v xml:space="preserve"> </v>
      </c>
      <c r="G27" s="198">
        <f ca="1">Constants!H25</f>
        <v>44866</v>
      </c>
      <c r="H27" s="198">
        <f>Constants!I25</f>
        <v>17</v>
      </c>
      <c r="I27" s="198">
        <f>Constants!J25</f>
        <v>0</v>
      </c>
      <c r="J27" s="198">
        <f>Constants!K25</f>
        <v>0</v>
      </c>
      <c r="K27" s="198">
        <f>Constants!L25</f>
        <v>0</v>
      </c>
      <c r="L27" s="198">
        <f>Constants!M25</f>
        <v>0</v>
      </c>
      <c r="M27" s="198">
        <f>Constants!N25</f>
        <v>0</v>
      </c>
      <c r="N27" s="198">
        <f>Constants!O25</f>
        <v>0</v>
      </c>
      <c r="O27" s="198">
        <f>Constants!P25</f>
        <v>0</v>
      </c>
      <c r="P27" s="198">
        <f>Constants!Q25</f>
        <v>0</v>
      </c>
      <c r="Q27" s="198">
        <f>Constants!R25</f>
        <v>0</v>
      </c>
    </row>
    <row r="28" spans="1:17" hidden="1" x14ac:dyDescent="0.15">
      <c r="A28" s="198" t="str">
        <f>Constants!A26</f>
        <v xml:space="preserve"> </v>
      </c>
      <c r="B28" s="198" t="str">
        <f>Constants!B26</f>
        <v>Test logic</v>
      </c>
      <c r="C28" s="198" t="str">
        <f>Constants!C26</f>
        <v>Logic flaws in the test code</v>
      </c>
      <c r="D28" s="198" t="str">
        <f>Constants!D26</f>
        <v xml:space="preserve"> </v>
      </c>
      <c r="E28" s="198">
        <f>Constants!E26</f>
        <v>7</v>
      </c>
      <c r="F28" s="198" t="str">
        <f>Constants!F26</f>
        <v xml:space="preserve"> </v>
      </c>
      <c r="G28" s="198">
        <f ca="1">Constants!H26</f>
        <v>44867</v>
      </c>
      <c r="H28" s="198">
        <f>Constants!I26</f>
        <v>18</v>
      </c>
      <c r="I28" s="198">
        <f>Constants!J26</f>
        <v>0</v>
      </c>
      <c r="J28" s="198">
        <f>Constants!K26</f>
        <v>0</v>
      </c>
      <c r="K28" s="198">
        <f>Constants!L26</f>
        <v>0</v>
      </c>
      <c r="L28" s="198">
        <f>Constants!M26</f>
        <v>0</v>
      </c>
      <c r="M28" s="198">
        <f>Constants!N26</f>
        <v>0</v>
      </c>
      <c r="N28" s="198">
        <f>Constants!O26</f>
        <v>0</v>
      </c>
      <c r="O28" s="198">
        <f>Constants!P26</f>
        <v>0</v>
      </c>
      <c r="P28" s="198">
        <f>Constants!Q26</f>
        <v>0</v>
      </c>
      <c r="Q28" s="198">
        <f>Constants!R26</f>
        <v>0</v>
      </c>
    </row>
    <row r="29" spans="1:17" hidden="1" x14ac:dyDescent="0.15">
      <c r="A29" s="198" t="str">
        <f>Constants!A27</f>
        <v xml:space="preserve"> </v>
      </c>
      <c r="B29" s="198" t="str">
        <f>Constants!B27</f>
        <v>Test interface</v>
      </c>
      <c r="C29" s="198" t="str">
        <f>Constants!C27</f>
        <v>Flaws in the interface of a component of the test code</v>
      </c>
      <c r="D29" s="198" t="str">
        <f>Constants!D27</f>
        <v xml:space="preserve"> </v>
      </c>
      <c r="E29" s="198">
        <f>Constants!E27</f>
        <v>8</v>
      </c>
      <c r="F29" s="198" t="str">
        <f>Constants!F27</f>
        <v xml:space="preserve"> </v>
      </c>
      <c r="G29" s="198">
        <f ca="1">Constants!H27</f>
        <v>44868</v>
      </c>
      <c r="H29" s="198">
        <f>Constants!I27</f>
        <v>19</v>
      </c>
      <c r="I29" s="198">
        <f>Constants!J27</f>
        <v>0</v>
      </c>
      <c r="J29" s="198">
        <f>Constants!K27</f>
        <v>0</v>
      </c>
      <c r="K29" s="198">
        <f>Constants!L27</f>
        <v>0</v>
      </c>
      <c r="L29" s="198">
        <f>Constants!M27</f>
        <v>0</v>
      </c>
      <c r="M29" s="198">
        <f>Constants!N27</f>
        <v>0</v>
      </c>
      <c r="N29" s="198">
        <f>Constants!O27</f>
        <v>0</v>
      </c>
      <c r="O29" s="198">
        <f>Constants!P27</f>
        <v>0</v>
      </c>
      <c r="P29" s="198">
        <f>Constants!Q27</f>
        <v>0</v>
      </c>
      <c r="Q29" s="198">
        <f>Constants!R27</f>
        <v>0</v>
      </c>
    </row>
    <row r="30" spans="1:17" hidden="1" x14ac:dyDescent="0.15">
      <c r="A30" s="198" t="str">
        <f>Constants!A28</f>
        <v xml:space="preserve"> </v>
      </c>
      <c r="B30" s="198" t="str">
        <f>Constants!B28</f>
        <v>Test checking</v>
      </c>
      <c r="C30" s="198" t="str">
        <f>Constants!C28</f>
        <v>Flaws with boundary/type checking within a component of the test code</v>
      </c>
      <c r="D30" s="198" t="str">
        <f>Constants!D28</f>
        <v xml:space="preserve"> </v>
      </c>
      <c r="E30" s="198">
        <f>Constants!E28</f>
        <v>9</v>
      </c>
      <c r="F30" s="198" t="str">
        <f>Constants!F28</f>
        <v xml:space="preserve"> </v>
      </c>
      <c r="G30" s="198">
        <f ca="1">Constants!H28</f>
        <v>44869</v>
      </c>
      <c r="H30" s="198">
        <f>Constants!I28</f>
        <v>20</v>
      </c>
      <c r="I30" s="198">
        <f>Constants!J28</f>
        <v>0</v>
      </c>
      <c r="J30" s="198">
        <f>Constants!K28</f>
        <v>0</v>
      </c>
      <c r="K30" s="198">
        <f>Constants!L28</f>
        <v>0</v>
      </c>
      <c r="L30" s="198">
        <f>Constants!M28</f>
        <v>0</v>
      </c>
      <c r="M30" s="198">
        <f>Constants!N28</f>
        <v>0</v>
      </c>
      <c r="N30" s="198">
        <f>Constants!O28</f>
        <v>0</v>
      </c>
      <c r="O30" s="198">
        <f>Constants!P28</f>
        <v>0</v>
      </c>
      <c r="P30" s="198">
        <f>Constants!Q28</f>
        <v>0</v>
      </c>
      <c r="Q30" s="198">
        <f>Constants!R28</f>
        <v>0</v>
      </c>
    </row>
    <row r="31" spans="1:17" hidden="1" x14ac:dyDescent="0.15">
      <c r="A31" s="198" t="str">
        <f>Constants!A29</f>
        <v xml:space="preserve"> </v>
      </c>
      <c r="B31" s="198" t="str">
        <f>Constants!B29</f>
        <v>Bad Smell</v>
      </c>
      <c r="C31" s="198" t="str">
        <f>Constants!C29</f>
        <v>Refactoring changes (please note the bad smell in the defect description)</v>
      </c>
      <c r="D31" s="198" t="str">
        <f>Constants!D29</f>
        <v xml:space="preserve"> </v>
      </c>
      <c r="E31" s="198">
        <f>Constants!E29</f>
        <v>10</v>
      </c>
      <c r="F31" s="198">
        <f>Constants!F29</f>
        <v>0</v>
      </c>
      <c r="G31" s="198">
        <f ca="1">Constants!H29</f>
        <v>44870</v>
      </c>
      <c r="H31" s="198">
        <f>Constants!I29</f>
        <v>21</v>
      </c>
      <c r="I31" s="198">
        <f>Constants!J29</f>
        <v>0</v>
      </c>
      <c r="J31" s="198">
        <f>Constants!K29</f>
        <v>0</v>
      </c>
      <c r="K31" s="198">
        <f>Constants!L29</f>
        <v>0</v>
      </c>
      <c r="L31" s="198">
        <f>Constants!M29</f>
        <v>0</v>
      </c>
      <c r="M31" s="198">
        <f>Constants!N29</f>
        <v>0</v>
      </c>
      <c r="N31" s="198">
        <f>Constants!O29</f>
        <v>0</v>
      </c>
      <c r="O31" s="198">
        <f>Constants!P29</f>
        <v>0</v>
      </c>
      <c r="P31" s="198">
        <f>Constants!Q29</f>
        <v>0</v>
      </c>
      <c r="Q31" s="198">
        <f>Constants!R29</f>
        <v>0</v>
      </c>
    </row>
    <row r="32" spans="1:17" hidden="1" x14ac:dyDescent="0.15">
      <c r="A32" s="198" t="str">
        <f>Constants!A30</f>
        <v>Y/N:</v>
      </c>
      <c r="B32" s="198" t="str">
        <f>Constants!B30</f>
        <v>Yes</v>
      </c>
      <c r="C32" s="198" t="str">
        <f>Constants!C30</f>
        <v xml:space="preserve"> </v>
      </c>
      <c r="D32" s="198" t="str">
        <f>Constants!D30</f>
        <v xml:space="preserve"> </v>
      </c>
      <c r="E32" s="198" t="str">
        <f>Constants!E30</f>
        <v>Passed</v>
      </c>
      <c r="F32" s="198">
        <f>Constants!F30</f>
        <v>0</v>
      </c>
      <c r="G32" s="198">
        <f ca="1">Constants!H30</f>
        <v>44871</v>
      </c>
      <c r="H32" s="198">
        <f>Constants!I30</f>
        <v>22</v>
      </c>
      <c r="I32" s="198">
        <f>Constants!J30</f>
        <v>0</v>
      </c>
      <c r="J32" s="198">
        <f>Constants!K30</f>
        <v>0</v>
      </c>
      <c r="K32" s="198">
        <f>Constants!L30</f>
        <v>0</v>
      </c>
      <c r="L32" s="198">
        <f>Constants!M30</f>
        <v>0</v>
      </c>
      <c r="M32" s="198">
        <f>Constants!N30</f>
        <v>0</v>
      </c>
      <c r="N32" s="198">
        <f>Constants!O30</f>
        <v>0</v>
      </c>
      <c r="O32" s="198">
        <f>Constants!P30</f>
        <v>0</v>
      </c>
      <c r="P32" s="198">
        <f>Constants!Q30</f>
        <v>0</v>
      </c>
      <c r="Q32" s="198">
        <f>Constants!R30</f>
        <v>0</v>
      </c>
    </row>
    <row r="33" spans="1:25" hidden="1" x14ac:dyDescent="0.15">
      <c r="A33" s="198" t="str">
        <f>Constants!A31</f>
        <v xml:space="preserve"> </v>
      </c>
      <c r="B33" s="198" t="str">
        <f>Constants!B31</f>
        <v>No</v>
      </c>
      <c r="C33" s="198" t="str">
        <f>Constants!C31</f>
        <v xml:space="preserve"> </v>
      </c>
      <c r="D33" s="198" t="str">
        <f>Constants!D31</f>
        <v xml:space="preserve"> </v>
      </c>
      <c r="E33" s="198" t="str">
        <f>Constants!E31</f>
        <v>Passed with issues</v>
      </c>
      <c r="F33" s="198">
        <f>Constants!F31</f>
        <v>0</v>
      </c>
      <c r="G33" s="198">
        <f ca="1">Constants!H31</f>
        <v>44872</v>
      </c>
      <c r="H33" s="198">
        <f>Constants!I31</f>
        <v>23</v>
      </c>
      <c r="I33" s="198">
        <f>Constants!J31</f>
        <v>0</v>
      </c>
      <c r="J33" s="198">
        <f>Constants!K31</f>
        <v>0</v>
      </c>
      <c r="K33" s="198">
        <f>Constants!L31</f>
        <v>0</v>
      </c>
      <c r="L33" s="198">
        <f>Constants!M31</f>
        <v>0</v>
      </c>
      <c r="M33" s="198">
        <f>Constants!N31</f>
        <v>0</v>
      </c>
      <c r="N33" s="198">
        <f>Constants!O31</f>
        <v>0</v>
      </c>
      <c r="O33" s="198">
        <f>Constants!P31</f>
        <v>0</v>
      </c>
      <c r="P33" s="198">
        <f>Constants!Q31</f>
        <v>0</v>
      </c>
      <c r="Q33" s="198">
        <f>Constants!R31</f>
        <v>0</v>
      </c>
    </row>
    <row r="34" spans="1:25" hidden="1" x14ac:dyDescent="0.15">
      <c r="A34" s="198" t="str">
        <f>Constants!A32</f>
        <v>Proxy Types:</v>
      </c>
      <c r="B34" s="198" t="str">
        <f>Constants!B32</f>
        <v>-</v>
      </c>
      <c r="C34" s="198" t="str">
        <f>Constants!C32</f>
        <v xml:space="preserve"> </v>
      </c>
      <c r="D34" s="198" t="str">
        <f>Constants!D32</f>
        <v xml:space="preserve"> </v>
      </c>
      <c r="E34" s="198" t="str">
        <f>Constants!E32</f>
        <v>Failed</v>
      </c>
      <c r="F34" s="198" t="str">
        <f>Constants!F32</f>
        <v>Base</v>
      </c>
      <c r="G34" s="198">
        <f ca="1">Constants!H32</f>
        <v>44873</v>
      </c>
      <c r="H34" s="198">
        <f>Constants!I32</f>
        <v>0</v>
      </c>
      <c r="I34" s="198">
        <f>Constants!J32</f>
        <v>0</v>
      </c>
      <c r="J34" s="198">
        <f>Constants!K32</f>
        <v>0</v>
      </c>
      <c r="K34" s="198">
        <f>Constants!L32</f>
        <v>0</v>
      </c>
      <c r="L34" s="198">
        <f>Constants!M32</f>
        <v>0</v>
      </c>
      <c r="M34" s="198">
        <f>Constants!N32</f>
        <v>0</v>
      </c>
      <c r="N34" s="198">
        <f>Constants!O32</f>
        <v>0</v>
      </c>
      <c r="O34" s="198">
        <f>Constants!P32</f>
        <v>0</v>
      </c>
      <c r="P34" s="198">
        <f>Constants!Q32</f>
        <v>0</v>
      </c>
      <c r="Q34" s="198">
        <f>Constants!R32</f>
        <v>0</v>
      </c>
    </row>
    <row r="35" spans="1:25" hidden="1" x14ac:dyDescent="0.15">
      <c r="A35" s="198" t="str">
        <f>Constants!A33</f>
        <v xml:space="preserve"> </v>
      </c>
      <c r="B35" s="198" t="str">
        <f>Constants!B33</f>
        <v>Calculation</v>
      </c>
      <c r="C35" s="198" t="str">
        <f>Constants!C33</f>
        <v xml:space="preserve"> </v>
      </c>
      <c r="D35" s="198" t="str">
        <f>Constants!D33</f>
        <v xml:space="preserve"> </v>
      </c>
      <c r="E35" s="198" t="str">
        <f>Constants!E33</f>
        <v>Not tested</v>
      </c>
      <c r="F35" s="198" t="str">
        <f>Constants!F33</f>
        <v>New</v>
      </c>
      <c r="G35" s="198">
        <f ca="1">Constants!H33</f>
        <v>44874</v>
      </c>
      <c r="H35" s="198">
        <f>Constants!I33</f>
        <v>0</v>
      </c>
      <c r="I35" s="198">
        <f>Constants!J33</f>
        <v>0</v>
      </c>
      <c r="J35" s="198">
        <f>Constants!K33</f>
        <v>0</v>
      </c>
      <c r="K35" s="198">
        <f>Constants!L33</f>
        <v>0</v>
      </c>
      <c r="L35" s="198">
        <f>Constants!M33</f>
        <v>0</v>
      </c>
      <c r="M35" s="198">
        <f>Constants!N33</f>
        <v>0</v>
      </c>
      <c r="N35" s="198">
        <f>Constants!O33</f>
        <v>0</v>
      </c>
      <c r="O35" s="198">
        <f>Constants!P33</f>
        <v>0</v>
      </c>
      <c r="P35" s="198">
        <f>Constants!Q33</f>
        <v>0</v>
      </c>
      <c r="Q35" s="198">
        <f>Constants!R33</f>
        <v>0</v>
      </c>
    </row>
    <row r="36" spans="1:25" hidden="1" x14ac:dyDescent="0.15">
      <c r="A36" s="198" t="str">
        <f>Constants!A34</f>
        <v xml:space="preserve"> </v>
      </c>
      <c r="B36" s="198" t="str">
        <f>Constants!B34</f>
        <v>Data</v>
      </c>
      <c r="C36" s="198" t="str">
        <f>Constants!C34</f>
        <v xml:space="preserve"> </v>
      </c>
      <c r="D36" s="198" t="str">
        <f>Constants!D34</f>
        <v xml:space="preserve"> </v>
      </c>
      <c r="E36" s="198" t="str">
        <f>Constants!E34</f>
        <v>Not applicable</v>
      </c>
      <c r="F36" s="198" t="str">
        <f>Constants!F34</f>
        <v>Reusable</v>
      </c>
      <c r="G36" s="198">
        <f ca="1">Constants!H34</f>
        <v>44875</v>
      </c>
      <c r="H36" s="198">
        <f>Constants!I34</f>
        <v>0</v>
      </c>
      <c r="I36" s="198">
        <f>Constants!J34</f>
        <v>0</v>
      </c>
      <c r="J36" s="198">
        <f>Constants!K34</f>
        <v>0</v>
      </c>
      <c r="K36" s="198">
        <f>Constants!L34</f>
        <v>0</v>
      </c>
      <c r="L36" s="198">
        <f>Constants!M34</f>
        <v>0</v>
      </c>
      <c r="M36" s="198">
        <f>Constants!N34</f>
        <v>0</v>
      </c>
      <c r="N36" s="198">
        <f>Constants!O34</f>
        <v>0</v>
      </c>
      <c r="O36" s="198">
        <f>Constants!P34</f>
        <v>0</v>
      </c>
      <c r="P36" s="198">
        <f>Constants!Q34</f>
        <v>0</v>
      </c>
      <c r="Q36" s="198">
        <f>Constants!R34</f>
        <v>0</v>
      </c>
    </row>
    <row r="37" spans="1:25" hidden="1" x14ac:dyDescent="0.15">
      <c r="A37" s="198" t="str">
        <f>Constants!A35</f>
        <v xml:space="preserve"> </v>
      </c>
      <c r="B37" s="198" t="str">
        <f>Constants!B35</f>
        <v>I/O</v>
      </c>
      <c r="C37" s="198" t="str">
        <f>Constants!C35</f>
        <v xml:space="preserve"> </v>
      </c>
      <c r="D37" s="198" t="str">
        <f>Constants!D35</f>
        <v xml:space="preserve"> </v>
      </c>
      <c r="E37" s="198" t="str">
        <f>Constants!E35</f>
        <v xml:space="preserve"> </v>
      </c>
      <c r="F37" s="198" t="str">
        <f>Constants!F35</f>
        <v xml:space="preserve"> </v>
      </c>
      <c r="G37" s="198">
        <f ca="1">Constants!H35</f>
        <v>44876</v>
      </c>
      <c r="H37" s="198">
        <f>Constants!I35</f>
        <v>0</v>
      </c>
      <c r="I37" s="198">
        <f>Constants!J35</f>
        <v>0</v>
      </c>
      <c r="J37" s="198">
        <f>Constants!K35</f>
        <v>0</v>
      </c>
      <c r="K37" s="198">
        <f>Constants!L35</f>
        <v>0</v>
      </c>
      <c r="L37" s="198">
        <f>Constants!M35</f>
        <v>0</v>
      </c>
      <c r="M37" s="198">
        <f>Constants!N35</f>
        <v>0</v>
      </c>
      <c r="N37" s="198">
        <f>Constants!O35</f>
        <v>0</v>
      </c>
      <c r="O37" s="198">
        <f>Constants!P35</f>
        <v>0</v>
      </c>
      <c r="P37" s="198">
        <f>Constants!Q35</f>
        <v>0</v>
      </c>
      <c r="Q37" s="198">
        <f>Constants!R35</f>
        <v>0</v>
      </c>
    </row>
    <row r="38" spans="1:25" hidden="1" x14ac:dyDescent="0.15">
      <c r="A38" s="198" t="str">
        <f>Constants!A36</f>
        <v xml:space="preserve"> </v>
      </c>
      <c r="B38" s="198" t="str">
        <f>Constants!B36</f>
        <v>Logic</v>
      </c>
      <c r="C38" s="198" t="str">
        <f>Constants!C36</f>
        <v xml:space="preserve"> </v>
      </c>
      <c r="D38" s="198" t="str">
        <f>Constants!D36</f>
        <v xml:space="preserve"> </v>
      </c>
      <c r="E38" s="198" t="str">
        <f>Constants!E36</f>
        <v xml:space="preserve"> </v>
      </c>
      <c r="F38" s="198" t="str">
        <f>Constants!F36</f>
        <v xml:space="preserve"> </v>
      </c>
      <c r="G38" s="198">
        <f ca="1">Constants!H36</f>
        <v>44877</v>
      </c>
      <c r="H38" s="198">
        <f>Constants!I36</f>
        <v>0</v>
      </c>
      <c r="I38" s="198">
        <f>Constants!J36</f>
        <v>0</v>
      </c>
      <c r="J38" s="198">
        <f>Constants!K36</f>
        <v>0</v>
      </c>
      <c r="K38" s="198">
        <f>Constants!L36</f>
        <v>0</v>
      </c>
      <c r="L38" s="198">
        <f>Constants!M36</f>
        <v>0</v>
      </c>
      <c r="M38" s="198">
        <f>Constants!N36</f>
        <v>0</v>
      </c>
      <c r="N38" s="198">
        <f>Constants!O36</f>
        <v>0</v>
      </c>
      <c r="O38" s="198">
        <f>Constants!P36</f>
        <v>0</v>
      </c>
      <c r="P38" s="198">
        <f>Constants!Q36</f>
        <v>0</v>
      </c>
      <c r="Q38" s="198">
        <f>Constants!R36</f>
        <v>0</v>
      </c>
    </row>
    <row r="39" spans="1:25" hidden="1" x14ac:dyDescent="0.15">
      <c r="A39" s="198" t="str">
        <f>Constants!A37</f>
        <v xml:space="preserve"> </v>
      </c>
      <c r="B39" s="198" t="str">
        <f>Constants!B37</f>
        <v xml:space="preserve"> </v>
      </c>
      <c r="C39" s="198" t="str">
        <f>Constants!C37</f>
        <v xml:space="preserve"> </v>
      </c>
      <c r="D39" s="198" t="str">
        <f>Constants!D37</f>
        <v xml:space="preserve"> </v>
      </c>
      <c r="E39" s="198" t="str">
        <f>Constants!E37</f>
        <v xml:space="preserve"> </v>
      </c>
      <c r="F39" s="198" t="str">
        <f>Constants!F37</f>
        <v xml:space="preserve"> </v>
      </c>
      <c r="G39" s="198">
        <f ca="1">Constants!H37</f>
        <v>44878</v>
      </c>
      <c r="H39" s="198">
        <f>Constants!I37</f>
        <v>0</v>
      </c>
      <c r="I39" s="198">
        <f>Constants!J37</f>
        <v>0</v>
      </c>
      <c r="J39" s="198">
        <f>Constants!K37</f>
        <v>0</v>
      </c>
      <c r="K39" s="198">
        <f>Constants!L37</f>
        <v>0</v>
      </c>
      <c r="L39" s="198">
        <f>Constants!M37</f>
        <v>0</v>
      </c>
      <c r="M39" s="198">
        <f>Constants!N37</f>
        <v>0</v>
      </c>
      <c r="N39" s="198">
        <f>Constants!O37</f>
        <v>0</v>
      </c>
      <c r="O39" s="198">
        <f>Constants!P37</f>
        <v>0</v>
      </c>
      <c r="P39" s="198">
        <f>Constants!Q37</f>
        <v>0</v>
      </c>
      <c r="Q39" s="198">
        <f>Constants!R37</f>
        <v>0</v>
      </c>
    </row>
    <row r="40" spans="1:25" hidden="1" x14ac:dyDescent="0.15">
      <c r="A40" s="198" t="str">
        <f>Constants!A38</f>
        <v>Sizes:</v>
      </c>
      <c r="B40" s="198" t="str">
        <f>Constants!B38</f>
        <v>VS</v>
      </c>
      <c r="C40" s="198" t="str">
        <f>Constants!C38</f>
        <v>S</v>
      </c>
      <c r="D40" s="198" t="str">
        <f>Constants!D38</f>
        <v>M</v>
      </c>
      <c r="E40" s="198" t="str">
        <f>Constants!E38</f>
        <v>L</v>
      </c>
      <c r="F40" s="198" t="str">
        <f>Constants!F38</f>
        <v>VL</v>
      </c>
      <c r="G40" s="198" t="str">
        <f>Constants!G38</f>
        <v>VS</v>
      </c>
      <c r="H40" s="198">
        <f>Constants!H38</f>
        <v>0</v>
      </c>
      <c r="I40" s="198">
        <f>Constants!I38</f>
        <v>0</v>
      </c>
      <c r="J40" s="198">
        <f>Constants!J38</f>
        <v>0</v>
      </c>
      <c r="K40" s="198">
        <f>Constants!K38</f>
        <v>0</v>
      </c>
      <c r="L40" s="198">
        <f>Constants!L38</f>
        <v>0</v>
      </c>
      <c r="M40" s="198">
        <f>Constants!M38</f>
        <v>0</v>
      </c>
      <c r="N40" s="198">
        <f>Constants!N38</f>
        <v>0</v>
      </c>
      <c r="O40" s="198">
        <f>Constants!O38</f>
        <v>0</v>
      </c>
      <c r="P40" s="198">
        <f>Constants!P38</f>
        <v>0</v>
      </c>
      <c r="Q40" s="198">
        <f>Constants!Q38</f>
        <v>0</v>
      </c>
    </row>
    <row r="41" spans="1:25" hidden="1" x14ac:dyDescent="0.15">
      <c r="A41" s="198" t="str">
        <f>Constants!A39</f>
        <v>upper</v>
      </c>
      <c r="B41" s="198">
        <f>Constants!B39</f>
        <v>-1.5</v>
      </c>
      <c r="C41" s="198">
        <f>Constants!C39</f>
        <v>-0.5</v>
      </c>
      <c r="D41" s="198">
        <f>Constants!D39</f>
        <v>0.5</v>
      </c>
      <c r="E41" s="198">
        <f>Constants!E39</f>
        <v>1.5</v>
      </c>
      <c r="F41" s="198">
        <f>Constants!F39</f>
        <v>99999</v>
      </c>
      <c r="G41" s="198" t="str">
        <f>Constants!G39</f>
        <v>S</v>
      </c>
      <c r="H41" s="198">
        <f>Constants!H39</f>
        <v>0</v>
      </c>
      <c r="I41" s="198">
        <f>Constants!I39</f>
        <v>0</v>
      </c>
      <c r="J41" s="198">
        <f>Constants!J39</f>
        <v>0</v>
      </c>
      <c r="K41" s="198">
        <f>Constants!K39</f>
        <v>0</v>
      </c>
      <c r="L41" s="198">
        <f>Constants!L39</f>
        <v>0</v>
      </c>
      <c r="M41" s="198">
        <f>Constants!M39</f>
        <v>0</v>
      </c>
      <c r="N41" s="198">
        <f>Constants!N39</f>
        <v>0</v>
      </c>
      <c r="O41" s="198">
        <f>Constants!O39</f>
        <v>0</v>
      </c>
      <c r="P41" s="198">
        <f>Constants!P39</f>
        <v>0</v>
      </c>
      <c r="Q41" s="198">
        <f>Constants!Q39</f>
        <v>0</v>
      </c>
    </row>
    <row r="42" spans="1:25" hidden="1" x14ac:dyDescent="0.15">
      <c r="A42" s="198" t="str">
        <f>Constants!A40</f>
        <v>mid</v>
      </c>
      <c r="B42" s="198">
        <f>Constants!B40</f>
        <v>-2</v>
      </c>
      <c r="C42" s="198">
        <f>Constants!C40</f>
        <v>-1</v>
      </c>
      <c r="D42" s="198">
        <f>Constants!D40</f>
        <v>0</v>
      </c>
      <c r="E42" s="198">
        <f>Constants!E40</f>
        <v>1</v>
      </c>
      <c r="F42" s="198">
        <f>Constants!F40</f>
        <v>2</v>
      </c>
      <c r="G42" s="198" t="str">
        <f>Constants!G40</f>
        <v>M</v>
      </c>
      <c r="H42" s="198">
        <f>Constants!H40</f>
        <v>0</v>
      </c>
      <c r="I42" s="198">
        <f>Constants!I40</f>
        <v>0</v>
      </c>
      <c r="J42" s="198">
        <f>Constants!J40</f>
        <v>0</v>
      </c>
      <c r="K42" s="198">
        <f>Constants!K40</f>
        <v>0</v>
      </c>
      <c r="L42" s="198">
        <f>Constants!L40</f>
        <v>0</v>
      </c>
      <c r="M42" s="198">
        <f>Constants!M40</f>
        <v>0</v>
      </c>
      <c r="N42" s="198">
        <f>Constants!N40</f>
        <v>0</v>
      </c>
      <c r="O42" s="198">
        <f>Constants!O40</f>
        <v>0</v>
      </c>
      <c r="P42" s="198">
        <f>Constants!P40</f>
        <v>0</v>
      </c>
      <c r="Q42" s="198">
        <f>Constants!Q40</f>
        <v>0</v>
      </c>
    </row>
    <row r="43" spans="1:25" hidden="1" x14ac:dyDescent="0.15">
      <c r="A43" s="198" t="str">
        <f>Constants!A41</f>
        <v>lower</v>
      </c>
      <c r="B43" s="198">
        <f>Constants!B41</f>
        <v>0</v>
      </c>
      <c r="C43" s="198">
        <f>Constants!C41</f>
        <v>-1.5</v>
      </c>
      <c r="D43" s="198">
        <f>Constants!D41</f>
        <v>-0.5</v>
      </c>
      <c r="E43" s="198">
        <f>Constants!E41</f>
        <v>0.5</v>
      </c>
      <c r="F43" s="198">
        <f>Constants!F41</f>
        <v>1.5</v>
      </c>
      <c r="G43" s="198" t="str">
        <f>Constants!G41</f>
        <v>L</v>
      </c>
      <c r="H43" s="198">
        <f>Constants!H41</f>
        <v>0</v>
      </c>
      <c r="I43" s="198">
        <f>Constants!I41</f>
        <v>0</v>
      </c>
      <c r="J43" s="198">
        <f>Constants!J41</f>
        <v>0</v>
      </c>
      <c r="K43" s="198">
        <f>Constants!K41</f>
        <v>0</v>
      </c>
      <c r="L43" s="198">
        <f>Constants!L41</f>
        <v>0</v>
      </c>
      <c r="M43" s="198">
        <f>Constants!M41</f>
        <v>0</v>
      </c>
      <c r="N43" s="198">
        <f>Constants!N41</f>
        <v>0</v>
      </c>
      <c r="O43" s="198">
        <f>Constants!O41</f>
        <v>0</v>
      </c>
      <c r="P43" s="198">
        <f>Constants!P41</f>
        <v>0</v>
      </c>
      <c r="Q43" s="198">
        <f>Constants!Q41</f>
        <v>0</v>
      </c>
    </row>
    <row r="44" spans="1:25" hidden="1" x14ac:dyDescent="0.15">
      <c r="A44" s="198" t="str">
        <f>Constants!A42</f>
        <v xml:space="preserve"> </v>
      </c>
      <c r="B44" s="198">
        <f>Constants!B42</f>
        <v>0</v>
      </c>
      <c r="C44" s="198">
        <f>Constants!C42</f>
        <v>0</v>
      </c>
      <c r="D44" s="198">
        <f>Constants!D42</f>
        <v>0</v>
      </c>
      <c r="E44" s="198">
        <f>Constants!E42</f>
        <v>0</v>
      </c>
      <c r="F44" s="198" t="str">
        <f>Constants!F42</f>
        <v xml:space="preserve"> </v>
      </c>
      <c r="G44" s="198" t="str">
        <f>Constants!G42</f>
        <v>VL</v>
      </c>
      <c r="H44" s="198">
        <f>Constants!H42</f>
        <v>0</v>
      </c>
      <c r="I44" s="198">
        <f>Constants!I42</f>
        <v>0</v>
      </c>
      <c r="J44" s="198">
        <f>Constants!J42</f>
        <v>0</v>
      </c>
      <c r="K44" s="198">
        <f>Constants!K42</f>
        <v>0</v>
      </c>
      <c r="L44" s="198">
        <f>Constants!L42</f>
        <v>0</v>
      </c>
      <c r="M44" s="198">
        <f>Constants!M42</f>
        <v>0</v>
      </c>
      <c r="N44" s="198">
        <f>Constants!N42</f>
        <v>0</v>
      </c>
      <c r="O44" s="198">
        <f>Constants!O42</f>
        <v>0</v>
      </c>
      <c r="P44" s="198">
        <f>Constants!P42</f>
        <v>0</v>
      </c>
      <c r="Q44" s="198">
        <f>Constants!Q42</f>
        <v>0</v>
      </c>
    </row>
    <row r="45" spans="1:25" hidden="1" x14ac:dyDescent="0.15">
      <c r="A45" s="198" t="str">
        <f>Constants!A43</f>
        <v xml:space="preserve"> </v>
      </c>
      <c r="B45" s="198" t="str">
        <f>Constants!B43</f>
        <v xml:space="preserve"> </v>
      </c>
      <c r="C45" s="198" t="str">
        <f>Constants!C43</f>
        <v xml:space="preserve"> </v>
      </c>
      <c r="D45" s="198" t="str">
        <f>Constants!D43</f>
        <v xml:space="preserve"> </v>
      </c>
      <c r="E45" s="198" t="str">
        <f>Constants!E43</f>
        <v xml:space="preserve"> </v>
      </c>
      <c r="F45" s="198" t="str">
        <f>Constants!F43</f>
        <v xml:space="preserve"> </v>
      </c>
      <c r="G45" s="198">
        <f>Constants!G43</f>
        <v>0</v>
      </c>
      <c r="H45" s="198">
        <f>Constants!H43</f>
        <v>0</v>
      </c>
      <c r="I45" s="198">
        <f>Constants!I43</f>
        <v>0</v>
      </c>
      <c r="J45" s="198">
        <f>Constants!J43</f>
        <v>0</v>
      </c>
      <c r="K45" s="198">
        <f>Constants!K43</f>
        <v>0</v>
      </c>
      <c r="L45" s="198">
        <f>Constants!L43</f>
        <v>0</v>
      </c>
      <c r="M45" s="198">
        <f>Constants!M43</f>
        <v>0</v>
      </c>
      <c r="N45" s="198">
        <f>Constants!N43</f>
        <v>0</v>
      </c>
      <c r="O45" s="198">
        <f>Constants!O43</f>
        <v>0</v>
      </c>
      <c r="P45" s="198">
        <f>Constants!P43</f>
        <v>0</v>
      </c>
      <c r="Q45" s="198">
        <f>Constants!Q43</f>
        <v>0</v>
      </c>
    </row>
    <row r="46" spans="1:25" hidden="1" x14ac:dyDescent="0.15">
      <c r="A46" s="198" t="str">
        <f>Constants!A44</f>
        <v>&lt;-- Mandatory</v>
      </c>
      <c r="B46" s="198" t="str">
        <f>Constants!B44</f>
        <v xml:space="preserve"> </v>
      </c>
      <c r="C46" s="198" t="str">
        <f>Constants!C44</f>
        <v>✔</v>
      </c>
      <c r="D46" s="198" t="str">
        <f>Constants!D44</f>
        <v xml:space="preserve"> </v>
      </c>
      <c r="E46" s="198" t="str">
        <f>Constants!E44</f>
        <v xml:space="preserve"> </v>
      </c>
      <c r="F46" s="198" t="str">
        <f>Constants!F44</f>
        <v xml:space="preserve"> </v>
      </c>
      <c r="G46" s="198">
        <f>Constants!G44</f>
        <v>0</v>
      </c>
      <c r="H46" s="198">
        <f>Constants!H44</f>
        <v>0</v>
      </c>
      <c r="I46" s="198">
        <f>Constants!I44</f>
        <v>0</v>
      </c>
      <c r="J46" s="198">
        <f>Constants!J44</f>
        <v>0</v>
      </c>
      <c r="K46" s="198">
        <f>Constants!K44</f>
        <v>0</v>
      </c>
      <c r="L46" s="198">
        <f>Constants!L44</f>
        <v>0</v>
      </c>
      <c r="M46" s="198">
        <f>Constants!M44</f>
        <v>0</v>
      </c>
      <c r="N46" s="198">
        <f>Constants!N44</f>
        <v>0</v>
      </c>
      <c r="O46" s="198">
        <f>Constants!O44</f>
        <v>0</v>
      </c>
      <c r="P46" s="198">
        <f>Constants!P44</f>
        <v>0</v>
      </c>
      <c r="Q46" s="198">
        <f>Constants!Q44</f>
        <v>0</v>
      </c>
    </row>
    <row r="47" spans="1:25" ht="12" customHeight="1" x14ac:dyDescent="0.15">
      <c r="A47" s="199"/>
      <c r="B47" s="199"/>
      <c r="C47" s="199"/>
      <c r="D47" s="199"/>
      <c r="E47" s="199"/>
      <c r="F47" s="199"/>
      <c r="G47" s="199"/>
      <c r="H47" s="199"/>
      <c r="I47" s="199"/>
      <c r="J47" s="199"/>
      <c r="K47" s="199"/>
      <c r="L47" s="199"/>
      <c r="M47" s="199"/>
      <c r="N47" s="199"/>
      <c r="O47" s="199"/>
      <c r="P47" s="199"/>
    </row>
    <row r="48" spans="1:25" ht="20" x14ac:dyDescent="0.2">
      <c r="A48" s="1"/>
      <c r="B48" s="1"/>
      <c r="C48" s="1"/>
      <c r="D48" s="392" t="s">
        <v>225</v>
      </c>
      <c r="E48" s="393"/>
      <c r="F48" s="393"/>
      <c r="G48" s="393"/>
      <c r="H48" s="393"/>
      <c r="I48" s="393"/>
      <c r="J48" s="393"/>
      <c r="K48" s="393"/>
      <c r="L48" s="393"/>
      <c r="M48" s="394"/>
      <c r="N48" s="31"/>
      <c r="O48" s="392" t="s">
        <v>70</v>
      </c>
      <c r="P48" s="393"/>
      <c r="Q48" s="393"/>
      <c r="R48" s="393"/>
      <c r="S48" s="393"/>
      <c r="T48" s="393"/>
      <c r="U48" s="393"/>
      <c r="V48" s="393"/>
      <c r="W48" s="393"/>
      <c r="X48" s="393"/>
      <c r="Y48" s="394"/>
    </row>
    <row r="49" spans="1:25" ht="20" x14ac:dyDescent="0.2">
      <c r="A49" s="1"/>
      <c r="B49" s="1"/>
      <c r="C49" s="1"/>
      <c r="D49" s="400" t="s">
        <v>543</v>
      </c>
      <c r="E49" s="401"/>
      <c r="F49" s="401"/>
      <c r="G49" s="401"/>
      <c r="H49" s="401"/>
      <c r="I49" s="31"/>
      <c r="J49" s="395" t="s">
        <v>544</v>
      </c>
      <c r="K49" s="395"/>
      <c r="L49" s="395"/>
      <c r="M49" s="201"/>
      <c r="N49" s="31"/>
      <c r="O49" s="402" t="str">
        <f>D49</f>
        <v>Changes to existing code</v>
      </c>
      <c r="P49" s="395"/>
      <c r="Q49" s="395"/>
      <c r="R49" s="395"/>
      <c r="S49" s="395"/>
      <c r="T49" s="31"/>
      <c r="U49" s="395" t="str">
        <f>J49</f>
        <v>New code</v>
      </c>
      <c r="V49" s="395"/>
      <c r="W49" s="396"/>
      <c r="X49" s="204"/>
      <c r="Y49" s="205"/>
    </row>
    <row r="50" spans="1:25" s="3" customFormat="1" ht="56" x14ac:dyDescent="0.15">
      <c r="A50" s="33" t="s">
        <v>288</v>
      </c>
      <c r="B50" s="188" t="s">
        <v>74</v>
      </c>
      <c r="C50" s="188" t="s">
        <v>541</v>
      </c>
      <c r="D50" s="190" t="s">
        <v>549</v>
      </c>
      <c r="E50" s="187" t="s">
        <v>546</v>
      </c>
      <c r="F50" s="187" t="s">
        <v>547</v>
      </c>
      <c r="G50" s="187" t="s">
        <v>548</v>
      </c>
      <c r="H50" s="187" t="s">
        <v>554</v>
      </c>
      <c r="I50" s="193"/>
      <c r="J50" s="190" t="s">
        <v>545</v>
      </c>
      <c r="K50" s="187" t="s">
        <v>542</v>
      </c>
      <c r="L50" s="187" t="s">
        <v>550</v>
      </c>
      <c r="M50" s="203" t="s">
        <v>552</v>
      </c>
      <c r="N50"/>
      <c r="O50" s="191" t="str">
        <f>D50</f>
        <v>Base LOC count</v>
      </c>
      <c r="P50" s="50" t="str">
        <f>E50</f>
        <v>Number of LOC modified in base</v>
      </c>
      <c r="Q50" s="50" t="str">
        <f>F50</f>
        <v>Number of LOC added to base</v>
      </c>
      <c r="R50" s="50" t="str">
        <f>G50</f>
        <v>Number of LOC deleted from base</v>
      </c>
      <c r="S50" s="192" t="str">
        <f>H50</f>
        <v>Number of base LOC contributing to effort</v>
      </c>
      <c r="T50" s="193"/>
      <c r="U50" s="191" t="str">
        <f>J50</f>
        <v>Number of new methods added</v>
      </c>
      <c r="V50" s="50" t="str">
        <f>K50</f>
        <v>LOC/Method</v>
      </c>
      <c r="W50" s="192" t="str">
        <f>L50</f>
        <v>Number of new LOC contributing to effort</v>
      </c>
      <c r="X50" s="188" t="s">
        <v>553</v>
      </c>
      <c r="Y50" s="189" t="s">
        <v>551</v>
      </c>
    </row>
    <row r="51" spans="1:25" s="3" customFormat="1" x14ac:dyDescent="0.15">
      <c r="A51" s="4" t="e">
        <f>IF(ISBLANK(#REF!),"",#REF!)</f>
        <v>#REF!</v>
      </c>
      <c r="B51" s="4"/>
      <c r="C51" s="202"/>
      <c r="D51" s="76"/>
      <c r="E51" s="76"/>
      <c r="F51" s="76"/>
      <c r="G51" s="76"/>
      <c r="H51" s="206">
        <f>E51+F51</f>
        <v>0</v>
      </c>
      <c r="I51" s="207"/>
      <c r="J51" s="76"/>
      <c r="K51" s="76"/>
      <c r="L51" s="208">
        <f>J51*K51</f>
        <v>0</v>
      </c>
      <c r="M51" s="209">
        <f>H51+L51</f>
        <v>0</v>
      </c>
      <c r="O51" s="76" t="str">
        <f t="shared" ref="O51:O70" si="0">IF(ISNUMBER(D51),D51,"")</f>
        <v/>
      </c>
      <c r="P51" s="76"/>
      <c r="Q51" s="76"/>
      <c r="R51" s="76"/>
      <c r="S51" s="209">
        <f>P51+Q51</f>
        <v>0</v>
      </c>
      <c r="T51" s="207"/>
      <c r="U51" s="76"/>
      <c r="V51" s="209" t="str">
        <f>IF(ISERROR(W51/U51),"",W51/U51)</f>
        <v/>
      </c>
      <c r="W51" s="76"/>
      <c r="X51" s="210">
        <f>S51+W51</f>
        <v>0</v>
      </c>
      <c r="Y51" s="76"/>
    </row>
    <row r="52" spans="1:25" s="3" customFormat="1" x14ac:dyDescent="0.15">
      <c r="A52" s="4" t="e">
        <f>IF(ISBLANK(#REF!),"",#REF!)</f>
        <v>#REF!</v>
      </c>
      <c r="B52" s="4"/>
      <c r="C52" s="202"/>
      <c r="D52" s="76"/>
      <c r="E52" s="76"/>
      <c r="F52" s="76"/>
      <c r="G52" s="76"/>
      <c r="H52" s="206">
        <f t="shared" ref="H52:H59" si="1">E52+F52</f>
        <v>0</v>
      </c>
      <c r="I52" s="207"/>
      <c r="J52" s="76"/>
      <c r="K52" s="76"/>
      <c r="L52" s="208">
        <f t="shared" ref="L52:L59" si="2">J52*K52</f>
        <v>0</v>
      </c>
      <c r="M52" s="210">
        <f t="shared" ref="M52:M59" si="3">H52+L52</f>
        <v>0</v>
      </c>
      <c r="O52" s="76" t="str">
        <f t="shared" si="0"/>
        <v/>
      </c>
      <c r="P52" s="76"/>
      <c r="Q52" s="76"/>
      <c r="R52" s="76"/>
      <c r="S52" s="209">
        <f t="shared" ref="S52:S59" si="4">P52+Q52</f>
        <v>0</v>
      </c>
      <c r="T52" s="207"/>
      <c r="U52" s="76"/>
      <c r="V52" s="209" t="str">
        <f t="shared" ref="V52:V70" si="5">IF(ISERROR(W52/U52),"",W52/U52)</f>
        <v/>
      </c>
      <c r="W52" s="76"/>
      <c r="X52" s="210">
        <f t="shared" ref="X52:X59" si="6">S52+W52</f>
        <v>0</v>
      </c>
      <c r="Y52" s="76"/>
    </row>
    <row r="53" spans="1:25" s="3" customFormat="1" x14ac:dyDescent="0.15">
      <c r="A53" s="4" t="e">
        <f>IF(ISBLANK(#REF!),"",#REF!)</f>
        <v>#REF!</v>
      </c>
      <c r="B53" s="4"/>
      <c r="C53" s="202"/>
      <c r="D53" s="76"/>
      <c r="E53" s="76"/>
      <c r="F53" s="76"/>
      <c r="G53" s="76"/>
      <c r="H53" s="206">
        <f t="shared" si="1"/>
        <v>0</v>
      </c>
      <c r="I53" s="207"/>
      <c r="J53" s="76"/>
      <c r="K53" s="76"/>
      <c r="L53" s="208">
        <f t="shared" si="2"/>
        <v>0</v>
      </c>
      <c r="M53" s="210">
        <f t="shared" si="3"/>
        <v>0</v>
      </c>
      <c r="O53" s="76" t="str">
        <f t="shared" si="0"/>
        <v/>
      </c>
      <c r="P53" s="76"/>
      <c r="Q53" s="76"/>
      <c r="R53" s="76"/>
      <c r="S53" s="209">
        <f t="shared" si="4"/>
        <v>0</v>
      </c>
      <c r="T53" s="207"/>
      <c r="U53" s="76"/>
      <c r="V53" s="209" t="str">
        <f t="shared" si="5"/>
        <v/>
      </c>
      <c r="W53" s="76"/>
      <c r="X53" s="210">
        <f t="shared" si="6"/>
        <v>0</v>
      </c>
      <c r="Y53" s="76"/>
    </row>
    <row r="54" spans="1:25" s="3" customFormat="1" x14ac:dyDescent="0.15">
      <c r="A54" s="4" t="e">
        <f>IF(ISBLANK(#REF!),"",#REF!)</f>
        <v>#REF!</v>
      </c>
      <c r="B54" s="4"/>
      <c r="C54" s="202"/>
      <c r="D54" s="76"/>
      <c r="E54" s="76"/>
      <c r="F54" s="76"/>
      <c r="G54" s="76"/>
      <c r="H54" s="206">
        <f t="shared" si="1"/>
        <v>0</v>
      </c>
      <c r="I54" s="207"/>
      <c r="J54" s="76"/>
      <c r="K54" s="76"/>
      <c r="L54" s="208">
        <f t="shared" si="2"/>
        <v>0</v>
      </c>
      <c r="M54" s="210">
        <f t="shared" si="3"/>
        <v>0</v>
      </c>
      <c r="O54" s="76" t="str">
        <f t="shared" si="0"/>
        <v/>
      </c>
      <c r="P54" s="76"/>
      <c r="Q54" s="76"/>
      <c r="R54" s="76"/>
      <c r="S54" s="209">
        <f t="shared" si="4"/>
        <v>0</v>
      </c>
      <c r="T54" s="207"/>
      <c r="U54" s="76"/>
      <c r="V54" s="209" t="str">
        <f t="shared" si="5"/>
        <v/>
      </c>
      <c r="W54" s="76"/>
      <c r="X54" s="210">
        <f t="shared" si="6"/>
        <v>0</v>
      </c>
      <c r="Y54" s="76"/>
    </row>
    <row r="55" spans="1:25" s="3" customFormat="1" x14ac:dyDescent="0.15">
      <c r="A55" s="4" t="e">
        <f>IF(ISBLANK(#REF!),"",#REF!)</f>
        <v>#REF!</v>
      </c>
      <c r="B55" s="4"/>
      <c r="C55" s="202"/>
      <c r="D55" s="76"/>
      <c r="E55" s="76"/>
      <c r="F55" s="76"/>
      <c r="G55" s="76"/>
      <c r="H55" s="206">
        <f t="shared" si="1"/>
        <v>0</v>
      </c>
      <c r="I55" s="207"/>
      <c r="J55" s="76"/>
      <c r="K55" s="76"/>
      <c r="L55" s="208">
        <f t="shared" si="2"/>
        <v>0</v>
      </c>
      <c r="M55" s="210">
        <f t="shared" si="3"/>
        <v>0</v>
      </c>
      <c r="O55" s="76" t="str">
        <f t="shared" si="0"/>
        <v/>
      </c>
      <c r="P55" s="76"/>
      <c r="Q55" s="76"/>
      <c r="R55" s="76"/>
      <c r="S55" s="209">
        <f t="shared" si="4"/>
        <v>0</v>
      </c>
      <c r="T55" s="207"/>
      <c r="U55" s="76"/>
      <c r="V55" s="209" t="str">
        <f t="shared" si="5"/>
        <v/>
      </c>
      <c r="W55" s="76"/>
      <c r="X55" s="210">
        <f t="shared" si="6"/>
        <v>0</v>
      </c>
      <c r="Y55" s="76"/>
    </row>
    <row r="56" spans="1:25" s="3" customFormat="1" x14ac:dyDescent="0.15">
      <c r="A56" s="4" t="e">
        <f>IF(ISBLANK(#REF!),"",#REF!)</f>
        <v>#REF!</v>
      </c>
      <c r="B56" s="4"/>
      <c r="C56" s="202"/>
      <c r="D56" s="76"/>
      <c r="E56" s="76"/>
      <c r="F56" s="76"/>
      <c r="G56" s="76"/>
      <c r="H56" s="206">
        <f t="shared" si="1"/>
        <v>0</v>
      </c>
      <c r="I56" s="207"/>
      <c r="J56" s="76"/>
      <c r="K56" s="76"/>
      <c r="L56" s="208">
        <f t="shared" si="2"/>
        <v>0</v>
      </c>
      <c r="M56" s="210">
        <f t="shared" si="3"/>
        <v>0</v>
      </c>
      <c r="O56" s="76" t="str">
        <f t="shared" si="0"/>
        <v/>
      </c>
      <c r="P56" s="76"/>
      <c r="Q56" s="76"/>
      <c r="R56" s="76"/>
      <c r="S56" s="209">
        <f t="shared" si="4"/>
        <v>0</v>
      </c>
      <c r="T56" s="207"/>
      <c r="U56" s="76"/>
      <c r="V56" s="209" t="str">
        <f t="shared" si="5"/>
        <v/>
      </c>
      <c r="W56" s="76"/>
      <c r="X56" s="210">
        <f t="shared" si="6"/>
        <v>0</v>
      </c>
      <c r="Y56" s="76"/>
    </row>
    <row r="57" spans="1:25" s="3" customFormat="1" x14ac:dyDescent="0.15">
      <c r="A57" s="4" t="e">
        <f>IF(ISBLANK(#REF!),"",#REF!)</f>
        <v>#REF!</v>
      </c>
      <c r="B57" s="4"/>
      <c r="C57" s="202"/>
      <c r="D57" s="76"/>
      <c r="E57" s="76"/>
      <c r="F57" s="76"/>
      <c r="G57" s="76"/>
      <c r="H57" s="206">
        <f t="shared" si="1"/>
        <v>0</v>
      </c>
      <c r="I57" s="207"/>
      <c r="J57" s="76"/>
      <c r="K57" s="76"/>
      <c r="L57" s="208">
        <f t="shared" si="2"/>
        <v>0</v>
      </c>
      <c r="M57" s="210">
        <f t="shared" si="3"/>
        <v>0</v>
      </c>
      <c r="O57" s="76" t="str">
        <f t="shared" si="0"/>
        <v/>
      </c>
      <c r="P57" s="76"/>
      <c r="Q57" s="76"/>
      <c r="R57" s="76"/>
      <c r="S57" s="209">
        <f t="shared" si="4"/>
        <v>0</v>
      </c>
      <c r="T57" s="207"/>
      <c r="U57" s="76"/>
      <c r="V57" s="209" t="str">
        <f t="shared" si="5"/>
        <v/>
      </c>
      <c r="W57" s="76"/>
      <c r="X57" s="210">
        <f t="shared" si="6"/>
        <v>0</v>
      </c>
      <c r="Y57" s="76"/>
    </row>
    <row r="58" spans="1:25" s="3" customFormat="1" x14ac:dyDescent="0.15">
      <c r="A58" s="4" t="e">
        <f>IF(ISBLANK(#REF!),"",#REF!)</f>
        <v>#REF!</v>
      </c>
      <c r="B58" s="84"/>
      <c r="C58" s="202"/>
      <c r="D58" s="5"/>
      <c r="E58" s="5"/>
      <c r="F58" s="5"/>
      <c r="G58" s="5"/>
      <c r="H58" s="206">
        <f t="shared" si="1"/>
        <v>0</v>
      </c>
      <c r="I58" s="194"/>
      <c r="J58" s="5"/>
      <c r="K58" s="5"/>
      <c r="L58" s="208">
        <f t="shared" si="2"/>
        <v>0</v>
      </c>
      <c r="M58" s="210">
        <f t="shared" si="3"/>
        <v>0</v>
      </c>
      <c r="N58"/>
      <c r="O58" s="76" t="str">
        <f t="shared" si="0"/>
        <v/>
      </c>
      <c r="P58" s="5"/>
      <c r="Q58" s="5"/>
      <c r="R58" s="5"/>
      <c r="S58" s="209">
        <f t="shared" si="4"/>
        <v>0</v>
      </c>
      <c r="T58" s="194"/>
      <c r="U58" s="5"/>
      <c r="V58" s="209" t="str">
        <f t="shared" si="5"/>
        <v/>
      </c>
      <c r="W58" s="5"/>
      <c r="X58" s="210">
        <f t="shared" si="6"/>
        <v>0</v>
      </c>
      <c r="Y58" s="76"/>
    </row>
    <row r="59" spans="1:25" s="3" customFormat="1" x14ac:dyDescent="0.15">
      <c r="A59" s="4" t="e">
        <f>IF(ISBLANK(#REF!),"",#REF!)</f>
        <v>#REF!</v>
      </c>
      <c r="B59" s="84"/>
      <c r="C59" s="202"/>
      <c r="D59" s="5"/>
      <c r="E59" s="5"/>
      <c r="F59" s="5"/>
      <c r="G59" s="5"/>
      <c r="H59" s="206">
        <f t="shared" si="1"/>
        <v>0</v>
      </c>
      <c r="I59" s="194"/>
      <c r="J59" s="5"/>
      <c r="K59" s="5"/>
      <c r="L59" s="208">
        <f t="shared" si="2"/>
        <v>0</v>
      </c>
      <c r="M59" s="210">
        <f t="shared" si="3"/>
        <v>0</v>
      </c>
      <c r="N59"/>
      <c r="O59" s="76" t="str">
        <f t="shared" si="0"/>
        <v/>
      </c>
      <c r="P59" s="5"/>
      <c r="Q59" s="5"/>
      <c r="R59" s="5"/>
      <c r="S59" s="209">
        <f t="shared" si="4"/>
        <v>0</v>
      </c>
      <c r="T59" s="194"/>
      <c r="U59" s="5"/>
      <c r="V59" s="209" t="str">
        <f t="shared" si="5"/>
        <v/>
      </c>
      <c r="W59" s="5"/>
      <c r="X59" s="210">
        <f t="shared" si="6"/>
        <v>0</v>
      </c>
      <c r="Y59" s="76"/>
    </row>
    <row r="60" spans="1:25" s="3" customFormat="1" x14ac:dyDescent="0.15">
      <c r="A60" s="4" t="e">
        <f>IF(ISBLANK(#REF!),"",#REF!)</f>
        <v>#REF!</v>
      </c>
      <c r="B60" s="84"/>
      <c r="C60" s="202"/>
      <c r="D60" s="5"/>
      <c r="E60" s="5"/>
      <c r="F60" s="5"/>
      <c r="G60" s="5"/>
      <c r="H60" s="206">
        <f>E60+F60</f>
        <v>0</v>
      </c>
      <c r="I60" s="194"/>
      <c r="J60" s="5"/>
      <c r="K60" s="5"/>
      <c r="L60" s="208">
        <f>J60*K60</f>
        <v>0</v>
      </c>
      <c r="M60" s="210">
        <f>H60+L60</f>
        <v>0</v>
      </c>
      <c r="N60"/>
      <c r="O60" s="76" t="str">
        <f t="shared" si="0"/>
        <v/>
      </c>
      <c r="P60" s="5"/>
      <c r="Q60" s="5"/>
      <c r="R60" s="5"/>
      <c r="S60" s="209">
        <f>P60+Q60</f>
        <v>0</v>
      </c>
      <c r="T60" s="194"/>
      <c r="U60" s="5"/>
      <c r="V60" s="209" t="str">
        <f t="shared" si="5"/>
        <v/>
      </c>
      <c r="W60" s="5"/>
      <c r="X60" s="210">
        <f>S60+W60</f>
        <v>0</v>
      </c>
      <c r="Y60" s="76"/>
    </row>
    <row r="61" spans="1:25" s="3" customFormat="1" x14ac:dyDescent="0.15">
      <c r="A61" s="4" t="e">
        <f>IF(ISBLANK(#REF!),"",#REF!)</f>
        <v>#REF!</v>
      </c>
      <c r="B61" s="4"/>
      <c r="C61" s="202"/>
      <c r="D61" s="76"/>
      <c r="E61" s="76"/>
      <c r="F61" s="76"/>
      <c r="G61" s="76"/>
      <c r="H61" s="206">
        <f>E61+F61</f>
        <v>0</v>
      </c>
      <c r="I61" s="207"/>
      <c r="J61" s="76"/>
      <c r="K61" s="76"/>
      <c r="L61" s="208">
        <f>J61*K61</f>
        <v>0</v>
      </c>
      <c r="M61" s="209">
        <f>H61+L61</f>
        <v>0</v>
      </c>
      <c r="O61" s="76" t="str">
        <f t="shared" si="0"/>
        <v/>
      </c>
      <c r="P61" s="76"/>
      <c r="Q61" s="76"/>
      <c r="R61" s="76"/>
      <c r="S61" s="209">
        <f>P61+Q61</f>
        <v>0</v>
      </c>
      <c r="T61" s="207"/>
      <c r="U61" s="76"/>
      <c r="V61" s="209" t="str">
        <f>IF(ISERROR(W61/U61),"",W61/U61)</f>
        <v/>
      </c>
      <c r="W61" s="76"/>
      <c r="X61" s="210">
        <f>S61+W61</f>
        <v>0</v>
      </c>
      <c r="Y61" s="76"/>
    </row>
    <row r="62" spans="1:25" s="3" customFormat="1" x14ac:dyDescent="0.15">
      <c r="A62" s="4" t="e">
        <f>IF(ISBLANK(#REF!),"",#REF!)</f>
        <v>#REF!</v>
      </c>
      <c r="B62" s="4"/>
      <c r="C62" s="202"/>
      <c r="D62" s="76"/>
      <c r="E62" s="76"/>
      <c r="F62" s="76"/>
      <c r="G62" s="76"/>
      <c r="H62" s="206">
        <f t="shared" ref="H62:H70" si="7">E62+F62</f>
        <v>0</v>
      </c>
      <c r="I62" s="207"/>
      <c r="J62" s="76"/>
      <c r="K62" s="76"/>
      <c r="L62" s="208">
        <f t="shared" ref="L62:L70" si="8">J62*K62</f>
        <v>0</v>
      </c>
      <c r="M62" s="210">
        <f t="shared" ref="M62:M70" si="9">H62+L62</f>
        <v>0</v>
      </c>
      <c r="O62" s="76" t="str">
        <f t="shared" si="0"/>
        <v/>
      </c>
      <c r="P62" s="76"/>
      <c r="Q62" s="76"/>
      <c r="R62" s="76"/>
      <c r="S62" s="209">
        <f t="shared" ref="S62:S70" si="10">P62+Q62</f>
        <v>0</v>
      </c>
      <c r="T62" s="207"/>
      <c r="U62" s="76"/>
      <c r="V62" s="209" t="str">
        <f t="shared" si="5"/>
        <v/>
      </c>
      <c r="W62" s="76"/>
      <c r="X62" s="210">
        <f t="shared" ref="X62:X70" si="11">S62+W62</f>
        <v>0</v>
      </c>
      <c r="Y62" s="76"/>
    </row>
    <row r="63" spans="1:25" s="3" customFormat="1" x14ac:dyDescent="0.15">
      <c r="A63" s="4" t="e">
        <f>IF(ISBLANK(#REF!),"",#REF!)</f>
        <v>#REF!</v>
      </c>
      <c r="B63" s="4"/>
      <c r="C63" s="202"/>
      <c r="D63" s="76"/>
      <c r="E63" s="76"/>
      <c r="F63" s="76"/>
      <c r="G63" s="76"/>
      <c r="H63" s="206">
        <f t="shared" si="7"/>
        <v>0</v>
      </c>
      <c r="I63" s="207"/>
      <c r="J63" s="76"/>
      <c r="K63" s="76"/>
      <c r="L63" s="208">
        <f t="shared" si="8"/>
        <v>0</v>
      </c>
      <c r="M63" s="210">
        <f t="shared" si="9"/>
        <v>0</v>
      </c>
      <c r="O63" s="76" t="str">
        <f t="shared" si="0"/>
        <v/>
      </c>
      <c r="P63" s="76"/>
      <c r="Q63" s="76"/>
      <c r="R63" s="76"/>
      <c r="S63" s="209">
        <f t="shared" si="10"/>
        <v>0</v>
      </c>
      <c r="T63" s="207"/>
      <c r="U63" s="76"/>
      <c r="V63" s="209" t="str">
        <f t="shared" si="5"/>
        <v/>
      </c>
      <c r="W63" s="76"/>
      <c r="X63" s="210">
        <f t="shared" si="11"/>
        <v>0</v>
      </c>
      <c r="Y63" s="76"/>
    </row>
    <row r="64" spans="1:25" s="3" customFormat="1" x14ac:dyDescent="0.15">
      <c r="A64" s="4" t="e">
        <f>IF(ISBLANK(#REF!),"",#REF!)</f>
        <v>#REF!</v>
      </c>
      <c r="B64" s="4"/>
      <c r="C64" s="202"/>
      <c r="D64" s="76"/>
      <c r="E64" s="76"/>
      <c r="F64" s="76"/>
      <c r="G64" s="76"/>
      <c r="H64" s="206">
        <f t="shared" si="7"/>
        <v>0</v>
      </c>
      <c r="I64" s="207"/>
      <c r="J64" s="76"/>
      <c r="K64" s="76"/>
      <c r="L64" s="208">
        <f t="shared" si="8"/>
        <v>0</v>
      </c>
      <c r="M64" s="210">
        <f t="shared" si="9"/>
        <v>0</v>
      </c>
      <c r="O64" s="76" t="str">
        <f t="shared" si="0"/>
        <v/>
      </c>
      <c r="P64" s="76"/>
      <c r="Q64" s="76"/>
      <c r="R64" s="76"/>
      <c r="S64" s="209">
        <f t="shared" si="10"/>
        <v>0</v>
      </c>
      <c r="T64" s="207"/>
      <c r="U64" s="76"/>
      <c r="V64" s="209" t="str">
        <f t="shared" si="5"/>
        <v/>
      </c>
      <c r="W64" s="76"/>
      <c r="X64" s="210">
        <f t="shared" si="11"/>
        <v>0</v>
      </c>
      <c r="Y64" s="76"/>
    </row>
    <row r="65" spans="1:26" s="3" customFormat="1" x14ac:dyDescent="0.15">
      <c r="A65" s="4" t="e">
        <f>IF(ISBLANK(#REF!),"",#REF!)</f>
        <v>#REF!</v>
      </c>
      <c r="B65" s="4"/>
      <c r="C65" s="202"/>
      <c r="D65" s="76"/>
      <c r="E65" s="76"/>
      <c r="F65" s="76"/>
      <c r="G65" s="76"/>
      <c r="H65" s="206">
        <f t="shared" si="7"/>
        <v>0</v>
      </c>
      <c r="I65" s="207"/>
      <c r="J65" s="76"/>
      <c r="K65" s="76"/>
      <c r="L65" s="208">
        <f t="shared" si="8"/>
        <v>0</v>
      </c>
      <c r="M65" s="210">
        <f t="shared" si="9"/>
        <v>0</v>
      </c>
      <c r="O65" s="76" t="str">
        <f t="shared" si="0"/>
        <v/>
      </c>
      <c r="P65" s="76"/>
      <c r="Q65" s="76"/>
      <c r="R65" s="76"/>
      <c r="S65" s="209">
        <f t="shared" si="10"/>
        <v>0</v>
      </c>
      <c r="T65" s="207"/>
      <c r="U65" s="76"/>
      <c r="V65" s="209" t="str">
        <f t="shared" si="5"/>
        <v/>
      </c>
      <c r="W65" s="76"/>
      <c r="X65" s="210">
        <f t="shared" si="11"/>
        <v>0</v>
      </c>
      <c r="Y65" s="76"/>
    </row>
    <row r="66" spans="1:26" s="3" customFormat="1" x14ac:dyDescent="0.15">
      <c r="A66" s="4" t="e">
        <f>IF(ISBLANK(#REF!),"",#REF!)</f>
        <v>#REF!</v>
      </c>
      <c r="B66" s="4"/>
      <c r="C66" s="202"/>
      <c r="D66" s="76"/>
      <c r="E66" s="76"/>
      <c r="F66" s="76"/>
      <c r="G66" s="76"/>
      <c r="H66" s="206">
        <f t="shared" si="7"/>
        <v>0</v>
      </c>
      <c r="I66" s="207"/>
      <c r="J66" s="76"/>
      <c r="K66" s="76"/>
      <c r="L66" s="208">
        <f t="shared" si="8"/>
        <v>0</v>
      </c>
      <c r="M66" s="210">
        <f t="shared" si="9"/>
        <v>0</v>
      </c>
      <c r="O66" s="76" t="str">
        <f t="shared" si="0"/>
        <v/>
      </c>
      <c r="P66" s="76"/>
      <c r="Q66" s="76"/>
      <c r="R66" s="76"/>
      <c r="S66" s="209">
        <f t="shared" si="10"/>
        <v>0</v>
      </c>
      <c r="T66" s="207"/>
      <c r="U66" s="76"/>
      <c r="V66" s="209" t="str">
        <f t="shared" si="5"/>
        <v/>
      </c>
      <c r="W66" s="76"/>
      <c r="X66" s="210">
        <f t="shared" si="11"/>
        <v>0</v>
      </c>
      <c r="Y66" s="76"/>
    </row>
    <row r="67" spans="1:26" s="3" customFormat="1" x14ac:dyDescent="0.15">
      <c r="A67" s="4" t="e">
        <f>IF(ISBLANK(#REF!),"",#REF!)</f>
        <v>#REF!</v>
      </c>
      <c r="B67" s="4"/>
      <c r="C67" s="202"/>
      <c r="D67" s="76"/>
      <c r="E67" s="76"/>
      <c r="F67" s="76"/>
      <c r="G67" s="76"/>
      <c r="H67" s="206">
        <f t="shared" si="7"/>
        <v>0</v>
      </c>
      <c r="I67" s="207"/>
      <c r="J67" s="76"/>
      <c r="K67" s="76"/>
      <c r="L67" s="208">
        <f t="shared" si="8"/>
        <v>0</v>
      </c>
      <c r="M67" s="210">
        <f t="shared" si="9"/>
        <v>0</v>
      </c>
      <c r="O67" s="76" t="str">
        <f t="shared" si="0"/>
        <v/>
      </c>
      <c r="P67" s="76"/>
      <c r="Q67" s="76"/>
      <c r="R67" s="76"/>
      <c r="S67" s="209">
        <f t="shared" si="10"/>
        <v>0</v>
      </c>
      <c r="T67" s="207"/>
      <c r="U67" s="76"/>
      <c r="V67" s="209" t="str">
        <f t="shared" si="5"/>
        <v/>
      </c>
      <c r="W67" s="76"/>
      <c r="X67" s="210">
        <f t="shared" si="11"/>
        <v>0</v>
      </c>
      <c r="Y67" s="76"/>
    </row>
    <row r="68" spans="1:26" s="3" customFormat="1" x14ac:dyDescent="0.15">
      <c r="A68" s="4" t="e">
        <f>IF(ISBLANK(#REF!),"",#REF!)</f>
        <v>#REF!</v>
      </c>
      <c r="B68" s="84"/>
      <c r="C68" s="202"/>
      <c r="D68" s="5"/>
      <c r="E68" s="5"/>
      <c r="F68" s="5"/>
      <c r="G68" s="5"/>
      <c r="H68" s="206">
        <f t="shared" si="7"/>
        <v>0</v>
      </c>
      <c r="I68" s="194"/>
      <c r="J68" s="5"/>
      <c r="K68" s="5"/>
      <c r="L68" s="208">
        <f t="shared" si="8"/>
        <v>0</v>
      </c>
      <c r="M68" s="210">
        <f t="shared" si="9"/>
        <v>0</v>
      </c>
      <c r="N68"/>
      <c r="O68" s="76" t="str">
        <f t="shared" si="0"/>
        <v/>
      </c>
      <c r="P68" s="5"/>
      <c r="Q68" s="5"/>
      <c r="R68" s="5"/>
      <c r="S68" s="209">
        <f t="shared" si="10"/>
        <v>0</v>
      </c>
      <c r="T68" s="194"/>
      <c r="U68" s="5"/>
      <c r="V68" s="209" t="str">
        <f t="shared" si="5"/>
        <v/>
      </c>
      <c r="W68" s="5"/>
      <c r="X68" s="210">
        <f t="shared" si="11"/>
        <v>0</v>
      </c>
      <c r="Y68" s="76"/>
    </row>
    <row r="69" spans="1:26" s="3" customFormat="1" x14ac:dyDescent="0.15">
      <c r="A69" s="4" t="e">
        <f>IF(ISBLANK(#REF!),"",#REF!)</f>
        <v>#REF!</v>
      </c>
      <c r="B69" s="84"/>
      <c r="C69" s="202"/>
      <c r="D69" s="5"/>
      <c r="E69" s="5"/>
      <c r="F69" s="5"/>
      <c r="G69" s="5"/>
      <c r="H69" s="206">
        <f t="shared" si="7"/>
        <v>0</v>
      </c>
      <c r="I69" s="194"/>
      <c r="J69" s="5"/>
      <c r="K69" s="5"/>
      <c r="L69" s="208">
        <f t="shared" si="8"/>
        <v>0</v>
      </c>
      <c r="M69" s="210">
        <f t="shared" si="9"/>
        <v>0</v>
      </c>
      <c r="N69"/>
      <c r="O69" s="76" t="str">
        <f t="shared" si="0"/>
        <v/>
      </c>
      <c r="P69" s="5"/>
      <c r="Q69" s="5"/>
      <c r="R69" s="5"/>
      <c r="S69" s="209">
        <f t="shared" si="10"/>
        <v>0</v>
      </c>
      <c r="T69" s="194"/>
      <c r="U69" s="5"/>
      <c r="V69" s="209" t="str">
        <f t="shared" si="5"/>
        <v/>
      </c>
      <c r="W69" s="5"/>
      <c r="X69" s="210">
        <f t="shared" si="11"/>
        <v>0</v>
      </c>
      <c r="Y69" s="76"/>
    </row>
    <row r="70" spans="1:26" s="3" customFormat="1" x14ac:dyDescent="0.15">
      <c r="A70" s="4" t="e">
        <f>IF(ISBLANK(#REF!),"",#REF!)</f>
        <v>#REF!</v>
      </c>
      <c r="B70" s="84"/>
      <c r="C70" s="202"/>
      <c r="D70" s="5"/>
      <c r="E70" s="5"/>
      <c r="F70" s="5"/>
      <c r="G70" s="5"/>
      <c r="H70" s="206">
        <f t="shared" si="7"/>
        <v>0</v>
      </c>
      <c r="I70" s="194"/>
      <c r="J70" s="5"/>
      <c r="K70" s="5"/>
      <c r="L70" s="208">
        <f t="shared" si="8"/>
        <v>0</v>
      </c>
      <c r="M70" s="210">
        <f t="shared" si="9"/>
        <v>0</v>
      </c>
      <c r="N70"/>
      <c r="O70" s="76" t="str">
        <f t="shared" si="0"/>
        <v/>
      </c>
      <c r="P70" s="5"/>
      <c r="Q70" s="5"/>
      <c r="R70" s="5"/>
      <c r="S70" s="209">
        <f t="shared" si="10"/>
        <v>0</v>
      </c>
      <c r="T70" s="194"/>
      <c r="U70" s="5"/>
      <c r="V70" s="209" t="str">
        <f t="shared" si="5"/>
        <v/>
      </c>
      <c r="W70" s="5"/>
      <c r="X70" s="210">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559</v>
      </c>
      <c r="B89" s="33" t="s">
        <v>529</v>
      </c>
      <c r="D89" s="16">
        <f>M71</f>
        <v>0</v>
      </c>
      <c r="E89" s="16"/>
      <c r="F89" s="16"/>
      <c r="G89" s="16"/>
      <c r="H89" s="16"/>
      <c r="I89" s="16"/>
      <c r="J89" s="16"/>
    </row>
    <row r="90" spans="1:18" x14ac:dyDescent="0.15">
      <c r="A90" s="2"/>
      <c r="B90" t="s">
        <v>239</v>
      </c>
      <c r="D90" s="5"/>
      <c r="E90" s="16"/>
      <c r="F90" s="16"/>
      <c r="G90" s="16"/>
      <c r="H90" s="16"/>
      <c r="I90" s="16"/>
      <c r="J90" s="16"/>
      <c r="O90" s="33" t="s">
        <v>558</v>
      </c>
      <c r="P90" s="33" t="s">
        <v>530</v>
      </c>
      <c r="Q90" s="16">
        <f>X71</f>
        <v>0</v>
      </c>
    </row>
    <row r="91" spans="1:18" x14ac:dyDescent="0.15">
      <c r="B91" t="s">
        <v>240</v>
      </c>
      <c r="D91" s="5"/>
      <c r="E91" s="16"/>
      <c r="F91" s="16"/>
      <c r="G91" s="16"/>
      <c r="H91" s="16"/>
      <c r="I91" s="16"/>
      <c r="J91" s="16"/>
    </row>
    <row r="92" spans="1:18" ht="83" hidden="1" customHeight="1" x14ac:dyDescent="0.15">
      <c r="B92" s="47" t="s">
        <v>241</v>
      </c>
      <c r="D92" s="397"/>
      <c r="E92" s="398"/>
      <c r="F92" s="398"/>
      <c r="G92" s="398"/>
      <c r="H92" s="398"/>
      <c r="I92" s="398"/>
      <c r="J92" s="398"/>
      <c r="K92" s="398"/>
      <c r="L92" s="398"/>
      <c r="M92" s="398"/>
      <c r="N92" s="398"/>
      <c r="O92" s="398"/>
      <c r="P92" s="399"/>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79" t="s">
        <v>225</v>
      </c>
      <c r="C42" s="380"/>
      <c r="D42" s="380"/>
      <c r="E42" s="381"/>
      <c r="F42" s="31"/>
      <c r="G42" s="379" t="s">
        <v>70</v>
      </c>
      <c r="H42" s="380"/>
      <c r="I42" s="380"/>
      <c r="J42" s="381"/>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79" t="s">
        <v>231</v>
      </c>
      <c r="C66" s="380"/>
      <c r="D66" s="381"/>
      <c r="E66" s="3"/>
      <c r="G66" s="379" t="s">
        <v>70</v>
      </c>
      <c r="H66" s="380"/>
      <c r="I66" s="381"/>
    </row>
    <row r="67" spans="1:10" s="3" customFormat="1" x14ac:dyDescent="0.15">
      <c r="A67" s="2" t="s">
        <v>243</v>
      </c>
      <c r="B67" s="41" t="s">
        <v>232</v>
      </c>
      <c r="C67" s="184" t="s">
        <v>527</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523</v>
      </c>
      <c r="B114" s="33" t="s">
        <v>529</v>
      </c>
      <c r="D114" s="16">
        <f>D64+E64+C88</f>
        <v>0</v>
      </c>
    </row>
    <row r="115" spans="1:10" x14ac:dyDescent="0.15">
      <c r="A115" s="2"/>
      <c r="B115" t="s">
        <v>239</v>
      </c>
      <c r="D115" s="5">
        <v>0</v>
      </c>
      <c r="G115" s="33" t="s">
        <v>530</v>
      </c>
      <c r="H115" s="16">
        <f>H88+J64+I64</f>
        <v>0</v>
      </c>
    </row>
    <row r="116" spans="1:10" x14ac:dyDescent="0.15">
      <c r="B116" t="s">
        <v>240</v>
      </c>
      <c r="D116" s="5">
        <v>0</v>
      </c>
    </row>
    <row r="117" spans="1:10" ht="83" hidden="1" customHeight="1" x14ac:dyDescent="0.15">
      <c r="B117" s="47" t="s">
        <v>241</v>
      </c>
      <c r="D117" s="403"/>
      <c r="E117" s="404"/>
      <c r="F117" s="404"/>
      <c r="G117" s="404"/>
      <c r="H117" s="404"/>
      <c r="I117" s="404"/>
      <c r="J117" s="405"/>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BC0D-3CE8-0D47-A581-353DBFFB2272}">
  <sheetPr>
    <pageSetUpPr fitToPage="1"/>
  </sheetPr>
  <dimension ref="A1:F291"/>
  <sheetViews>
    <sheetView showGridLines="0" topLeftCell="B99" zoomScale="141" zoomScaleNormal="141" workbookViewId="0">
      <selection activeCell="C168" sqref="C168"/>
    </sheetView>
  </sheetViews>
  <sheetFormatPr baseColWidth="10" defaultColWidth="6.33203125" defaultRowHeight="13" x14ac:dyDescent="0.15"/>
  <cols>
    <col min="1" max="1" width="0" style="303" hidden="1" customWidth="1"/>
    <col min="2" max="2" width="22.5" style="303" customWidth="1"/>
    <col min="3" max="3" width="77.83203125" style="303" customWidth="1"/>
    <col min="4" max="16384" width="6.33203125" style="303"/>
  </cols>
  <sheetData>
    <row r="1" spans="1:6" ht="20" x14ac:dyDescent="0.2">
      <c r="B1" s="302" t="s">
        <v>145</v>
      </c>
    </row>
    <row r="2" spans="1:6" ht="43" customHeight="1" x14ac:dyDescent="0.2">
      <c r="A2" s="306" t="s">
        <v>343</v>
      </c>
      <c r="B2" s="316" t="s">
        <v>343</v>
      </c>
      <c r="C2" s="313"/>
      <c r="D2" s="306"/>
      <c r="E2" s="306"/>
      <c r="F2" s="302"/>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06">
        <v>1</v>
      </c>
      <c r="B43" s="303" t="s">
        <v>194</v>
      </c>
      <c r="C43" s="178" t="s">
        <v>766</v>
      </c>
    </row>
    <row r="44" spans="1:6" x14ac:dyDescent="0.15">
      <c r="A44" s="406"/>
      <c r="B44" s="303" t="s">
        <v>188</v>
      </c>
      <c r="C44" s="6" t="s">
        <v>187</v>
      </c>
    </row>
    <row r="45" spans="1:6" x14ac:dyDescent="0.15">
      <c r="A45" s="406"/>
      <c r="B45" s="303" t="s">
        <v>195</v>
      </c>
      <c r="C45" s="6" t="s">
        <v>399</v>
      </c>
    </row>
    <row r="46" spans="1:6" ht="12" hidden="1" customHeight="1" x14ac:dyDescent="0.15">
      <c r="A46" s="406"/>
      <c r="B46" s="303" t="s">
        <v>189</v>
      </c>
      <c r="C46" s="6"/>
    </row>
    <row r="47" spans="1:6" x14ac:dyDescent="0.15">
      <c r="A47" s="406"/>
      <c r="B47" s="303" t="s">
        <v>190</v>
      </c>
      <c r="C47" s="6" t="s">
        <v>45</v>
      </c>
    </row>
    <row r="48" spans="1:6" ht="26" customHeight="1" x14ac:dyDescent="0.15">
      <c r="A48" s="406"/>
      <c r="B48" s="305" t="s">
        <v>191</v>
      </c>
      <c r="C48" s="28" t="s">
        <v>762</v>
      </c>
    </row>
    <row r="49" spans="1:4" ht="26" customHeight="1" x14ac:dyDescent="0.15">
      <c r="A49" s="406"/>
      <c r="B49" s="305" t="s">
        <v>192</v>
      </c>
      <c r="C49" s="28" t="s">
        <v>763</v>
      </c>
      <c r="D49" s="303" t="str">
        <f>IF(C44="Functional",IF(C49=C43,"","&lt;--- reminder:  operation should be same as component name"),"")</f>
        <v>&lt;--- reminder:  operation should be same as component name</v>
      </c>
    </row>
    <row r="50" spans="1:4" ht="12" hidden="1" customHeight="1" x14ac:dyDescent="0.15">
      <c r="A50" s="406"/>
      <c r="C50" s="6"/>
    </row>
    <row r="51" spans="1:4" ht="12" hidden="1" customHeight="1" x14ac:dyDescent="0.15">
      <c r="A51" s="406"/>
      <c r="C51" s="6"/>
    </row>
    <row r="52" spans="1:4" ht="12" hidden="1" customHeight="1" x14ac:dyDescent="0.15">
      <c r="A52" s="406"/>
      <c r="C52" s="6"/>
    </row>
    <row r="53" spans="1:4" ht="12" hidden="1" customHeight="1" x14ac:dyDescent="0.15">
      <c r="A53" s="406"/>
      <c r="C53" s="6"/>
    </row>
    <row r="54" spans="1:4" ht="12" hidden="1" customHeight="1" x14ac:dyDescent="0.15">
      <c r="A54" s="406"/>
      <c r="C54" s="6"/>
    </row>
    <row r="55" spans="1:4" ht="12" hidden="1" customHeight="1" x14ac:dyDescent="0.15">
      <c r="A55" s="406"/>
      <c r="C55" s="6"/>
    </row>
    <row r="56" spans="1:4" ht="12" hidden="1" customHeight="1" x14ac:dyDescent="0.15">
      <c r="A56" s="406"/>
      <c r="C56" s="6"/>
    </row>
    <row r="57" spans="1:4" ht="12" hidden="1" customHeight="1" x14ac:dyDescent="0.15">
      <c r="A57" s="406"/>
      <c r="C57" s="6"/>
    </row>
    <row r="58" spans="1:4" ht="12" hidden="1" customHeight="1" x14ac:dyDescent="0.15">
      <c r="A58" s="406"/>
      <c r="C58" s="6"/>
    </row>
    <row r="59" spans="1:4" x14ac:dyDescent="0.15">
      <c r="A59" s="406"/>
    </row>
    <row r="60" spans="1:4" x14ac:dyDescent="0.15">
      <c r="A60" s="406">
        <f>A43+1</f>
        <v>2</v>
      </c>
      <c r="B60" s="303" t="s">
        <v>194</v>
      </c>
      <c r="C60" s="178" t="s">
        <v>767</v>
      </c>
    </row>
    <row r="61" spans="1:4" x14ac:dyDescent="0.15">
      <c r="A61" s="406"/>
      <c r="B61" s="303" t="s">
        <v>188</v>
      </c>
      <c r="C61" s="6" t="s">
        <v>187</v>
      </c>
    </row>
    <row r="62" spans="1:4" x14ac:dyDescent="0.15">
      <c r="A62" s="406"/>
      <c r="B62" s="303" t="s">
        <v>195</v>
      </c>
      <c r="C62" s="6" t="s">
        <v>399</v>
      </c>
    </row>
    <row r="63" spans="1:4" ht="12" hidden="1" customHeight="1" x14ac:dyDescent="0.15">
      <c r="A63" s="406"/>
      <c r="B63" s="303" t="s">
        <v>189</v>
      </c>
      <c r="C63" s="6"/>
    </row>
    <row r="64" spans="1:4" x14ac:dyDescent="0.15">
      <c r="A64" s="406"/>
      <c r="B64" s="303" t="s">
        <v>190</v>
      </c>
      <c r="C64" s="6" t="s">
        <v>45</v>
      </c>
    </row>
    <row r="65" spans="1:4" ht="26" customHeight="1" x14ac:dyDescent="0.15">
      <c r="A65" s="406"/>
      <c r="B65" s="305" t="s">
        <v>191</v>
      </c>
      <c r="C65" s="28" t="s">
        <v>768</v>
      </c>
    </row>
    <row r="66" spans="1:4" ht="26" customHeight="1" x14ac:dyDescent="0.15">
      <c r="A66" s="406"/>
      <c r="B66" s="305" t="s">
        <v>192</v>
      </c>
      <c r="C66" s="28" t="s">
        <v>769</v>
      </c>
      <c r="D66" s="303" t="str">
        <f>IF(C61="Functional",IF(C66=C60,"","&lt;--- reminder:  operation should be same as component name"),"")</f>
        <v>&lt;--- reminder:  operation should be same as component name</v>
      </c>
    </row>
    <row r="67" spans="1:4" ht="12" hidden="1" customHeight="1" x14ac:dyDescent="0.15">
      <c r="A67" s="406"/>
      <c r="C67" s="6"/>
    </row>
    <row r="68" spans="1:4" ht="12" hidden="1" customHeight="1" x14ac:dyDescent="0.15">
      <c r="A68" s="406"/>
      <c r="C68" s="6"/>
    </row>
    <row r="69" spans="1:4" ht="12" hidden="1" customHeight="1" x14ac:dyDescent="0.15">
      <c r="A69" s="406"/>
      <c r="C69" s="6"/>
    </row>
    <row r="70" spans="1:4" ht="12" hidden="1" customHeight="1" x14ac:dyDescent="0.15">
      <c r="A70" s="406"/>
      <c r="C70" s="6"/>
    </row>
    <row r="71" spans="1:4" ht="12" hidden="1" customHeight="1" x14ac:dyDescent="0.15">
      <c r="A71" s="406"/>
      <c r="C71" s="6"/>
    </row>
    <row r="72" spans="1:4" ht="12" hidden="1" customHeight="1" x14ac:dyDescent="0.15">
      <c r="A72" s="406"/>
      <c r="C72" s="6"/>
    </row>
    <row r="73" spans="1:4" ht="12" hidden="1" customHeight="1" x14ac:dyDescent="0.15">
      <c r="A73" s="406"/>
      <c r="C73" s="6"/>
    </row>
    <row r="74" spans="1:4" ht="12" hidden="1" customHeight="1" x14ac:dyDescent="0.15">
      <c r="A74" s="406"/>
      <c r="C74" s="6"/>
    </row>
    <row r="75" spans="1:4" ht="12" hidden="1" customHeight="1" x14ac:dyDescent="0.15">
      <c r="A75" s="406"/>
      <c r="C75" s="6"/>
    </row>
    <row r="76" spans="1:4" x14ac:dyDescent="0.15">
      <c r="A76" s="406"/>
    </row>
    <row r="77" spans="1:4" x14ac:dyDescent="0.15">
      <c r="A77" s="406">
        <f>A60+1</f>
        <v>3</v>
      </c>
      <c r="B77" s="303" t="s">
        <v>194</v>
      </c>
      <c r="C77" s="178" t="s">
        <v>770</v>
      </c>
    </row>
    <row r="78" spans="1:4" x14ac:dyDescent="0.15">
      <c r="A78" s="406"/>
      <c r="B78" s="303" t="s">
        <v>188</v>
      </c>
      <c r="C78" s="6" t="s">
        <v>187</v>
      </c>
    </row>
    <row r="79" spans="1:4" x14ac:dyDescent="0.15">
      <c r="A79" s="406"/>
      <c r="B79" s="303" t="s">
        <v>195</v>
      </c>
      <c r="C79" s="6" t="s">
        <v>399</v>
      </c>
    </row>
    <row r="80" spans="1:4" ht="12" hidden="1" customHeight="1" x14ac:dyDescent="0.15">
      <c r="A80" s="406"/>
      <c r="B80" s="303" t="s">
        <v>189</v>
      </c>
      <c r="C80" s="6"/>
    </row>
    <row r="81" spans="1:4" x14ac:dyDescent="0.15">
      <c r="A81" s="406"/>
      <c r="B81" s="303" t="s">
        <v>190</v>
      </c>
      <c r="C81" s="6" t="s">
        <v>45</v>
      </c>
    </row>
    <row r="82" spans="1:4" ht="26" customHeight="1" x14ac:dyDescent="0.15">
      <c r="A82" s="406"/>
      <c r="B82" s="304" t="s">
        <v>191</v>
      </c>
      <c r="C82" s="28" t="s">
        <v>779</v>
      </c>
    </row>
    <row r="83" spans="1:4" ht="26" customHeight="1" x14ac:dyDescent="0.15">
      <c r="A83" s="406"/>
      <c r="B83" s="305" t="s">
        <v>192</v>
      </c>
      <c r="C83" s="28" t="s">
        <v>772</v>
      </c>
      <c r="D83" s="303" t="str">
        <f>IF(C78="Functional",IF(C83=C77,"","&lt;--- reminder:  operation should be same as component name"),"")</f>
        <v>&lt;--- reminder:  operation should be same as component name</v>
      </c>
    </row>
    <row r="84" spans="1:4" ht="12" hidden="1" customHeight="1" x14ac:dyDescent="0.15">
      <c r="A84" s="406"/>
      <c r="C84" s="6"/>
    </row>
    <row r="85" spans="1:4" ht="12" hidden="1" customHeight="1" x14ac:dyDescent="0.15">
      <c r="A85" s="406"/>
      <c r="C85" s="6"/>
    </row>
    <row r="86" spans="1:4" ht="12" hidden="1" customHeight="1" x14ac:dyDescent="0.15">
      <c r="A86" s="406"/>
      <c r="C86" s="6"/>
    </row>
    <row r="87" spans="1:4" ht="12" hidden="1" customHeight="1" x14ac:dyDescent="0.15">
      <c r="A87" s="406"/>
      <c r="C87" s="6"/>
    </row>
    <row r="88" spans="1:4" ht="12" hidden="1" customHeight="1" x14ac:dyDescent="0.15">
      <c r="A88" s="406"/>
      <c r="C88" s="6"/>
    </row>
    <row r="89" spans="1:4" ht="12" hidden="1" customHeight="1" x14ac:dyDescent="0.15">
      <c r="A89" s="406"/>
      <c r="C89" s="6"/>
    </row>
    <row r="90" spans="1:4" ht="12" hidden="1" customHeight="1" x14ac:dyDescent="0.15">
      <c r="A90" s="406"/>
      <c r="C90" s="6"/>
    </row>
    <row r="91" spans="1:4" ht="12" hidden="1" customHeight="1" x14ac:dyDescent="0.15">
      <c r="A91" s="406"/>
      <c r="C91" s="6"/>
    </row>
    <row r="92" spans="1:4" ht="12" hidden="1" customHeight="1" x14ac:dyDescent="0.15">
      <c r="A92" s="406"/>
      <c r="C92" s="6"/>
    </row>
    <row r="93" spans="1:4" x14ac:dyDescent="0.15">
      <c r="A93" s="406"/>
    </row>
    <row r="94" spans="1:4" x14ac:dyDescent="0.15">
      <c r="A94" s="406">
        <f>A77+1</f>
        <v>4</v>
      </c>
      <c r="B94" s="303" t="s">
        <v>194</v>
      </c>
      <c r="C94" s="178" t="s">
        <v>773</v>
      </c>
    </row>
    <row r="95" spans="1:4" x14ac:dyDescent="0.15">
      <c r="A95" s="406"/>
      <c r="B95" s="303" t="s">
        <v>188</v>
      </c>
      <c r="C95" s="6" t="s">
        <v>187</v>
      </c>
    </row>
    <row r="96" spans="1:4" x14ac:dyDescent="0.15">
      <c r="A96" s="406"/>
      <c r="B96" s="303" t="s">
        <v>195</v>
      </c>
      <c r="C96" s="6" t="s">
        <v>399</v>
      </c>
    </row>
    <row r="97" spans="1:4" ht="12" hidden="1" customHeight="1" x14ac:dyDescent="0.15">
      <c r="A97" s="406"/>
      <c r="B97" s="303" t="s">
        <v>189</v>
      </c>
      <c r="C97" s="6"/>
    </row>
    <row r="98" spans="1:4" x14ac:dyDescent="0.15">
      <c r="A98" s="406"/>
      <c r="B98" s="303" t="s">
        <v>190</v>
      </c>
      <c r="C98" s="6" t="s">
        <v>45</v>
      </c>
    </row>
    <row r="99" spans="1:4" ht="26" customHeight="1" x14ac:dyDescent="0.15">
      <c r="A99" s="406"/>
      <c r="B99" s="304" t="s">
        <v>191</v>
      </c>
      <c r="C99" s="28" t="s">
        <v>779</v>
      </c>
    </row>
    <row r="100" spans="1:4" ht="26" customHeight="1" x14ac:dyDescent="0.15">
      <c r="A100" s="406"/>
      <c r="B100" s="305" t="s">
        <v>192</v>
      </c>
      <c r="C100" s="28" t="s">
        <v>774</v>
      </c>
      <c r="D100" s="303" t="str">
        <f>IF(C95="Functional",IF(C100=C94,"","&lt;--- reminder:  operation should be same as component name"),"")</f>
        <v>&lt;--- reminder:  operation should be same as component name</v>
      </c>
    </row>
    <row r="101" spans="1:4" ht="12" hidden="1" customHeight="1" x14ac:dyDescent="0.15">
      <c r="A101" s="406"/>
      <c r="C101" s="6"/>
    </row>
    <row r="102" spans="1:4" ht="12" hidden="1" customHeight="1" x14ac:dyDescent="0.15">
      <c r="A102" s="406"/>
      <c r="C102" s="6"/>
    </row>
    <row r="103" spans="1:4" ht="12" hidden="1" customHeight="1" x14ac:dyDescent="0.15">
      <c r="A103" s="406"/>
      <c r="C103" s="6"/>
    </row>
    <row r="104" spans="1:4" ht="12" hidden="1" customHeight="1" x14ac:dyDescent="0.15">
      <c r="A104" s="406"/>
      <c r="C104" s="6"/>
    </row>
    <row r="105" spans="1:4" ht="12" hidden="1" customHeight="1" x14ac:dyDescent="0.15">
      <c r="A105" s="406"/>
      <c r="C105" s="6"/>
    </row>
    <row r="106" spans="1:4" ht="12" hidden="1" customHeight="1" x14ac:dyDescent="0.15">
      <c r="A106" s="406"/>
      <c r="C106" s="6"/>
    </row>
    <row r="107" spans="1:4" ht="12" hidden="1" customHeight="1" x14ac:dyDescent="0.15">
      <c r="A107" s="406"/>
      <c r="C107" s="6"/>
    </row>
    <row r="108" spans="1:4" ht="12" hidden="1" customHeight="1" x14ac:dyDescent="0.15">
      <c r="A108" s="406"/>
      <c r="C108" s="6"/>
    </row>
    <row r="109" spans="1:4" ht="12" hidden="1" customHeight="1" x14ac:dyDescent="0.15">
      <c r="A109" s="406"/>
      <c r="C109" s="6"/>
    </row>
    <row r="110" spans="1:4" x14ac:dyDescent="0.15">
      <c r="A110" s="406"/>
    </row>
    <row r="111" spans="1:4" x14ac:dyDescent="0.15">
      <c r="A111" s="406">
        <f>A94+1</f>
        <v>5</v>
      </c>
      <c r="B111" s="303" t="s">
        <v>194</v>
      </c>
      <c r="C111" s="178" t="s">
        <v>775</v>
      </c>
    </row>
    <row r="112" spans="1:4" x14ac:dyDescent="0.15">
      <c r="A112" s="406"/>
      <c r="B112" s="303" t="s">
        <v>188</v>
      </c>
      <c r="C112" s="6" t="s">
        <v>187</v>
      </c>
    </row>
    <row r="113" spans="1:4" x14ac:dyDescent="0.15">
      <c r="A113" s="406"/>
      <c r="B113" s="303" t="s">
        <v>195</v>
      </c>
      <c r="C113" s="6" t="s">
        <v>399</v>
      </c>
    </row>
    <row r="114" spans="1:4" ht="12" hidden="1" customHeight="1" x14ac:dyDescent="0.15">
      <c r="A114" s="406"/>
      <c r="B114" s="303" t="s">
        <v>189</v>
      </c>
      <c r="C114" s="6"/>
    </row>
    <row r="115" spans="1:4" x14ac:dyDescent="0.15">
      <c r="A115" s="406"/>
      <c r="B115" s="303" t="s">
        <v>190</v>
      </c>
      <c r="C115" s="6" t="s">
        <v>45</v>
      </c>
    </row>
    <row r="116" spans="1:4" ht="26" customHeight="1" x14ac:dyDescent="0.15">
      <c r="A116" s="406"/>
      <c r="B116" s="304" t="s">
        <v>191</v>
      </c>
      <c r="C116" s="28" t="s">
        <v>779</v>
      </c>
    </row>
    <row r="117" spans="1:4" ht="26" customHeight="1" x14ac:dyDescent="0.15">
      <c r="A117" s="406"/>
      <c r="B117" s="305" t="s">
        <v>192</v>
      </c>
      <c r="C117" s="28" t="s">
        <v>776</v>
      </c>
      <c r="D117" s="303" t="str">
        <f>IF(C112="Functional",IF(C117=C111,"","&lt;--- reminder:  operation should be same as component name"),"")</f>
        <v>&lt;--- reminder:  operation should be same as component name</v>
      </c>
    </row>
    <row r="118" spans="1:4" ht="12" hidden="1" customHeight="1" x14ac:dyDescent="0.15">
      <c r="A118" s="406"/>
      <c r="C118" s="6"/>
    </row>
    <row r="119" spans="1:4" ht="12" hidden="1" customHeight="1" x14ac:dyDescent="0.15">
      <c r="A119" s="406"/>
      <c r="C119" s="6"/>
    </row>
    <row r="120" spans="1:4" ht="12" hidden="1" customHeight="1" x14ac:dyDescent="0.15">
      <c r="A120" s="406"/>
      <c r="C120" s="6"/>
    </row>
    <row r="121" spans="1:4" ht="12" hidden="1" customHeight="1" x14ac:dyDescent="0.15">
      <c r="A121" s="406"/>
      <c r="C121" s="6"/>
    </row>
    <row r="122" spans="1:4" ht="12" hidden="1" customHeight="1" x14ac:dyDescent="0.15">
      <c r="A122" s="406"/>
      <c r="C122" s="6"/>
    </row>
    <row r="123" spans="1:4" ht="12" hidden="1" customHeight="1" x14ac:dyDescent="0.15">
      <c r="A123" s="406"/>
      <c r="C123" s="6"/>
    </row>
    <row r="124" spans="1:4" ht="12" hidden="1" customHeight="1" x14ac:dyDescent="0.15">
      <c r="A124" s="406"/>
      <c r="C124" s="6"/>
    </row>
    <row r="125" spans="1:4" ht="12" hidden="1" customHeight="1" x14ac:dyDescent="0.15">
      <c r="A125" s="406"/>
      <c r="C125" s="6"/>
    </row>
    <row r="126" spans="1:4" ht="12" hidden="1" customHeight="1" x14ac:dyDescent="0.15">
      <c r="A126" s="406"/>
      <c r="C126" s="6"/>
    </row>
    <row r="127" spans="1:4" x14ac:dyDescent="0.15">
      <c r="A127" s="406"/>
    </row>
    <row r="128" spans="1:4" x14ac:dyDescent="0.15">
      <c r="A128" s="406">
        <f>A111+1</f>
        <v>6</v>
      </c>
      <c r="B128" s="303" t="s">
        <v>194</v>
      </c>
      <c r="C128" s="178" t="s">
        <v>777</v>
      </c>
    </row>
    <row r="129" spans="1:4" x14ac:dyDescent="0.15">
      <c r="A129" s="406"/>
      <c r="B129" s="303" t="s">
        <v>188</v>
      </c>
      <c r="C129" s="6" t="s">
        <v>187</v>
      </c>
    </row>
    <row r="130" spans="1:4" x14ac:dyDescent="0.15">
      <c r="A130" s="406"/>
      <c r="B130" s="303" t="s">
        <v>195</v>
      </c>
      <c r="C130" s="6" t="s">
        <v>399</v>
      </c>
    </row>
    <row r="131" spans="1:4" ht="12" hidden="1" customHeight="1" x14ac:dyDescent="0.15">
      <c r="A131" s="406"/>
      <c r="B131" s="303" t="s">
        <v>189</v>
      </c>
      <c r="C131" s="6"/>
    </row>
    <row r="132" spans="1:4" x14ac:dyDescent="0.15">
      <c r="A132" s="406"/>
      <c r="B132" s="303" t="s">
        <v>190</v>
      </c>
      <c r="C132" s="6" t="s">
        <v>45</v>
      </c>
    </row>
    <row r="133" spans="1:4" ht="26" customHeight="1" x14ac:dyDescent="0.15">
      <c r="A133" s="406"/>
      <c r="B133" s="304" t="s">
        <v>191</v>
      </c>
      <c r="C133" s="28" t="s">
        <v>779</v>
      </c>
    </row>
    <row r="134" spans="1:4" ht="26" customHeight="1" x14ac:dyDescent="0.15">
      <c r="A134" s="406"/>
      <c r="B134" s="305" t="s">
        <v>192</v>
      </c>
      <c r="C134" s="28" t="s">
        <v>778</v>
      </c>
      <c r="D134" s="303" t="str">
        <f>IF(C129="Functional",IF(C134=C128,"","&lt;--- reminder:  operation should be same as component name"),"")</f>
        <v>&lt;--- reminder:  operation should be same as component name</v>
      </c>
    </row>
    <row r="135" spans="1:4" ht="12" hidden="1" customHeight="1" x14ac:dyDescent="0.15">
      <c r="A135" s="406"/>
      <c r="C135" s="6"/>
    </row>
    <row r="136" spans="1:4" ht="12" hidden="1" customHeight="1" x14ac:dyDescent="0.15">
      <c r="A136" s="406"/>
      <c r="C136" s="6"/>
    </row>
    <row r="137" spans="1:4" ht="12" hidden="1" customHeight="1" x14ac:dyDescent="0.15">
      <c r="A137" s="406"/>
      <c r="C137" s="6"/>
    </row>
    <row r="138" spans="1:4" ht="12" hidden="1" customHeight="1" x14ac:dyDescent="0.15">
      <c r="A138" s="406"/>
      <c r="C138" s="6"/>
    </row>
    <row r="139" spans="1:4" ht="12" hidden="1" customHeight="1" x14ac:dyDescent="0.15">
      <c r="A139" s="406"/>
      <c r="C139" s="6"/>
    </row>
    <row r="140" spans="1:4" ht="12" hidden="1" customHeight="1" x14ac:dyDescent="0.15">
      <c r="A140" s="406"/>
      <c r="C140" s="6"/>
    </row>
    <row r="141" spans="1:4" ht="12" hidden="1" customHeight="1" x14ac:dyDescent="0.15">
      <c r="A141" s="406"/>
      <c r="C141" s="6"/>
    </row>
    <row r="142" spans="1:4" ht="12" hidden="1" customHeight="1" x14ac:dyDescent="0.15">
      <c r="A142" s="406"/>
      <c r="C142" s="6"/>
    </row>
    <row r="143" spans="1:4" ht="12" hidden="1" customHeight="1" x14ac:dyDescent="0.15">
      <c r="A143" s="406"/>
      <c r="C143" s="6"/>
    </row>
    <row r="144" spans="1:4" x14ac:dyDescent="0.15">
      <c r="A144" s="406"/>
    </row>
    <row r="145" spans="1:4" x14ac:dyDescent="0.15">
      <c r="A145" s="406">
        <f>A128+1</f>
        <v>7</v>
      </c>
      <c r="B145" s="303" t="s">
        <v>194</v>
      </c>
      <c r="C145" s="6" t="s">
        <v>771</v>
      </c>
    </row>
    <row r="146" spans="1:4" x14ac:dyDescent="0.15">
      <c r="A146" s="406"/>
      <c r="B146" s="303" t="s">
        <v>188</v>
      </c>
      <c r="C146" s="6" t="s">
        <v>187</v>
      </c>
    </row>
    <row r="147" spans="1:4" x14ac:dyDescent="0.15">
      <c r="A147" s="406"/>
      <c r="B147" s="303" t="s">
        <v>195</v>
      </c>
      <c r="C147" s="6" t="s">
        <v>399</v>
      </c>
    </row>
    <row r="148" spans="1:4" ht="12" hidden="1" customHeight="1" x14ac:dyDescent="0.15">
      <c r="A148" s="406"/>
      <c r="B148" s="303" t="s">
        <v>189</v>
      </c>
      <c r="C148" s="6"/>
    </row>
    <row r="149" spans="1:4" x14ac:dyDescent="0.15">
      <c r="A149" s="406"/>
      <c r="B149" s="303" t="s">
        <v>190</v>
      </c>
      <c r="C149" s="6" t="s">
        <v>45</v>
      </c>
    </row>
    <row r="150" spans="1:4" ht="26" customHeight="1" x14ac:dyDescent="0.15">
      <c r="A150" s="406"/>
      <c r="B150" s="304" t="s">
        <v>191</v>
      </c>
      <c r="C150" s="6" t="s">
        <v>399</v>
      </c>
    </row>
    <row r="151" spans="1:4" ht="26" customHeight="1" x14ac:dyDescent="0.15">
      <c r="A151" s="406"/>
      <c r="B151" s="305" t="s">
        <v>192</v>
      </c>
      <c r="C151" s="6" t="s">
        <v>780</v>
      </c>
      <c r="D151" s="303" t="str">
        <f>IF(C146="Functional",IF(C151=C145,"","&lt;--- reminder:  operation should be same as component name"),"")</f>
        <v>&lt;--- reminder:  operation should be same as component name</v>
      </c>
    </row>
    <row r="152" spans="1:4" ht="12" hidden="1" customHeight="1" x14ac:dyDescent="0.15">
      <c r="A152" s="406"/>
      <c r="C152" s="6"/>
    </row>
    <row r="153" spans="1:4" ht="12" hidden="1" customHeight="1" x14ac:dyDescent="0.15">
      <c r="A153" s="406"/>
      <c r="C153" s="6"/>
    </row>
    <row r="154" spans="1:4" ht="12" hidden="1" customHeight="1" x14ac:dyDescent="0.15">
      <c r="A154" s="406"/>
      <c r="C154" s="6"/>
    </row>
    <row r="155" spans="1:4" ht="12" hidden="1" customHeight="1" x14ac:dyDescent="0.15">
      <c r="A155" s="406"/>
      <c r="C155" s="6"/>
    </row>
    <row r="156" spans="1:4" ht="12" hidden="1" customHeight="1" x14ac:dyDescent="0.15">
      <c r="A156" s="406"/>
      <c r="C156" s="6"/>
    </row>
    <row r="157" spans="1:4" ht="12" hidden="1" customHeight="1" x14ac:dyDescent="0.15">
      <c r="A157" s="406"/>
      <c r="C157" s="6"/>
    </row>
    <row r="158" spans="1:4" ht="12" hidden="1" customHeight="1" x14ac:dyDescent="0.15">
      <c r="A158" s="406"/>
      <c r="C158" s="6"/>
    </row>
    <row r="159" spans="1:4" ht="12" hidden="1" customHeight="1" x14ac:dyDescent="0.15">
      <c r="A159" s="406"/>
      <c r="C159" s="6"/>
    </row>
    <row r="160" spans="1:4" ht="12" hidden="1" customHeight="1" x14ac:dyDescent="0.15">
      <c r="A160" s="406"/>
      <c r="C160" s="6"/>
    </row>
    <row r="161" spans="1:4" x14ac:dyDescent="0.15">
      <c r="A161" s="406"/>
    </row>
    <row r="162" spans="1:4" x14ac:dyDescent="0.15">
      <c r="A162" s="406">
        <f>A145+1</f>
        <v>8</v>
      </c>
      <c r="B162" s="303" t="s">
        <v>194</v>
      </c>
      <c r="C162" s="6" t="s">
        <v>764</v>
      </c>
    </row>
    <row r="163" spans="1:4" x14ac:dyDescent="0.15">
      <c r="A163" s="406"/>
      <c r="B163" s="303" t="s">
        <v>188</v>
      </c>
      <c r="C163" s="6" t="s">
        <v>187</v>
      </c>
    </row>
    <row r="164" spans="1:4" x14ac:dyDescent="0.15">
      <c r="A164" s="406"/>
      <c r="B164" s="303" t="s">
        <v>195</v>
      </c>
      <c r="C164" s="6" t="s">
        <v>399</v>
      </c>
    </row>
    <row r="165" spans="1:4" ht="12" hidden="1" customHeight="1" x14ac:dyDescent="0.15">
      <c r="A165" s="406"/>
      <c r="B165" s="303" t="s">
        <v>189</v>
      </c>
      <c r="C165" s="6"/>
    </row>
    <row r="166" spans="1:4" x14ac:dyDescent="0.15">
      <c r="A166" s="406"/>
      <c r="B166" s="303" t="s">
        <v>190</v>
      </c>
      <c r="C166" s="6" t="s">
        <v>45</v>
      </c>
    </row>
    <row r="167" spans="1:4" ht="26" customHeight="1" x14ac:dyDescent="0.15">
      <c r="A167" s="406"/>
      <c r="B167" s="304" t="s">
        <v>191</v>
      </c>
      <c r="C167" s="28" t="s">
        <v>781</v>
      </c>
    </row>
    <row r="168" spans="1:4" ht="26" customHeight="1" x14ac:dyDescent="0.15">
      <c r="A168" s="406"/>
      <c r="B168" s="305" t="s">
        <v>192</v>
      </c>
      <c r="C168" s="28" t="s">
        <v>765</v>
      </c>
      <c r="D168" s="303" t="str">
        <f>IF(C163="Functional",IF(C168=C162,"","&lt;--- reminder:  operation should be same as component name"),"")</f>
        <v>&lt;--- reminder:  operation should be same as component name</v>
      </c>
    </row>
    <row r="169" spans="1:4" ht="12" hidden="1" customHeight="1" x14ac:dyDescent="0.15">
      <c r="A169" s="406"/>
      <c r="C169" s="6"/>
    </row>
    <row r="170" spans="1:4" ht="12" hidden="1" customHeight="1" x14ac:dyDescent="0.15">
      <c r="A170" s="406"/>
      <c r="C170" s="6"/>
    </row>
    <row r="171" spans="1:4" ht="12" hidden="1" customHeight="1" x14ac:dyDescent="0.15">
      <c r="A171" s="406"/>
      <c r="C171" s="6"/>
    </row>
    <row r="172" spans="1:4" ht="12" hidden="1" customHeight="1" x14ac:dyDescent="0.15">
      <c r="A172" s="406"/>
      <c r="C172" s="6"/>
    </row>
    <row r="173" spans="1:4" ht="12" hidden="1" customHeight="1" x14ac:dyDescent="0.15">
      <c r="A173" s="406"/>
      <c r="C173" s="6"/>
    </row>
    <row r="174" spans="1:4" ht="12" hidden="1" customHeight="1" x14ac:dyDescent="0.15">
      <c r="A174" s="406"/>
      <c r="C174" s="6"/>
    </row>
    <row r="175" spans="1:4" ht="12" hidden="1" customHeight="1" x14ac:dyDescent="0.15">
      <c r="A175" s="406"/>
      <c r="C175" s="6"/>
    </row>
    <row r="176" spans="1:4" ht="12" hidden="1" customHeight="1" x14ac:dyDescent="0.15">
      <c r="A176" s="406"/>
      <c r="C176" s="6"/>
    </row>
    <row r="177" spans="1:4" ht="12" hidden="1" customHeight="1" x14ac:dyDescent="0.15">
      <c r="A177" s="406"/>
      <c r="C177" s="6"/>
    </row>
    <row r="178" spans="1:4" x14ac:dyDescent="0.15">
      <c r="A178" s="406"/>
    </row>
    <row r="179" spans="1:4" x14ac:dyDescent="0.15">
      <c r="A179" s="406">
        <f>A162+1</f>
        <v>9</v>
      </c>
      <c r="B179" s="303" t="s">
        <v>194</v>
      </c>
      <c r="C179" s="6"/>
    </row>
    <row r="180" spans="1:4" x14ac:dyDescent="0.15">
      <c r="A180" s="406"/>
      <c r="B180" s="303" t="s">
        <v>188</v>
      </c>
      <c r="C180" s="6"/>
    </row>
    <row r="181" spans="1:4" x14ac:dyDescent="0.15">
      <c r="A181" s="406"/>
      <c r="B181" s="303" t="s">
        <v>195</v>
      </c>
      <c r="C181" s="6"/>
    </row>
    <row r="182" spans="1:4" ht="12" hidden="1" customHeight="1" x14ac:dyDescent="0.15">
      <c r="A182" s="406"/>
      <c r="B182" s="303" t="s">
        <v>189</v>
      </c>
      <c r="C182" s="6"/>
    </row>
    <row r="183" spans="1:4" x14ac:dyDescent="0.15">
      <c r="A183" s="406"/>
      <c r="B183" s="303" t="s">
        <v>190</v>
      </c>
      <c r="C183" s="6"/>
    </row>
    <row r="184" spans="1:4" ht="26" customHeight="1" x14ac:dyDescent="0.15">
      <c r="A184" s="406"/>
      <c r="B184" s="304" t="s">
        <v>191</v>
      </c>
      <c r="C184" s="28"/>
    </row>
    <row r="185" spans="1:4" ht="26" customHeight="1" x14ac:dyDescent="0.15">
      <c r="A185" s="406"/>
      <c r="B185" s="305" t="s">
        <v>192</v>
      </c>
      <c r="C185" s="28"/>
      <c r="D185" s="303" t="str">
        <f>IF(C180="Functional",IF(C185=C179,"","&lt;--- reminder:  operation should be same as component name"),"")</f>
        <v/>
      </c>
    </row>
    <row r="186" spans="1:4" ht="12" hidden="1" customHeight="1" x14ac:dyDescent="0.15">
      <c r="A186" s="406"/>
      <c r="C186" s="6"/>
    </row>
    <row r="187" spans="1:4" ht="12" hidden="1" customHeight="1" x14ac:dyDescent="0.15">
      <c r="A187" s="406"/>
      <c r="C187" s="6"/>
    </row>
    <row r="188" spans="1:4" ht="12" hidden="1" customHeight="1" x14ac:dyDescent="0.15">
      <c r="A188" s="406"/>
      <c r="C188" s="6"/>
    </row>
    <row r="189" spans="1:4" ht="12" hidden="1" customHeight="1" x14ac:dyDescent="0.15">
      <c r="A189" s="406"/>
      <c r="C189" s="6"/>
    </row>
    <row r="190" spans="1:4" ht="12" hidden="1" customHeight="1" x14ac:dyDescent="0.15">
      <c r="A190" s="406"/>
      <c r="C190" s="6"/>
    </row>
    <row r="191" spans="1:4" ht="12" hidden="1" customHeight="1" x14ac:dyDescent="0.15">
      <c r="A191" s="406"/>
      <c r="C191" s="6"/>
    </row>
    <row r="192" spans="1:4" ht="12" hidden="1" customHeight="1" x14ac:dyDescent="0.15">
      <c r="A192" s="406"/>
      <c r="C192" s="6"/>
    </row>
    <row r="193" spans="1:4" ht="12" hidden="1" customHeight="1" x14ac:dyDescent="0.15">
      <c r="A193" s="406"/>
      <c r="C193" s="6"/>
    </row>
    <row r="194" spans="1:4" ht="12" hidden="1" customHeight="1" x14ac:dyDescent="0.15">
      <c r="A194" s="406"/>
      <c r="C194" s="6"/>
    </row>
    <row r="195" spans="1:4" x14ac:dyDescent="0.15">
      <c r="A195" s="406"/>
    </row>
    <row r="196" spans="1:4" x14ac:dyDescent="0.15">
      <c r="A196" s="406">
        <f>A179+1</f>
        <v>10</v>
      </c>
      <c r="B196" s="303" t="s">
        <v>194</v>
      </c>
      <c r="C196" s="6"/>
    </row>
    <row r="197" spans="1:4" x14ac:dyDescent="0.15">
      <c r="A197" s="406"/>
      <c r="B197" s="303" t="s">
        <v>188</v>
      </c>
      <c r="C197" s="6"/>
    </row>
    <row r="198" spans="1:4" x14ac:dyDescent="0.15">
      <c r="A198" s="406"/>
      <c r="B198" s="303" t="s">
        <v>195</v>
      </c>
      <c r="C198" s="6"/>
    </row>
    <row r="199" spans="1:4" ht="12" hidden="1" customHeight="1" x14ac:dyDescent="0.15">
      <c r="A199" s="406"/>
      <c r="B199" s="303" t="s">
        <v>189</v>
      </c>
      <c r="C199" s="6"/>
    </row>
    <row r="200" spans="1:4" x14ac:dyDescent="0.15">
      <c r="A200" s="406"/>
      <c r="B200" s="303" t="s">
        <v>190</v>
      </c>
      <c r="C200" s="6"/>
    </row>
    <row r="201" spans="1:4" ht="26" customHeight="1" x14ac:dyDescent="0.15">
      <c r="A201" s="406"/>
      <c r="B201" s="304" t="s">
        <v>191</v>
      </c>
      <c r="C201" s="28"/>
    </row>
    <row r="202" spans="1:4" ht="26" customHeight="1" x14ac:dyDescent="0.15">
      <c r="A202" s="406"/>
      <c r="B202" s="305" t="s">
        <v>192</v>
      </c>
      <c r="C202" s="28"/>
      <c r="D202" s="303" t="str">
        <f>IF(C197="Functional",IF(C202=C196,"","&lt;--- reminder:  operation should be same as component name"),"")</f>
        <v/>
      </c>
    </row>
    <row r="203" spans="1:4" ht="12" hidden="1" customHeight="1" x14ac:dyDescent="0.15">
      <c r="A203" s="406"/>
      <c r="C203" s="6"/>
    </row>
    <row r="204" spans="1:4" ht="12" hidden="1" customHeight="1" x14ac:dyDescent="0.15">
      <c r="A204" s="406"/>
      <c r="C204" s="6"/>
    </row>
    <row r="205" spans="1:4" ht="12" hidden="1" customHeight="1" x14ac:dyDescent="0.15">
      <c r="A205" s="406"/>
      <c r="C205" s="6"/>
    </row>
    <row r="206" spans="1:4" ht="12" hidden="1" customHeight="1" x14ac:dyDescent="0.15">
      <c r="A206" s="406"/>
      <c r="C206" s="6"/>
    </row>
    <row r="207" spans="1:4" ht="12" hidden="1" customHeight="1" x14ac:dyDescent="0.15">
      <c r="A207" s="406"/>
      <c r="C207" s="6"/>
    </row>
    <row r="208" spans="1:4" ht="12" hidden="1" customHeight="1" x14ac:dyDescent="0.15">
      <c r="A208" s="406"/>
      <c r="C208" s="6"/>
    </row>
    <row r="209" spans="1:4" ht="12" hidden="1" customHeight="1" x14ac:dyDescent="0.15">
      <c r="A209" s="406"/>
      <c r="C209" s="6"/>
    </row>
    <row r="210" spans="1:4" ht="12" hidden="1" customHeight="1" x14ac:dyDescent="0.15">
      <c r="A210" s="406"/>
      <c r="C210" s="6"/>
    </row>
    <row r="211" spans="1:4" ht="12" hidden="1" customHeight="1" x14ac:dyDescent="0.15">
      <c r="A211" s="406"/>
      <c r="C211" s="6"/>
    </row>
    <row r="212" spans="1:4" x14ac:dyDescent="0.15">
      <c r="A212" s="406"/>
    </row>
    <row r="213" spans="1:4" x14ac:dyDescent="0.15">
      <c r="B213" s="303" t="s">
        <v>194</v>
      </c>
      <c r="C213" s="6"/>
    </row>
    <row r="214" spans="1:4" x14ac:dyDescent="0.15">
      <c r="B214" s="303" t="s">
        <v>188</v>
      </c>
      <c r="C214" s="6"/>
    </row>
    <row r="215" spans="1:4" x14ac:dyDescent="0.15">
      <c r="B215" s="303" t="s">
        <v>195</v>
      </c>
      <c r="C215" s="6"/>
    </row>
    <row r="216" spans="1:4" ht="12" hidden="1" customHeight="1" x14ac:dyDescent="0.15">
      <c r="B216" s="303" t="s">
        <v>189</v>
      </c>
      <c r="C216" s="6"/>
    </row>
    <row r="217" spans="1:4" x14ac:dyDescent="0.15">
      <c r="B217" s="303" t="s">
        <v>190</v>
      </c>
      <c r="C217" s="6"/>
    </row>
    <row r="218" spans="1:4" ht="26" customHeight="1" x14ac:dyDescent="0.15">
      <c r="B218" s="304" t="s">
        <v>191</v>
      </c>
      <c r="C218" s="28"/>
    </row>
    <row r="219" spans="1:4" ht="26" customHeight="1" x14ac:dyDescent="0.15">
      <c r="B219" s="305" t="s">
        <v>192</v>
      </c>
      <c r="C219" s="28"/>
      <c r="D219" s="303" t="str">
        <f>IF(C214="Functional",IF(C219=C213,"","&lt;--- reminder:  operation should be same as component name"),"")</f>
        <v/>
      </c>
    </row>
    <row r="221" spans="1:4" x14ac:dyDescent="0.15">
      <c r="B221" s="303" t="s">
        <v>194</v>
      </c>
      <c r="C221" s="6"/>
    </row>
    <row r="222" spans="1:4" x14ac:dyDescent="0.15">
      <c r="B222" s="303" t="s">
        <v>188</v>
      </c>
      <c r="C222" s="6"/>
    </row>
    <row r="223" spans="1:4" x14ac:dyDescent="0.15">
      <c r="B223" s="303" t="s">
        <v>195</v>
      </c>
      <c r="C223" s="6"/>
    </row>
    <row r="224" spans="1:4" ht="12" hidden="1" customHeight="1" x14ac:dyDescent="0.15">
      <c r="B224" s="303" t="s">
        <v>189</v>
      </c>
      <c r="C224" s="6"/>
    </row>
    <row r="225" spans="2:4" x14ac:dyDescent="0.15">
      <c r="B225" s="303" t="s">
        <v>190</v>
      </c>
      <c r="C225" s="6"/>
    </row>
    <row r="226" spans="2:4" ht="26" customHeight="1" x14ac:dyDescent="0.15">
      <c r="B226" s="304" t="s">
        <v>191</v>
      </c>
      <c r="C226" s="28"/>
    </row>
    <row r="227" spans="2:4" ht="26" customHeight="1" x14ac:dyDescent="0.15">
      <c r="B227" s="305" t="s">
        <v>192</v>
      </c>
      <c r="C227" s="28"/>
      <c r="D227" s="303" t="str">
        <f>IF(C222="Functional",IF(C227=C221,"","&lt;--- reminder:  operation should be same as component name"),"")</f>
        <v/>
      </c>
    </row>
    <row r="229" spans="2:4" x14ac:dyDescent="0.15">
      <c r="B229" s="303" t="s">
        <v>194</v>
      </c>
      <c r="C229" s="6"/>
    </row>
    <row r="230" spans="2:4" x14ac:dyDescent="0.15">
      <c r="B230" s="303" t="s">
        <v>188</v>
      </c>
      <c r="C230" s="6"/>
    </row>
    <row r="231" spans="2:4" x14ac:dyDescent="0.15">
      <c r="B231" s="303" t="s">
        <v>195</v>
      </c>
      <c r="C231" s="6"/>
    </row>
    <row r="232" spans="2:4" ht="12" hidden="1" customHeight="1" x14ac:dyDescent="0.15">
      <c r="B232" s="303" t="s">
        <v>189</v>
      </c>
      <c r="C232" s="6"/>
    </row>
    <row r="233" spans="2:4" x14ac:dyDescent="0.15">
      <c r="B233" s="303" t="s">
        <v>190</v>
      </c>
      <c r="C233" s="6"/>
    </row>
    <row r="234" spans="2:4" ht="26" customHeight="1" x14ac:dyDescent="0.15">
      <c r="B234" s="304" t="s">
        <v>191</v>
      </c>
      <c r="C234" s="28"/>
    </row>
    <row r="235" spans="2:4" ht="26" customHeight="1" x14ac:dyDescent="0.15">
      <c r="B235" s="305" t="s">
        <v>192</v>
      </c>
      <c r="C235" s="28"/>
      <c r="D235" s="303" t="str">
        <f>IF(C230="Functional",IF(C235=C229,"","&lt;--- reminder:  operation should be same as component name"),"")</f>
        <v/>
      </c>
    </row>
    <row r="237" spans="2:4" x14ac:dyDescent="0.15">
      <c r="B237" s="303" t="s">
        <v>194</v>
      </c>
      <c r="C237" s="6"/>
    </row>
    <row r="238" spans="2:4" x14ac:dyDescent="0.15">
      <c r="B238" s="303" t="s">
        <v>188</v>
      </c>
      <c r="C238" s="6"/>
    </row>
    <row r="239" spans="2:4" x14ac:dyDescent="0.15">
      <c r="B239" s="303" t="s">
        <v>195</v>
      </c>
      <c r="C239" s="6"/>
    </row>
    <row r="240" spans="2:4" ht="12" hidden="1" customHeight="1" x14ac:dyDescent="0.15">
      <c r="B240" s="303" t="s">
        <v>189</v>
      </c>
      <c r="C240" s="6"/>
    </row>
    <row r="241" spans="2:4" x14ac:dyDescent="0.15">
      <c r="B241" s="303" t="s">
        <v>190</v>
      </c>
      <c r="C241" s="6"/>
    </row>
    <row r="242" spans="2:4" ht="26" customHeight="1" x14ac:dyDescent="0.15">
      <c r="B242" s="304" t="s">
        <v>191</v>
      </c>
      <c r="C242" s="28"/>
    </row>
    <row r="243" spans="2:4" ht="26" customHeight="1" x14ac:dyDescent="0.15">
      <c r="B243" s="305" t="s">
        <v>192</v>
      </c>
      <c r="C243" s="28"/>
      <c r="D243" s="303" t="str">
        <f>IF(C238="Functional",IF(C243=C237,"","&lt;--- reminder:  operation should be same as component name"),"")</f>
        <v/>
      </c>
    </row>
    <row r="245" spans="2:4" x14ac:dyDescent="0.15">
      <c r="B245" s="303" t="s">
        <v>194</v>
      </c>
      <c r="C245" s="6"/>
    </row>
    <row r="246" spans="2:4" x14ac:dyDescent="0.15">
      <c r="B246" s="303" t="s">
        <v>188</v>
      </c>
      <c r="C246" s="6"/>
    </row>
    <row r="247" spans="2:4" x14ac:dyDescent="0.15">
      <c r="B247" s="303" t="s">
        <v>195</v>
      </c>
      <c r="C247" s="6"/>
    </row>
    <row r="248" spans="2:4" ht="12" hidden="1" customHeight="1" x14ac:dyDescent="0.15">
      <c r="B248" s="303" t="s">
        <v>189</v>
      </c>
      <c r="C248" s="6"/>
    </row>
    <row r="249" spans="2:4" x14ac:dyDescent="0.15">
      <c r="B249" s="303" t="s">
        <v>190</v>
      </c>
      <c r="C249" s="6"/>
    </row>
    <row r="250" spans="2:4" ht="26" customHeight="1" x14ac:dyDescent="0.15">
      <c r="B250" s="304" t="s">
        <v>191</v>
      </c>
      <c r="C250" s="28"/>
    </row>
    <row r="251" spans="2:4" ht="26" customHeight="1" x14ac:dyDescent="0.15">
      <c r="B251" s="305" t="s">
        <v>192</v>
      </c>
      <c r="C251" s="28"/>
      <c r="D251" s="303" t="str">
        <f>IF(C246="Functional",IF(C251=C245,"","&lt;--- reminder:  operation should be same as component name"),"")</f>
        <v/>
      </c>
    </row>
    <row r="253" spans="2:4" x14ac:dyDescent="0.15">
      <c r="B253" s="303" t="s">
        <v>194</v>
      </c>
      <c r="C253" s="6"/>
    </row>
    <row r="254" spans="2:4" x14ac:dyDescent="0.15">
      <c r="B254" s="303" t="s">
        <v>188</v>
      </c>
      <c r="C254" s="6"/>
    </row>
    <row r="255" spans="2:4" x14ac:dyDescent="0.15">
      <c r="B255" s="303" t="s">
        <v>195</v>
      </c>
      <c r="C255" s="6"/>
    </row>
    <row r="256" spans="2:4" ht="12" hidden="1" customHeight="1" x14ac:dyDescent="0.15">
      <c r="B256" s="303" t="s">
        <v>189</v>
      </c>
      <c r="C256" s="6"/>
    </row>
    <row r="257" spans="2:4" x14ac:dyDescent="0.15">
      <c r="B257" s="303" t="s">
        <v>190</v>
      </c>
      <c r="C257" s="6"/>
    </row>
    <row r="258" spans="2:4" ht="26" customHeight="1" x14ac:dyDescent="0.15">
      <c r="B258" s="304" t="s">
        <v>191</v>
      </c>
      <c r="C258" s="28"/>
    </row>
    <row r="259" spans="2:4" ht="26" customHeight="1" x14ac:dyDescent="0.15">
      <c r="B259" s="305" t="s">
        <v>192</v>
      </c>
      <c r="C259" s="28"/>
      <c r="D259" s="303" t="str">
        <f>IF(C254="Functional",IF(C259=C253,"","&lt;--- reminder:  operation should be same as component name"),"")</f>
        <v/>
      </c>
    </row>
    <row r="261" spans="2:4" x14ac:dyDescent="0.15">
      <c r="B261" s="303" t="s">
        <v>194</v>
      </c>
      <c r="C261" s="6"/>
    </row>
    <row r="262" spans="2:4" x14ac:dyDescent="0.15">
      <c r="B262" s="303" t="s">
        <v>188</v>
      </c>
      <c r="C262" s="6"/>
    </row>
    <row r="263" spans="2:4" x14ac:dyDescent="0.15">
      <c r="B263" s="303" t="s">
        <v>195</v>
      </c>
      <c r="C263" s="6"/>
    </row>
    <row r="264" spans="2:4" ht="12" hidden="1" customHeight="1" x14ac:dyDescent="0.15">
      <c r="B264" s="303" t="s">
        <v>189</v>
      </c>
      <c r="C264" s="6"/>
    </row>
    <row r="265" spans="2:4" x14ac:dyDescent="0.15">
      <c r="B265" s="303" t="s">
        <v>190</v>
      </c>
      <c r="C265" s="6"/>
    </row>
    <row r="266" spans="2:4" ht="26" customHeight="1" x14ac:dyDescent="0.15">
      <c r="B266" s="304" t="s">
        <v>191</v>
      </c>
      <c r="C266" s="28"/>
    </row>
    <row r="267" spans="2:4" ht="26" customHeight="1" x14ac:dyDescent="0.15">
      <c r="B267" s="305" t="s">
        <v>192</v>
      </c>
      <c r="C267" s="28"/>
      <c r="D267" s="303" t="str">
        <f>IF(C262="Functional",IF(C267=C261,"","&lt;--- reminder:  operation should be same as component name"),"")</f>
        <v/>
      </c>
    </row>
    <row r="269" spans="2:4" x14ac:dyDescent="0.15">
      <c r="B269" s="303" t="s">
        <v>194</v>
      </c>
      <c r="C269" s="6"/>
    </row>
    <row r="270" spans="2:4" x14ac:dyDescent="0.15">
      <c r="B270" s="303" t="s">
        <v>188</v>
      </c>
      <c r="C270" s="6"/>
    </row>
    <row r="271" spans="2:4" x14ac:dyDescent="0.15">
      <c r="B271" s="303" t="s">
        <v>195</v>
      </c>
      <c r="C271" s="6"/>
    </row>
    <row r="272" spans="2:4" ht="12" hidden="1" customHeight="1" x14ac:dyDescent="0.15">
      <c r="B272" s="303" t="s">
        <v>189</v>
      </c>
      <c r="C272" s="6"/>
    </row>
    <row r="273" spans="2:4" x14ac:dyDescent="0.15">
      <c r="B273" s="303" t="s">
        <v>190</v>
      </c>
      <c r="C273" s="6"/>
    </row>
    <row r="274" spans="2:4" ht="26" customHeight="1" x14ac:dyDescent="0.15">
      <c r="B274" s="304" t="s">
        <v>191</v>
      </c>
      <c r="C274" s="28"/>
    </row>
    <row r="275" spans="2:4" ht="26" customHeight="1" x14ac:dyDescent="0.15">
      <c r="B275" s="305" t="s">
        <v>192</v>
      </c>
      <c r="C275" s="28"/>
      <c r="D275" s="303" t="str">
        <f>IF(C270="Functional",IF(C275=C269,"","&lt;--- reminder:  operation should be same as component name"),"")</f>
        <v/>
      </c>
    </row>
    <row r="277" spans="2:4" x14ac:dyDescent="0.15">
      <c r="B277" s="303" t="s">
        <v>194</v>
      </c>
      <c r="C277" s="6"/>
    </row>
    <row r="278" spans="2:4" x14ac:dyDescent="0.15">
      <c r="B278" s="303" t="s">
        <v>188</v>
      </c>
      <c r="C278" s="6"/>
    </row>
    <row r="279" spans="2:4" x14ac:dyDescent="0.15">
      <c r="B279" s="303" t="s">
        <v>195</v>
      </c>
      <c r="C279" s="6"/>
    </row>
    <row r="280" spans="2:4" ht="12" hidden="1" customHeight="1" x14ac:dyDescent="0.15">
      <c r="B280" s="303" t="s">
        <v>189</v>
      </c>
      <c r="C280" s="6"/>
    </row>
    <row r="281" spans="2:4" x14ac:dyDescent="0.15">
      <c r="B281" s="303" t="s">
        <v>190</v>
      </c>
      <c r="C281" s="6"/>
    </row>
    <row r="282" spans="2:4" ht="26" customHeight="1" x14ac:dyDescent="0.15">
      <c r="B282" s="304" t="s">
        <v>191</v>
      </c>
      <c r="C282" s="28"/>
    </row>
    <row r="283" spans="2:4" ht="26" customHeight="1" x14ac:dyDescent="0.15">
      <c r="B283" s="305" t="s">
        <v>192</v>
      </c>
      <c r="C283" s="28"/>
      <c r="D283" s="303" t="str">
        <f>IF(C278="Functional",IF(C283=C277,"","&lt;--- reminder:  operation should be same as component name"),"")</f>
        <v/>
      </c>
    </row>
    <row r="285" spans="2:4" x14ac:dyDescent="0.15">
      <c r="B285" s="303" t="s">
        <v>194</v>
      </c>
      <c r="C285" s="6"/>
    </row>
    <row r="286" spans="2:4" x14ac:dyDescent="0.15">
      <c r="B286" s="303" t="s">
        <v>188</v>
      </c>
      <c r="C286" s="6"/>
    </row>
    <row r="287" spans="2:4" x14ac:dyDescent="0.15">
      <c r="B287" s="303" t="s">
        <v>195</v>
      </c>
      <c r="C287" s="6"/>
    </row>
    <row r="288" spans="2:4" ht="12" hidden="1" customHeight="1" x14ac:dyDescent="0.15">
      <c r="B288" s="303" t="s">
        <v>189</v>
      </c>
      <c r="C288" s="6"/>
    </row>
    <row r="289" spans="2:4" x14ac:dyDescent="0.15">
      <c r="B289" s="303" t="s">
        <v>190</v>
      </c>
      <c r="C289" s="6"/>
    </row>
    <row r="290" spans="2:4" ht="26" customHeight="1" x14ac:dyDescent="0.15">
      <c r="B290" s="304" t="s">
        <v>191</v>
      </c>
      <c r="C290" s="28"/>
    </row>
    <row r="291" spans="2:4" ht="26" customHeight="1" x14ac:dyDescent="0.15">
      <c r="B291" s="305" t="s">
        <v>192</v>
      </c>
      <c r="C291" s="28"/>
      <c r="D291" s="303" t="str">
        <f>IF(C286="Functional",IF(C291=C285,"","&lt;--- reminder:  operation should be same as component name"),"")</f>
        <v/>
      </c>
    </row>
  </sheetData>
  <sheetProtection sheet="1" objects="1" scenarios="1"/>
  <mergeCells count="11">
    <mergeCell ref="A128:A144"/>
    <mergeCell ref="A145:A161"/>
    <mergeCell ref="A162:A178"/>
    <mergeCell ref="A179:A195"/>
    <mergeCell ref="A196:A212"/>
    <mergeCell ref="A111:A127"/>
    <mergeCell ref="B2:C2"/>
    <mergeCell ref="A43:A59"/>
    <mergeCell ref="A60:A76"/>
    <mergeCell ref="A77:A93"/>
    <mergeCell ref="A94:A110"/>
  </mergeCells>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BEA72BE6-4C9B-7C4D-93E5-0AADA81DB3E3}">
      <formula1>$C$27:$C$30</formula1>
    </dataValidation>
    <dataValidation type="list" allowBlank="1" showInputMessage="1" showErrorMessage="1" sqref="C44 C61 C78 C95 C112 C129 C146 C163 C180 C197 C214 C222 C230 C238 C246 C254 C262 C270 C278 C286" xr:uid="{4160FEBB-B483-8F4B-8FEC-BEB2351682F8}">
      <formula1>$C$31:$C$32</formula1>
    </dataValidation>
  </dataValidations>
  <pageMargins left="0.75" right="0.75" top="1" bottom="1" header="0.5" footer="0.5"/>
  <pageSetup scale="74"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23010-B101-584A-9BE4-5B738D0707C3}">
  <sheetPr>
    <pageSetUpPr fitToPage="1"/>
  </sheetPr>
  <dimension ref="A1:F291"/>
  <sheetViews>
    <sheetView showGridLines="0" topLeftCell="B98" zoomScale="141" zoomScaleNormal="141" workbookViewId="0">
      <selection activeCell="C65" sqref="C65"/>
    </sheetView>
  </sheetViews>
  <sheetFormatPr baseColWidth="10" defaultColWidth="6.33203125" defaultRowHeight="13" x14ac:dyDescent="0.15"/>
  <cols>
    <col min="1" max="1" width="0" style="309" hidden="1" customWidth="1"/>
    <col min="2" max="2" width="22.5" style="309" customWidth="1"/>
    <col min="3" max="3" width="77.83203125" style="309" customWidth="1"/>
    <col min="4" max="16384" width="6.33203125" style="309"/>
  </cols>
  <sheetData>
    <row r="1" spans="1:6" ht="20" x14ac:dyDescent="0.2">
      <c r="B1" s="308" t="s">
        <v>145</v>
      </c>
    </row>
    <row r="2" spans="1:6" ht="43" customHeight="1" x14ac:dyDescent="0.2">
      <c r="A2" s="312" t="s">
        <v>343</v>
      </c>
      <c r="B2" s="316" t="s">
        <v>343</v>
      </c>
      <c r="C2" s="313"/>
      <c r="D2" s="312"/>
      <c r="E2" s="312"/>
      <c r="F2" s="308"/>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406">
        <v>1</v>
      </c>
      <c r="B43" s="309" t="s">
        <v>194</v>
      </c>
      <c r="C43" s="178" t="s">
        <v>766</v>
      </c>
    </row>
    <row r="44" spans="1:6" x14ac:dyDescent="0.15">
      <c r="A44" s="406"/>
      <c r="B44" s="309" t="s">
        <v>188</v>
      </c>
      <c r="C44" s="6" t="s">
        <v>187</v>
      </c>
    </row>
    <row r="45" spans="1:6" x14ac:dyDescent="0.15">
      <c r="A45" s="406"/>
      <c r="B45" s="309" t="s">
        <v>195</v>
      </c>
      <c r="C45" s="6" t="s">
        <v>399</v>
      </c>
    </row>
    <row r="46" spans="1:6" ht="12" hidden="1" customHeight="1" x14ac:dyDescent="0.15">
      <c r="A46" s="406"/>
      <c r="B46" s="309" t="s">
        <v>189</v>
      </c>
      <c r="C46" s="6"/>
    </row>
    <row r="47" spans="1:6" x14ac:dyDescent="0.15">
      <c r="A47" s="406"/>
      <c r="B47" s="309" t="s">
        <v>190</v>
      </c>
      <c r="C47" s="6" t="s">
        <v>45</v>
      </c>
    </row>
    <row r="48" spans="1:6" ht="26" customHeight="1" x14ac:dyDescent="0.15">
      <c r="A48" s="406"/>
      <c r="B48" s="311" t="s">
        <v>191</v>
      </c>
      <c r="C48" s="28" t="s">
        <v>762</v>
      </c>
    </row>
    <row r="49" spans="1:4" ht="26" customHeight="1" x14ac:dyDescent="0.15">
      <c r="A49" s="406"/>
      <c r="B49" s="311" t="s">
        <v>192</v>
      </c>
      <c r="C49" s="28" t="s">
        <v>763</v>
      </c>
      <c r="D49" s="309" t="str">
        <f>IF(C44="Functional",IF(C49=C43,"","&lt;--- reminder:  operation should be same as component name"),"")</f>
        <v>&lt;--- reminder:  operation should be same as component name</v>
      </c>
    </row>
    <row r="50" spans="1:4" ht="12" hidden="1" customHeight="1" x14ac:dyDescent="0.15">
      <c r="A50" s="406"/>
      <c r="C50" s="6"/>
    </row>
    <row r="51" spans="1:4" ht="12" hidden="1" customHeight="1" x14ac:dyDescent="0.15">
      <c r="A51" s="406"/>
      <c r="C51" s="6"/>
    </row>
    <row r="52" spans="1:4" ht="12" hidden="1" customHeight="1" x14ac:dyDescent="0.15">
      <c r="A52" s="406"/>
      <c r="C52" s="6"/>
    </row>
    <row r="53" spans="1:4" ht="12" hidden="1" customHeight="1" x14ac:dyDescent="0.15">
      <c r="A53" s="406"/>
      <c r="C53" s="6"/>
    </row>
    <row r="54" spans="1:4" ht="12" hidden="1" customHeight="1" x14ac:dyDescent="0.15">
      <c r="A54" s="406"/>
      <c r="C54" s="6"/>
    </row>
    <row r="55" spans="1:4" ht="12" hidden="1" customHeight="1" x14ac:dyDescent="0.15">
      <c r="A55" s="406"/>
      <c r="C55" s="6"/>
    </row>
    <row r="56" spans="1:4" ht="12" hidden="1" customHeight="1" x14ac:dyDescent="0.15">
      <c r="A56" s="406"/>
      <c r="C56" s="6"/>
    </row>
    <row r="57" spans="1:4" ht="12" hidden="1" customHeight="1" x14ac:dyDescent="0.15">
      <c r="A57" s="406"/>
      <c r="C57" s="6"/>
    </row>
    <row r="58" spans="1:4" ht="12" hidden="1" customHeight="1" x14ac:dyDescent="0.15">
      <c r="A58" s="406"/>
      <c r="C58" s="6"/>
    </row>
    <row r="59" spans="1:4" x14ac:dyDescent="0.15">
      <c r="A59" s="406"/>
    </row>
    <row r="60" spans="1:4" x14ac:dyDescent="0.15">
      <c r="A60" s="406">
        <f>A43+1</f>
        <v>2</v>
      </c>
      <c r="B60" s="309" t="s">
        <v>194</v>
      </c>
      <c r="C60" s="178" t="s">
        <v>767</v>
      </c>
    </row>
    <row r="61" spans="1:4" x14ac:dyDescent="0.15">
      <c r="A61" s="406"/>
      <c r="B61" s="309" t="s">
        <v>188</v>
      </c>
      <c r="C61" s="6" t="s">
        <v>187</v>
      </c>
    </row>
    <row r="62" spans="1:4" x14ac:dyDescent="0.15">
      <c r="A62" s="406"/>
      <c r="B62" s="309" t="s">
        <v>195</v>
      </c>
      <c r="C62" s="6" t="s">
        <v>399</v>
      </c>
    </row>
    <row r="63" spans="1:4" ht="12" hidden="1" customHeight="1" x14ac:dyDescent="0.15">
      <c r="A63" s="406"/>
      <c r="B63" s="309" t="s">
        <v>189</v>
      </c>
      <c r="C63" s="6"/>
    </row>
    <row r="64" spans="1:4" x14ac:dyDescent="0.15">
      <c r="A64" s="406"/>
      <c r="B64" s="309" t="s">
        <v>190</v>
      </c>
      <c r="C64" s="6" t="s">
        <v>45</v>
      </c>
    </row>
    <row r="65" spans="1:4" ht="26" customHeight="1" x14ac:dyDescent="0.15">
      <c r="A65" s="406"/>
      <c r="B65" s="311" t="s">
        <v>191</v>
      </c>
      <c r="C65" s="28" t="s">
        <v>797</v>
      </c>
    </row>
    <row r="66" spans="1:4" ht="26" customHeight="1" x14ac:dyDescent="0.15">
      <c r="A66" s="406"/>
      <c r="B66" s="311" t="s">
        <v>192</v>
      </c>
      <c r="C66" s="28" t="s">
        <v>769</v>
      </c>
      <c r="D66" s="309" t="str">
        <f>IF(C61="Functional",IF(C66=C60,"","&lt;--- reminder:  operation should be same as component name"),"")</f>
        <v>&lt;--- reminder:  operation should be same as component name</v>
      </c>
    </row>
    <row r="67" spans="1:4" ht="12" hidden="1" customHeight="1" x14ac:dyDescent="0.15">
      <c r="A67" s="406"/>
      <c r="C67" s="6"/>
    </row>
    <row r="68" spans="1:4" ht="12" hidden="1" customHeight="1" x14ac:dyDescent="0.15">
      <c r="A68" s="406"/>
      <c r="C68" s="6"/>
    </row>
    <row r="69" spans="1:4" ht="12" hidden="1" customHeight="1" x14ac:dyDescent="0.15">
      <c r="A69" s="406"/>
      <c r="C69" s="6"/>
    </row>
    <row r="70" spans="1:4" ht="12" hidden="1" customHeight="1" x14ac:dyDescent="0.15">
      <c r="A70" s="406"/>
      <c r="C70" s="6"/>
    </row>
    <row r="71" spans="1:4" ht="12" hidden="1" customHeight="1" x14ac:dyDescent="0.15">
      <c r="A71" s="406"/>
      <c r="C71" s="6"/>
    </row>
    <row r="72" spans="1:4" ht="12" hidden="1" customHeight="1" x14ac:dyDescent="0.15">
      <c r="A72" s="406"/>
      <c r="C72" s="6"/>
    </row>
    <row r="73" spans="1:4" ht="12" hidden="1" customHeight="1" x14ac:dyDescent="0.15">
      <c r="A73" s="406"/>
      <c r="C73" s="6"/>
    </row>
    <row r="74" spans="1:4" ht="12" hidden="1" customHeight="1" x14ac:dyDescent="0.15">
      <c r="A74" s="406"/>
      <c r="C74" s="6"/>
    </row>
    <row r="75" spans="1:4" ht="12" hidden="1" customHeight="1" x14ac:dyDescent="0.15">
      <c r="A75" s="406"/>
      <c r="C75" s="6"/>
    </row>
    <row r="76" spans="1:4" x14ac:dyDescent="0.15">
      <c r="A76" s="406"/>
    </row>
    <row r="77" spans="1:4" x14ac:dyDescent="0.15">
      <c r="A77" s="406">
        <f>A60+1</f>
        <v>3</v>
      </c>
      <c r="B77" s="309" t="s">
        <v>194</v>
      </c>
      <c r="C77" s="178" t="s">
        <v>770</v>
      </c>
    </row>
    <row r="78" spans="1:4" x14ac:dyDescent="0.15">
      <c r="A78" s="406"/>
      <c r="B78" s="309" t="s">
        <v>188</v>
      </c>
      <c r="C78" s="6" t="s">
        <v>187</v>
      </c>
    </row>
    <row r="79" spans="1:4" x14ac:dyDescent="0.15">
      <c r="A79" s="406"/>
      <c r="B79" s="309" t="s">
        <v>195</v>
      </c>
      <c r="C79" s="6" t="s">
        <v>399</v>
      </c>
    </row>
    <row r="80" spans="1:4" ht="12" hidden="1" customHeight="1" x14ac:dyDescent="0.15">
      <c r="A80" s="406"/>
      <c r="B80" s="309" t="s">
        <v>189</v>
      </c>
      <c r="C80" s="6"/>
    </row>
    <row r="81" spans="1:4" x14ac:dyDescent="0.15">
      <c r="A81" s="406"/>
      <c r="B81" s="309" t="s">
        <v>190</v>
      </c>
      <c r="C81" s="6" t="s">
        <v>45</v>
      </c>
    </row>
    <row r="82" spans="1:4" ht="26" customHeight="1" x14ac:dyDescent="0.15">
      <c r="A82" s="406"/>
      <c r="B82" s="310" t="s">
        <v>191</v>
      </c>
      <c r="C82" s="28" t="s">
        <v>796</v>
      </c>
    </row>
    <row r="83" spans="1:4" ht="26" customHeight="1" x14ac:dyDescent="0.15">
      <c r="A83" s="406"/>
      <c r="B83" s="311" t="s">
        <v>192</v>
      </c>
      <c r="C83" s="28" t="s">
        <v>772</v>
      </c>
      <c r="D83" s="309" t="str">
        <f>IF(C78="Functional",IF(C83=C77,"","&lt;--- reminder:  operation should be same as component name"),"")</f>
        <v>&lt;--- reminder:  operation should be same as component name</v>
      </c>
    </row>
    <row r="84" spans="1:4" ht="12" hidden="1" customHeight="1" x14ac:dyDescent="0.15">
      <c r="A84" s="406"/>
      <c r="C84" s="6"/>
    </row>
    <row r="85" spans="1:4" ht="12" hidden="1" customHeight="1" x14ac:dyDescent="0.15">
      <c r="A85" s="406"/>
      <c r="C85" s="6"/>
    </row>
    <row r="86" spans="1:4" ht="12" hidden="1" customHeight="1" x14ac:dyDescent="0.15">
      <c r="A86" s="406"/>
      <c r="C86" s="6"/>
    </row>
    <row r="87" spans="1:4" ht="12" hidden="1" customHeight="1" x14ac:dyDescent="0.15">
      <c r="A87" s="406"/>
      <c r="C87" s="6"/>
    </row>
    <row r="88" spans="1:4" ht="12" hidden="1" customHeight="1" x14ac:dyDescent="0.15">
      <c r="A88" s="406"/>
      <c r="C88" s="6"/>
    </row>
    <row r="89" spans="1:4" ht="12" hidden="1" customHeight="1" x14ac:dyDescent="0.15">
      <c r="A89" s="406"/>
      <c r="C89" s="6"/>
    </row>
    <row r="90" spans="1:4" ht="12" hidden="1" customHeight="1" x14ac:dyDescent="0.15">
      <c r="A90" s="406"/>
      <c r="C90" s="6"/>
    </row>
    <row r="91" spans="1:4" ht="12" hidden="1" customHeight="1" x14ac:dyDescent="0.15">
      <c r="A91" s="406"/>
      <c r="C91" s="6"/>
    </row>
    <row r="92" spans="1:4" ht="12" hidden="1" customHeight="1" x14ac:dyDescent="0.15">
      <c r="A92" s="406"/>
      <c r="C92" s="6"/>
    </row>
    <row r="93" spans="1:4" x14ac:dyDescent="0.15">
      <c r="A93" s="406"/>
    </row>
    <row r="94" spans="1:4" x14ac:dyDescent="0.15">
      <c r="A94" s="406">
        <f>A77+1</f>
        <v>4</v>
      </c>
      <c r="B94" s="309" t="s">
        <v>194</v>
      </c>
      <c r="C94" s="178" t="s">
        <v>773</v>
      </c>
    </row>
    <row r="95" spans="1:4" x14ac:dyDescent="0.15">
      <c r="A95" s="406"/>
      <c r="B95" s="309" t="s">
        <v>188</v>
      </c>
      <c r="C95" s="6" t="s">
        <v>187</v>
      </c>
    </row>
    <row r="96" spans="1:4" x14ac:dyDescent="0.15">
      <c r="A96" s="406"/>
      <c r="B96" s="309" t="s">
        <v>195</v>
      </c>
      <c r="C96" s="6" t="s">
        <v>399</v>
      </c>
    </row>
    <row r="97" spans="1:4" ht="12" hidden="1" customHeight="1" x14ac:dyDescent="0.15">
      <c r="A97" s="406"/>
      <c r="B97" s="309" t="s">
        <v>189</v>
      </c>
      <c r="C97" s="6"/>
    </row>
    <row r="98" spans="1:4" x14ac:dyDescent="0.15">
      <c r="A98" s="406"/>
      <c r="B98" s="309" t="s">
        <v>190</v>
      </c>
      <c r="C98" s="6" t="s">
        <v>45</v>
      </c>
    </row>
    <row r="99" spans="1:4" ht="26" customHeight="1" x14ac:dyDescent="0.15">
      <c r="A99" s="406"/>
      <c r="B99" s="310" t="s">
        <v>191</v>
      </c>
      <c r="C99" s="28" t="s">
        <v>796</v>
      </c>
    </row>
    <row r="100" spans="1:4" ht="26" customHeight="1" x14ac:dyDescent="0.15">
      <c r="A100" s="406"/>
      <c r="B100" s="311" t="s">
        <v>192</v>
      </c>
      <c r="C100" s="28" t="s">
        <v>774</v>
      </c>
      <c r="D100" s="309" t="str">
        <f>IF(C95="Functional",IF(C100=C94,"","&lt;--- reminder:  operation should be same as component name"),"")</f>
        <v>&lt;--- reminder:  operation should be same as component name</v>
      </c>
    </row>
    <row r="101" spans="1:4" ht="12" hidden="1" customHeight="1" x14ac:dyDescent="0.15">
      <c r="A101" s="406"/>
      <c r="C101" s="6"/>
    </row>
    <row r="102" spans="1:4" ht="12" hidden="1" customHeight="1" x14ac:dyDescent="0.15">
      <c r="A102" s="406"/>
      <c r="C102" s="6"/>
    </row>
    <row r="103" spans="1:4" ht="12" hidden="1" customHeight="1" x14ac:dyDescent="0.15">
      <c r="A103" s="406"/>
      <c r="C103" s="6"/>
    </row>
    <row r="104" spans="1:4" ht="12" hidden="1" customHeight="1" x14ac:dyDescent="0.15">
      <c r="A104" s="406"/>
      <c r="C104" s="6"/>
    </row>
    <row r="105" spans="1:4" ht="12" hidden="1" customHeight="1" x14ac:dyDescent="0.15">
      <c r="A105" s="406"/>
      <c r="C105" s="6"/>
    </row>
    <row r="106" spans="1:4" ht="12" hidden="1" customHeight="1" x14ac:dyDescent="0.15">
      <c r="A106" s="406"/>
      <c r="C106" s="6"/>
    </row>
    <row r="107" spans="1:4" ht="12" hidden="1" customHeight="1" x14ac:dyDescent="0.15">
      <c r="A107" s="406"/>
      <c r="C107" s="6"/>
    </row>
    <row r="108" spans="1:4" ht="12" hidden="1" customHeight="1" x14ac:dyDescent="0.15">
      <c r="A108" s="406"/>
      <c r="C108" s="6"/>
    </row>
    <row r="109" spans="1:4" ht="12" hidden="1" customHeight="1" x14ac:dyDescent="0.15">
      <c r="A109" s="406"/>
      <c r="C109" s="6"/>
    </row>
    <row r="110" spans="1:4" x14ac:dyDescent="0.15">
      <c r="A110" s="406"/>
    </row>
    <row r="111" spans="1:4" x14ac:dyDescent="0.15">
      <c r="A111" s="406">
        <f>A94+1</f>
        <v>5</v>
      </c>
      <c r="B111" s="309" t="s">
        <v>194</v>
      </c>
      <c r="C111" s="178" t="s">
        <v>775</v>
      </c>
    </row>
    <row r="112" spans="1:4" x14ac:dyDescent="0.15">
      <c r="A112" s="406"/>
      <c r="B112" s="309" t="s">
        <v>188</v>
      </c>
      <c r="C112" s="6" t="s">
        <v>187</v>
      </c>
    </row>
    <row r="113" spans="1:4" x14ac:dyDescent="0.15">
      <c r="A113" s="406"/>
      <c r="B113" s="309" t="s">
        <v>195</v>
      </c>
      <c r="C113" s="6" t="s">
        <v>399</v>
      </c>
    </row>
    <row r="114" spans="1:4" ht="12" hidden="1" customHeight="1" x14ac:dyDescent="0.15">
      <c r="A114" s="406"/>
      <c r="B114" s="309" t="s">
        <v>189</v>
      </c>
      <c r="C114" s="6"/>
    </row>
    <row r="115" spans="1:4" x14ac:dyDescent="0.15">
      <c r="A115" s="406"/>
      <c r="B115" s="309" t="s">
        <v>190</v>
      </c>
      <c r="C115" s="6" t="s">
        <v>45</v>
      </c>
    </row>
    <row r="116" spans="1:4" ht="26" customHeight="1" x14ac:dyDescent="0.15">
      <c r="A116" s="406"/>
      <c r="B116" s="310" t="s">
        <v>191</v>
      </c>
      <c r="C116" s="28" t="s">
        <v>796</v>
      </c>
    </row>
    <row r="117" spans="1:4" ht="26" customHeight="1" x14ac:dyDescent="0.15">
      <c r="A117" s="406"/>
      <c r="B117" s="311" t="s">
        <v>192</v>
      </c>
      <c r="C117" s="28" t="s">
        <v>776</v>
      </c>
      <c r="D117" s="309" t="str">
        <f>IF(C112="Functional",IF(C117=C111,"","&lt;--- reminder:  operation should be same as component name"),"")</f>
        <v>&lt;--- reminder:  operation should be same as component name</v>
      </c>
    </row>
    <row r="118" spans="1:4" ht="12" hidden="1" customHeight="1" x14ac:dyDescent="0.15">
      <c r="A118" s="406"/>
      <c r="C118" s="6"/>
    </row>
    <row r="119" spans="1:4" ht="12" hidden="1" customHeight="1" x14ac:dyDescent="0.15">
      <c r="A119" s="406"/>
      <c r="C119" s="6"/>
    </row>
    <row r="120" spans="1:4" ht="12" hidden="1" customHeight="1" x14ac:dyDescent="0.15">
      <c r="A120" s="406"/>
      <c r="C120" s="6"/>
    </row>
    <row r="121" spans="1:4" ht="12" hidden="1" customHeight="1" x14ac:dyDescent="0.15">
      <c r="A121" s="406"/>
      <c r="C121" s="6"/>
    </row>
    <row r="122" spans="1:4" ht="12" hidden="1" customHeight="1" x14ac:dyDescent="0.15">
      <c r="A122" s="406"/>
      <c r="C122" s="6"/>
    </row>
    <row r="123" spans="1:4" ht="12" hidden="1" customHeight="1" x14ac:dyDescent="0.15">
      <c r="A123" s="406"/>
      <c r="C123" s="6"/>
    </row>
    <row r="124" spans="1:4" ht="12" hidden="1" customHeight="1" x14ac:dyDescent="0.15">
      <c r="A124" s="406"/>
      <c r="C124" s="6"/>
    </row>
    <row r="125" spans="1:4" ht="12" hidden="1" customHeight="1" x14ac:dyDescent="0.15">
      <c r="A125" s="406"/>
      <c r="C125" s="6"/>
    </row>
    <row r="126" spans="1:4" ht="12" hidden="1" customHeight="1" x14ac:dyDescent="0.15">
      <c r="A126" s="406"/>
      <c r="C126" s="6"/>
    </row>
    <row r="127" spans="1:4" x14ac:dyDescent="0.15">
      <c r="A127" s="406"/>
    </row>
    <row r="128" spans="1:4" x14ac:dyDescent="0.15">
      <c r="A128" s="406">
        <f>A111+1</f>
        <v>6</v>
      </c>
      <c r="B128" s="309" t="s">
        <v>194</v>
      </c>
      <c r="C128" s="178" t="s">
        <v>777</v>
      </c>
    </row>
    <row r="129" spans="1:4" x14ac:dyDescent="0.15">
      <c r="A129" s="406"/>
      <c r="B129" s="309" t="s">
        <v>188</v>
      </c>
      <c r="C129" s="6" t="s">
        <v>187</v>
      </c>
    </row>
    <row r="130" spans="1:4" x14ac:dyDescent="0.15">
      <c r="A130" s="406"/>
      <c r="B130" s="309" t="s">
        <v>195</v>
      </c>
      <c r="C130" s="6" t="s">
        <v>399</v>
      </c>
    </row>
    <row r="131" spans="1:4" ht="12" hidden="1" customHeight="1" x14ac:dyDescent="0.15">
      <c r="A131" s="406"/>
      <c r="B131" s="309" t="s">
        <v>189</v>
      </c>
      <c r="C131" s="6"/>
    </row>
    <row r="132" spans="1:4" x14ac:dyDescent="0.15">
      <c r="A132" s="406"/>
      <c r="B132" s="309" t="s">
        <v>190</v>
      </c>
      <c r="C132" s="6" t="s">
        <v>45</v>
      </c>
    </row>
    <row r="133" spans="1:4" ht="26" customHeight="1" x14ac:dyDescent="0.15">
      <c r="A133" s="406"/>
      <c r="B133" s="310" t="s">
        <v>191</v>
      </c>
      <c r="C133" s="28" t="s">
        <v>796</v>
      </c>
    </row>
    <row r="134" spans="1:4" ht="26" customHeight="1" x14ac:dyDescent="0.15">
      <c r="A134" s="406"/>
      <c r="B134" s="311" t="s">
        <v>192</v>
      </c>
      <c r="C134" s="28" t="s">
        <v>778</v>
      </c>
      <c r="D134" s="309" t="str">
        <f>IF(C129="Functional",IF(C134=C128,"","&lt;--- reminder:  operation should be same as component name"),"")</f>
        <v>&lt;--- reminder:  operation should be same as component name</v>
      </c>
    </row>
    <row r="135" spans="1:4" ht="12" hidden="1" customHeight="1" x14ac:dyDescent="0.15">
      <c r="A135" s="406"/>
      <c r="C135" s="6"/>
    </row>
    <row r="136" spans="1:4" ht="12" hidden="1" customHeight="1" x14ac:dyDescent="0.15">
      <c r="A136" s="406"/>
      <c r="C136" s="6"/>
    </row>
    <row r="137" spans="1:4" ht="12" hidden="1" customHeight="1" x14ac:dyDescent="0.15">
      <c r="A137" s="406"/>
      <c r="C137" s="6"/>
    </row>
    <row r="138" spans="1:4" ht="12" hidden="1" customHeight="1" x14ac:dyDescent="0.15">
      <c r="A138" s="406"/>
      <c r="C138" s="6"/>
    </row>
    <row r="139" spans="1:4" ht="12" hidden="1" customHeight="1" x14ac:dyDescent="0.15">
      <c r="A139" s="406"/>
      <c r="C139" s="6"/>
    </row>
    <row r="140" spans="1:4" ht="12" hidden="1" customHeight="1" x14ac:dyDescent="0.15">
      <c r="A140" s="406"/>
      <c r="C140" s="6"/>
    </row>
    <row r="141" spans="1:4" ht="12" hidden="1" customHeight="1" x14ac:dyDescent="0.15">
      <c r="A141" s="406"/>
      <c r="C141" s="6"/>
    </row>
    <row r="142" spans="1:4" ht="12" hidden="1" customHeight="1" x14ac:dyDescent="0.15">
      <c r="A142" s="406"/>
      <c r="C142" s="6"/>
    </row>
    <row r="143" spans="1:4" ht="12" hidden="1" customHeight="1" x14ac:dyDescent="0.15">
      <c r="A143" s="406"/>
      <c r="C143" s="6"/>
    </row>
    <row r="144" spans="1:4" x14ac:dyDescent="0.15">
      <c r="A144" s="406"/>
    </row>
    <row r="145" spans="1:4" x14ac:dyDescent="0.15">
      <c r="A145" s="406">
        <f>A128+1</f>
        <v>7</v>
      </c>
      <c r="B145" s="309" t="s">
        <v>194</v>
      </c>
      <c r="C145" s="6" t="s">
        <v>794</v>
      </c>
    </row>
    <row r="146" spans="1:4" x14ac:dyDescent="0.15">
      <c r="A146" s="406"/>
      <c r="B146" s="309" t="s">
        <v>188</v>
      </c>
      <c r="C146" s="6" t="s">
        <v>187</v>
      </c>
    </row>
    <row r="147" spans="1:4" x14ac:dyDescent="0.15">
      <c r="A147" s="406"/>
      <c r="B147" s="309" t="s">
        <v>195</v>
      </c>
      <c r="C147" s="6" t="s">
        <v>399</v>
      </c>
    </row>
    <row r="148" spans="1:4" ht="12" hidden="1" customHeight="1" x14ac:dyDescent="0.15">
      <c r="A148" s="406"/>
      <c r="B148" s="309" t="s">
        <v>189</v>
      </c>
      <c r="C148" s="6"/>
    </row>
    <row r="149" spans="1:4" x14ac:dyDescent="0.15">
      <c r="A149" s="406"/>
      <c r="B149" s="309" t="s">
        <v>190</v>
      </c>
      <c r="C149" s="6" t="s">
        <v>45</v>
      </c>
    </row>
    <row r="150" spans="1:4" ht="26" customHeight="1" x14ac:dyDescent="0.15">
      <c r="A150" s="406"/>
      <c r="B150" s="310" t="s">
        <v>191</v>
      </c>
      <c r="C150" s="6" t="s">
        <v>399</v>
      </c>
    </row>
    <row r="151" spans="1:4" ht="26" customHeight="1" x14ac:dyDescent="0.15">
      <c r="A151" s="406"/>
      <c r="B151" s="311" t="s">
        <v>192</v>
      </c>
      <c r="C151" s="6" t="s">
        <v>795</v>
      </c>
      <c r="D151" s="309" t="str">
        <f>IF(C146="Functional",IF(C151=C145,"","&lt;--- reminder:  operation should be same as component name"),"")</f>
        <v>&lt;--- reminder:  operation should be same as component name</v>
      </c>
    </row>
    <row r="152" spans="1:4" ht="12" hidden="1" customHeight="1" x14ac:dyDescent="0.15">
      <c r="A152" s="406"/>
      <c r="C152" s="6"/>
    </row>
    <row r="153" spans="1:4" ht="12" hidden="1" customHeight="1" x14ac:dyDescent="0.15">
      <c r="A153" s="406"/>
      <c r="C153" s="6"/>
    </row>
    <row r="154" spans="1:4" ht="12" hidden="1" customHeight="1" x14ac:dyDescent="0.15">
      <c r="A154" s="406"/>
      <c r="C154" s="6"/>
    </row>
    <row r="155" spans="1:4" ht="12" hidden="1" customHeight="1" x14ac:dyDescent="0.15">
      <c r="A155" s="406"/>
      <c r="C155" s="6"/>
    </row>
    <row r="156" spans="1:4" ht="12" hidden="1" customHeight="1" x14ac:dyDescent="0.15">
      <c r="A156" s="406"/>
      <c r="C156" s="6"/>
    </row>
    <row r="157" spans="1:4" ht="12" hidden="1" customHeight="1" x14ac:dyDescent="0.15">
      <c r="A157" s="406"/>
      <c r="C157" s="6"/>
    </row>
    <row r="158" spans="1:4" ht="12" hidden="1" customHeight="1" x14ac:dyDescent="0.15">
      <c r="A158" s="406"/>
      <c r="C158" s="6"/>
    </row>
    <row r="159" spans="1:4" ht="12" hidden="1" customHeight="1" x14ac:dyDescent="0.15">
      <c r="A159" s="406"/>
      <c r="C159" s="6"/>
    </row>
    <row r="160" spans="1:4" ht="12" hidden="1" customHeight="1" x14ac:dyDescent="0.15">
      <c r="A160" s="406"/>
      <c r="C160" s="6"/>
    </row>
    <row r="161" spans="1:4" x14ac:dyDescent="0.15">
      <c r="A161" s="406"/>
    </row>
    <row r="162" spans="1:4" x14ac:dyDescent="0.15">
      <c r="A162" s="406">
        <f>A145+1</f>
        <v>8</v>
      </c>
      <c r="B162" s="309" t="s">
        <v>194</v>
      </c>
      <c r="C162" s="6" t="s">
        <v>764</v>
      </c>
    </row>
    <row r="163" spans="1:4" x14ac:dyDescent="0.15">
      <c r="A163" s="406"/>
      <c r="B163" s="309" t="s">
        <v>188</v>
      </c>
      <c r="C163" s="6" t="s">
        <v>187</v>
      </c>
    </row>
    <row r="164" spans="1:4" x14ac:dyDescent="0.15">
      <c r="A164" s="406"/>
      <c r="B164" s="309" t="s">
        <v>195</v>
      </c>
      <c r="C164" s="6" t="s">
        <v>399</v>
      </c>
    </row>
    <row r="165" spans="1:4" ht="12" hidden="1" customHeight="1" x14ac:dyDescent="0.15">
      <c r="A165" s="406"/>
      <c r="B165" s="309" t="s">
        <v>189</v>
      </c>
      <c r="C165" s="6"/>
    </row>
    <row r="166" spans="1:4" x14ac:dyDescent="0.15">
      <c r="A166" s="406"/>
      <c r="B166" s="309" t="s">
        <v>190</v>
      </c>
      <c r="C166" s="6" t="s">
        <v>45</v>
      </c>
    </row>
    <row r="167" spans="1:4" ht="26" customHeight="1" x14ac:dyDescent="0.15">
      <c r="A167" s="406"/>
      <c r="B167" s="310" t="s">
        <v>191</v>
      </c>
      <c r="C167" s="28" t="s">
        <v>781</v>
      </c>
    </row>
    <row r="168" spans="1:4" ht="26" customHeight="1" x14ac:dyDescent="0.15">
      <c r="A168" s="406"/>
      <c r="B168" s="311" t="s">
        <v>192</v>
      </c>
      <c r="C168" s="28" t="s">
        <v>765</v>
      </c>
      <c r="D168" s="309" t="str">
        <f>IF(C163="Functional",IF(C168=C162,"","&lt;--- reminder:  operation should be same as component name"),"")</f>
        <v>&lt;--- reminder:  operation should be same as component name</v>
      </c>
    </row>
    <row r="169" spans="1:4" ht="12" hidden="1" customHeight="1" x14ac:dyDescent="0.15">
      <c r="A169" s="406"/>
      <c r="C169" s="6"/>
    </row>
    <row r="170" spans="1:4" ht="12" hidden="1" customHeight="1" x14ac:dyDescent="0.15">
      <c r="A170" s="406"/>
      <c r="C170" s="6"/>
    </row>
    <row r="171" spans="1:4" ht="12" hidden="1" customHeight="1" x14ac:dyDescent="0.15">
      <c r="A171" s="406"/>
      <c r="C171" s="6"/>
    </row>
    <row r="172" spans="1:4" ht="12" hidden="1" customHeight="1" x14ac:dyDescent="0.15">
      <c r="A172" s="406"/>
      <c r="C172" s="6"/>
    </row>
    <row r="173" spans="1:4" ht="12" hidden="1" customHeight="1" x14ac:dyDescent="0.15">
      <c r="A173" s="406"/>
      <c r="C173" s="6"/>
    </row>
    <row r="174" spans="1:4" ht="12" hidden="1" customHeight="1" x14ac:dyDescent="0.15">
      <c r="A174" s="406"/>
      <c r="C174" s="6"/>
    </row>
    <row r="175" spans="1:4" ht="12" hidden="1" customHeight="1" x14ac:dyDescent="0.15">
      <c r="A175" s="406"/>
      <c r="C175" s="6"/>
    </row>
    <row r="176" spans="1:4" ht="12" hidden="1" customHeight="1" x14ac:dyDescent="0.15">
      <c r="A176" s="406"/>
      <c r="C176" s="6"/>
    </row>
    <row r="177" spans="1:4" ht="12" hidden="1" customHeight="1" x14ac:dyDescent="0.15">
      <c r="A177" s="406"/>
      <c r="C177" s="6"/>
    </row>
    <row r="178" spans="1:4" x14ac:dyDescent="0.15">
      <c r="A178" s="406"/>
    </row>
    <row r="179" spans="1:4" x14ac:dyDescent="0.15">
      <c r="A179" s="406">
        <f>A162+1</f>
        <v>9</v>
      </c>
      <c r="B179" s="309" t="s">
        <v>194</v>
      </c>
      <c r="C179" s="6"/>
    </row>
    <row r="180" spans="1:4" x14ac:dyDescent="0.15">
      <c r="A180" s="406"/>
      <c r="B180" s="309" t="s">
        <v>188</v>
      </c>
      <c r="C180" s="6"/>
    </row>
    <row r="181" spans="1:4" x14ac:dyDescent="0.15">
      <c r="A181" s="406"/>
      <c r="B181" s="309" t="s">
        <v>195</v>
      </c>
      <c r="C181" s="6"/>
    </row>
    <row r="182" spans="1:4" ht="12" hidden="1" customHeight="1" x14ac:dyDescent="0.15">
      <c r="A182" s="406"/>
      <c r="B182" s="309" t="s">
        <v>189</v>
      </c>
      <c r="C182" s="6"/>
    </row>
    <row r="183" spans="1:4" x14ac:dyDescent="0.15">
      <c r="A183" s="406"/>
      <c r="B183" s="309" t="s">
        <v>190</v>
      </c>
      <c r="C183" s="6"/>
    </row>
    <row r="184" spans="1:4" ht="26" customHeight="1" x14ac:dyDescent="0.15">
      <c r="A184" s="406"/>
      <c r="B184" s="310" t="s">
        <v>191</v>
      </c>
      <c r="C184" s="28"/>
    </row>
    <row r="185" spans="1:4" ht="26" customHeight="1" x14ac:dyDescent="0.15">
      <c r="A185" s="406"/>
      <c r="B185" s="311" t="s">
        <v>192</v>
      </c>
      <c r="C185" s="28"/>
      <c r="D185" s="309" t="str">
        <f>IF(C180="Functional",IF(C185=C179,"","&lt;--- reminder:  operation should be same as component name"),"")</f>
        <v/>
      </c>
    </row>
    <row r="186" spans="1:4" ht="12" hidden="1" customHeight="1" x14ac:dyDescent="0.15">
      <c r="A186" s="406"/>
      <c r="C186" s="6"/>
    </row>
    <row r="187" spans="1:4" ht="12" hidden="1" customHeight="1" x14ac:dyDescent="0.15">
      <c r="A187" s="406"/>
      <c r="C187" s="6"/>
    </row>
    <row r="188" spans="1:4" ht="12" hidden="1" customHeight="1" x14ac:dyDescent="0.15">
      <c r="A188" s="406"/>
      <c r="C188" s="6"/>
    </row>
    <row r="189" spans="1:4" ht="12" hidden="1" customHeight="1" x14ac:dyDescent="0.15">
      <c r="A189" s="406"/>
      <c r="C189" s="6"/>
    </row>
    <row r="190" spans="1:4" ht="12" hidden="1" customHeight="1" x14ac:dyDescent="0.15">
      <c r="A190" s="406"/>
      <c r="C190" s="6"/>
    </row>
    <row r="191" spans="1:4" ht="12" hidden="1" customHeight="1" x14ac:dyDescent="0.15">
      <c r="A191" s="406"/>
      <c r="C191" s="6"/>
    </row>
    <row r="192" spans="1:4" ht="12" hidden="1" customHeight="1" x14ac:dyDescent="0.15">
      <c r="A192" s="406"/>
      <c r="C192" s="6"/>
    </row>
    <row r="193" spans="1:4" ht="12" hidden="1" customHeight="1" x14ac:dyDescent="0.15">
      <c r="A193" s="406"/>
      <c r="C193" s="6"/>
    </row>
    <row r="194" spans="1:4" ht="12" hidden="1" customHeight="1" x14ac:dyDescent="0.15">
      <c r="A194" s="406"/>
      <c r="C194" s="6"/>
    </row>
    <row r="195" spans="1:4" x14ac:dyDescent="0.15">
      <c r="A195" s="406"/>
    </row>
    <row r="196" spans="1:4" x14ac:dyDescent="0.15">
      <c r="A196" s="406">
        <f>A179+1</f>
        <v>10</v>
      </c>
      <c r="B196" s="309" t="s">
        <v>194</v>
      </c>
      <c r="C196" s="6"/>
    </row>
    <row r="197" spans="1:4" x14ac:dyDescent="0.15">
      <c r="A197" s="406"/>
      <c r="B197" s="309" t="s">
        <v>188</v>
      </c>
      <c r="C197" s="6"/>
    </row>
    <row r="198" spans="1:4" x14ac:dyDescent="0.15">
      <c r="A198" s="406"/>
      <c r="B198" s="309" t="s">
        <v>195</v>
      </c>
      <c r="C198" s="6"/>
    </row>
    <row r="199" spans="1:4" ht="12" hidden="1" customHeight="1" x14ac:dyDescent="0.15">
      <c r="A199" s="406"/>
      <c r="B199" s="309" t="s">
        <v>189</v>
      </c>
      <c r="C199" s="6"/>
    </row>
    <row r="200" spans="1:4" x14ac:dyDescent="0.15">
      <c r="A200" s="406"/>
      <c r="B200" s="309" t="s">
        <v>190</v>
      </c>
      <c r="C200" s="6"/>
    </row>
    <row r="201" spans="1:4" ht="26" customHeight="1" x14ac:dyDescent="0.15">
      <c r="A201" s="406"/>
      <c r="B201" s="310" t="s">
        <v>191</v>
      </c>
      <c r="C201" s="28"/>
    </row>
    <row r="202" spans="1:4" ht="26" customHeight="1" x14ac:dyDescent="0.15">
      <c r="A202" s="406"/>
      <c r="B202" s="311" t="s">
        <v>192</v>
      </c>
      <c r="C202" s="28"/>
      <c r="D202" s="309" t="str">
        <f>IF(C197="Functional",IF(C202=C196,"","&lt;--- reminder:  operation should be same as component name"),"")</f>
        <v/>
      </c>
    </row>
    <row r="203" spans="1:4" ht="12" hidden="1" customHeight="1" x14ac:dyDescent="0.15">
      <c r="A203" s="406"/>
      <c r="C203" s="6"/>
    </row>
    <row r="204" spans="1:4" ht="12" hidden="1" customHeight="1" x14ac:dyDescent="0.15">
      <c r="A204" s="406"/>
      <c r="C204" s="6"/>
    </row>
    <row r="205" spans="1:4" ht="12" hidden="1" customHeight="1" x14ac:dyDescent="0.15">
      <c r="A205" s="406"/>
      <c r="C205" s="6"/>
    </row>
    <row r="206" spans="1:4" ht="12" hidden="1" customHeight="1" x14ac:dyDescent="0.15">
      <c r="A206" s="406"/>
      <c r="C206" s="6"/>
    </row>
    <row r="207" spans="1:4" ht="12" hidden="1" customHeight="1" x14ac:dyDescent="0.15">
      <c r="A207" s="406"/>
      <c r="C207" s="6"/>
    </row>
    <row r="208" spans="1:4" ht="12" hidden="1" customHeight="1" x14ac:dyDescent="0.15">
      <c r="A208" s="406"/>
      <c r="C208" s="6"/>
    </row>
    <row r="209" spans="1:4" ht="12" hidden="1" customHeight="1" x14ac:dyDescent="0.15">
      <c r="A209" s="406"/>
      <c r="C209" s="6"/>
    </row>
    <row r="210" spans="1:4" ht="12" hidden="1" customHeight="1" x14ac:dyDescent="0.15">
      <c r="A210" s="406"/>
      <c r="C210" s="6"/>
    </row>
    <row r="211" spans="1:4" ht="12" hidden="1" customHeight="1" x14ac:dyDescent="0.15">
      <c r="A211" s="406"/>
      <c r="C211" s="6"/>
    </row>
    <row r="212" spans="1:4" x14ac:dyDescent="0.15">
      <c r="A212" s="406"/>
    </row>
    <row r="213" spans="1:4" x14ac:dyDescent="0.15">
      <c r="B213" s="309" t="s">
        <v>194</v>
      </c>
      <c r="C213" s="6"/>
    </row>
    <row r="214" spans="1:4" x14ac:dyDescent="0.15">
      <c r="B214" s="309" t="s">
        <v>188</v>
      </c>
      <c r="C214" s="6"/>
    </row>
    <row r="215" spans="1:4" x14ac:dyDescent="0.15">
      <c r="B215" s="309" t="s">
        <v>195</v>
      </c>
      <c r="C215" s="6"/>
    </row>
    <row r="216" spans="1:4" ht="12" hidden="1" customHeight="1" x14ac:dyDescent="0.15">
      <c r="B216" s="309" t="s">
        <v>189</v>
      </c>
      <c r="C216" s="6"/>
    </row>
    <row r="217" spans="1:4" x14ac:dyDescent="0.15">
      <c r="B217" s="309" t="s">
        <v>190</v>
      </c>
      <c r="C217" s="6"/>
    </row>
    <row r="218" spans="1:4" ht="26" customHeight="1" x14ac:dyDescent="0.15">
      <c r="B218" s="310" t="s">
        <v>191</v>
      </c>
      <c r="C218" s="28"/>
    </row>
    <row r="219" spans="1:4" ht="26" customHeight="1" x14ac:dyDescent="0.15">
      <c r="B219" s="311" t="s">
        <v>192</v>
      </c>
      <c r="C219" s="28"/>
      <c r="D219" s="309" t="str">
        <f>IF(C214="Functional",IF(C219=C213,"","&lt;--- reminder:  operation should be same as component name"),"")</f>
        <v/>
      </c>
    </row>
    <row r="221" spans="1:4" x14ac:dyDescent="0.15">
      <c r="B221" s="309" t="s">
        <v>194</v>
      </c>
      <c r="C221" s="6"/>
    </row>
    <row r="222" spans="1:4" x14ac:dyDescent="0.15">
      <c r="B222" s="309" t="s">
        <v>188</v>
      </c>
      <c r="C222" s="6"/>
    </row>
    <row r="223" spans="1:4" x14ac:dyDescent="0.15">
      <c r="B223" s="309" t="s">
        <v>195</v>
      </c>
      <c r="C223" s="6"/>
    </row>
    <row r="224" spans="1:4" ht="12" hidden="1" customHeight="1" x14ac:dyDescent="0.15">
      <c r="B224" s="309" t="s">
        <v>189</v>
      </c>
      <c r="C224" s="6"/>
    </row>
    <row r="225" spans="2:4" x14ac:dyDescent="0.15">
      <c r="B225" s="309" t="s">
        <v>190</v>
      </c>
      <c r="C225" s="6"/>
    </row>
    <row r="226" spans="2:4" ht="26" customHeight="1" x14ac:dyDescent="0.15">
      <c r="B226" s="310" t="s">
        <v>191</v>
      </c>
      <c r="C226" s="28"/>
    </row>
    <row r="227" spans="2:4" ht="26" customHeight="1" x14ac:dyDescent="0.15">
      <c r="B227" s="311" t="s">
        <v>192</v>
      </c>
      <c r="C227" s="28"/>
      <c r="D227" s="309" t="str">
        <f>IF(C222="Functional",IF(C227=C221,"","&lt;--- reminder:  operation should be same as component name"),"")</f>
        <v/>
      </c>
    </row>
    <row r="229" spans="2:4" x14ac:dyDescent="0.15">
      <c r="B229" s="309" t="s">
        <v>194</v>
      </c>
      <c r="C229" s="6"/>
    </row>
    <row r="230" spans="2:4" x14ac:dyDescent="0.15">
      <c r="B230" s="309" t="s">
        <v>188</v>
      </c>
      <c r="C230" s="6"/>
    </row>
    <row r="231" spans="2:4" x14ac:dyDescent="0.15">
      <c r="B231" s="309" t="s">
        <v>195</v>
      </c>
      <c r="C231" s="6"/>
    </row>
    <row r="232" spans="2:4" ht="12" hidden="1" customHeight="1" x14ac:dyDescent="0.15">
      <c r="B232" s="309" t="s">
        <v>189</v>
      </c>
      <c r="C232" s="6"/>
    </row>
    <row r="233" spans="2:4" x14ac:dyDescent="0.15">
      <c r="B233" s="309" t="s">
        <v>190</v>
      </c>
      <c r="C233" s="6"/>
    </row>
    <row r="234" spans="2:4" ht="26" customHeight="1" x14ac:dyDescent="0.15">
      <c r="B234" s="310" t="s">
        <v>191</v>
      </c>
      <c r="C234" s="28"/>
    </row>
    <row r="235" spans="2:4" ht="26" customHeight="1" x14ac:dyDescent="0.15">
      <c r="B235" s="311" t="s">
        <v>192</v>
      </c>
      <c r="C235" s="28"/>
      <c r="D235" s="309" t="str">
        <f>IF(C230="Functional",IF(C235=C229,"","&lt;--- reminder:  operation should be same as component name"),"")</f>
        <v/>
      </c>
    </row>
    <row r="237" spans="2:4" x14ac:dyDescent="0.15">
      <c r="B237" s="309" t="s">
        <v>194</v>
      </c>
      <c r="C237" s="6"/>
    </row>
    <row r="238" spans="2:4" x14ac:dyDescent="0.15">
      <c r="B238" s="309" t="s">
        <v>188</v>
      </c>
      <c r="C238" s="6"/>
    </row>
    <row r="239" spans="2:4" x14ac:dyDescent="0.15">
      <c r="B239" s="309" t="s">
        <v>195</v>
      </c>
      <c r="C239" s="6"/>
    </row>
    <row r="240" spans="2:4" ht="12" hidden="1" customHeight="1" x14ac:dyDescent="0.15">
      <c r="B240" s="309" t="s">
        <v>189</v>
      </c>
      <c r="C240" s="6"/>
    </row>
    <row r="241" spans="2:4" x14ac:dyDescent="0.15">
      <c r="B241" s="309" t="s">
        <v>190</v>
      </c>
      <c r="C241" s="6"/>
    </row>
    <row r="242" spans="2:4" ht="26" customHeight="1" x14ac:dyDescent="0.15">
      <c r="B242" s="310" t="s">
        <v>191</v>
      </c>
      <c r="C242" s="28"/>
    </row>
    <row r="243" spans="2:4" ht="26" customHeight="1" x14ac:dyDescent="0.15">
      <c r="B243" s="311" t="s">
        <v>192</v>
      </c>
      <c r="C243" s="28"/>
      <c r="D243" s="309" t="str">
        <f>IF(C238="Functional",IF(C243=C237,"","&lt;--- reminder:  operation should be same as component name"),"")</f>
        <v/>
      </c>
    </row>
    <row r="245" spans="2:4" x14ac:dyDescent="0.15">
      <c r="B245" s="309" t="s">
        <v>194</v>
      </c>
      <c r="C245" s="6"/>
    </row>
    <row r="246" spans="2:4" x14ac:dyDescent="0.15">
      <c r="B246" s="309" t="s">
        <v>188</v>
      </c>
      <c r="C246" s="6"/>
    </row>
    <row r="247" spans="2:4" x14ac:dyDescent="0.15">
      <c r="B247" s="309" t="s">
        <v>195</v>
      </c>
      <c r="C247" s="6"/>
    </row>
    <row r="248" spans="2:4" ht="12" hidden="1" customHeight="1" x14ac:dyDescent="0.15">
      <c r="B248" s="309" t="s">
        <v>189</v>
      </c>
      <c r="C248" s="6"/>
    </row>
    <row r="249" spans="2:4" x14ac:dyDescent="0.15">
      <c r="B249" s="309" t="s">
        <v>190</v>
      </c>
      <c r="C249" s="6"/>
    </row>
    <row r="250" spans="2:4" ht="26" customHeight="1" x14ac:dyDescent="0.15">
      <c r="B250" s="310" t="s">
        <v>191</v>
      </c>
      <c r="C250" s="28"/>
    </row>
    <row r="251" spans="2:4" ht="26" customHeight="1" x14ac:dyDescent="0.15">
      <c r="B251" s="311" t="s">
        <v>192</v>
      </c>
      <c r="C251" s="28"/>
      <c r="D251" s="309" t="str">
        <f>IF(C246="Functional",IF(C251=C245,"","&lt;--- reminder:  operation should be same as component name"),"")</f>
        <v/>
      </c>
    </row>
    <row r="253" spans="2:4" x14ac:dyDescent="0.15">
      <c r="B253" s="309" t="s">
        <v>194</v>
      </c>
      <c r="C253" s="6"/>
    </row>
    <row r="254" spans="2:4" x14ac:dyDescent="0.15">
      <c r="B254" s="309" t="s">
        <v>188</v>
      </c>
      <c r="C254" s="6"/>
    </row>
    <row r="255" spans="2:4" x14ac:dyDescent="0.15">
      <c r="B255" s="309" t="s">
        <v>195</v>
      </c>
      <c r="C255" s="6"/>
    </row>
    <row r="256" spans="2:4" ht="12" hidden="1" customHeight="1" x14ac:dyDescent="0.15">
      <c r="B256" s="309" t="s">
        <v>189</v>
      </c>
      <c r="C256" s="6"/>
    </row>
    <row r="257" spans="2:4" x14ac:dyDescent="0.15">
      <c r="B257" s="309" t="s">
        <v>190</v>
      </c>
      <c r="C257" s="6"/>
    </row>
    <row r="258" spans="2:4" ht="26" customHeight="1" x14ac:dyDescent="0.15">
      <c r="B258" s="310" t="s">
        <v>191</v>
      </c>
      <c r="C258" s="28"/>
    </row>
    <row r="259" spans="2:4" ht="26" customHeight="1" x14ac:dyDescent="0.15">
      <c r="B259" s="311" t="s">
        <v>192</v>
      </c>
      <c r="C259" s="28"/>
      <c r="D259" s="309" t="str">
        <f>IF(C254="Functional",IF(C259=C253,"","&lt;--- reminder:  operation should be same as component name"),"")</f>
        <v/>
      </c>
    </row>
    <row r="261" spans="2:4" x14ac:dyDescent="0.15">
      <c r="B261" s="309" t="s">
        <v>194</v>
      </c>
      <c r="C261" s="6"/>
    </row>
    <row r="262" spans="2:4" x14ac:dyDescent="0.15">
      <c r="B262" s="309" t="s">
        <v>188</v>
      </c>
      <c r="C262" s="6"/>
    </row>
    <row r="263" spans="2:4" x14ac:dyDescent="0.15">
      <c r="B263" s="309" t="s">
        <v>195</v>
      </c>
      <c r="C263" s="6"/>
    </row>
    <row r="264" spans="2:4" ht="12" hidden="1" customHeight="1" x14ac:dyDescent="0.15">
      <c r="B264" s="309" t="s">
        <v>189</v>
      </c>
      <c r="C264" s="6"/>
    </row>
    <row r="265" spans="2:4" x14ac:dyDescent="0.15">
      <c r="B265" s="309" t="s">
        <v>190</v>
      </c>
      <c r="C265" s="6"/>
    </row>
    <row r="266" spans="2:4" ht="26" customHeight="1" x14ac:dyDescent="0.15">
      <c r="B266" s="310" t="s">
        <v>191</v>
      </c>
      <c r="C266" s="28"/>
    </row>
    <row r="267" spans="2:4" ht="26" customHeight="1" x14ac:dyDescent="0.15">
      <c r="B267" s="311" t="s">
        <v>192</v>
      </c>
      <c r="C267" s="28"/>
      <c r="D267" s="309" t="str">
        <f>IF(C262="Functional",IF(C267=C261,"","&lt;--- reminder:  operation should be same as component name"),"")</f>
        <v/>
      </c>
    </row>
    <row r="269" spans="2:4" x14ac:dyDescent="0.15">
      <c r="B269" s="309" t="s">
        <v>194</v>
      </c>
      <c r="C269" s="6"/>
    </row>
    <row r="270" spans="2:4" x14ac:dyDescent="0.15">
      <c r="B270" s="309" t="s">
        <v>188</v>
      </c>
      <c r="C270" s="6"/>
    </row>
    <row r="271" spans="2:4" x14ac:dyDescent="0.15">
      <c r="B271" s="309" t="s">
        <v>195</v>
      </c>
      <c r="C271" s="6"/>
    </row>
    <row r="272" spans="2:4" ht="12" hidden="1" customHeight="1" x14ac:dyDescent="0.15">
      <c r="B272" s="309" t="s">
        <v>189</v>
      </c>
      <c r="C272" s="6"/>
    </row>
    <row r="273" spans="2:4" x14ac:dyDescent="0.15">
      <c r="B273" s="309" t="s">
        <v>190</v>
      </c>
      <c r="C273" s="6"/>
    </row>
    <row r="274" spans="2:4" ht="26" customHeight="1" x14ac:dyDescent="0.15">
      <c r="B274" s="310" t="s">
        <v>191</v>
      </c>
      <c r="C274" s="28"/>
    </row>
    <row r="275" spans="2:4" ht="26" customHeight="1" x14ac:dyDescent="0.15">
      <c r="B275" s="311" t="s">
        <v>192</v>
      </c>
      <c r="C275" s="28"/>
      <c r="D275" s="309" t="str">
        <f>IF(C270="Functional",IF(C275=C269,"","&lt;--- reminder:  operation should be same as component name"),"")</f>
        <v/>
      </c>
    </row>
    <row r="277" spans="2:4" x14ac:dyDescent="0.15">
      <c r="B277" s="309" t="s">
        <v>194</v>
      </c>
      <c r="C277" s="6"/>
    </row>
    <row r="278" spans="2:4" x14ac:dyDescent="0.15">
      <c r="B278" s="309" t="s">
        <v>188</v>
      </c>
      <c r="C278" s="6"/>
    </row>
    <row r="279" spans="2:4" x14ac:dyDescent="0.15">
      <c r="B279" s="309" t="s">
        <v>195</v>
      </c>
      <c r="C279" s="6"/>
    </row>
    <row r="280" spans="2:4" ht="12" hidden="1" customHeight="1" x14ac:dyDescent="0.15">
      <c r="B280" s="309" t="s">
        <v>189</v>
      </c>
      <c r="C280" s="6"/>
    </row>
    <row r="281" spans="2:4" x14ac:dyDescent="0.15">
      <c r="B281" s="309" t="s">
        <v>190</v>
      </c>
      <c r="C281" s="6"/>
    </row>
    <row r="282" spans="2:4" ht="26" customHeight="1" x14ac:dyDescent="0.15">
      <c r="B282" s="310" t="s">
        <v>191</v>
      </c>
      <c r="C282" s="28"/>
    </row>
    <row r="283" spans="2:4" ht="26" customHeight="1" x14ac:dyDescent="0.15">
      <c r="B283" s="311" t="s">
        <v>192</v>
      </c>
      <c r="C283" s="28"/>
      <c r="D283" s="309" t="str">
        <f>IF(C278="Functional",IF(C283=C277,"","&lt;--- reminder:  operation should be same as component name"),"")</f>
        <v/>
      </c>
    </row>
    <row r="285" spans="2:4" x14ac:dyDescent="0.15">
      <c r="B285" s="309" t="s">
        <v>194</v>
      </c>
      <c r="C285" s="6"/>
    </row>
    <row r="286" spans="2:4" x14ac:dyDescent="0.15">
      <c r="B286" s="309" t="s">
        <v>188</v>
      </c>
      <c r="C286" s="6"/>
    </row>
    <row r="287" spans="2:4" x14ac:dyDescent="0.15">
      <c r="B287" s="309" t="s">
        <v>195</v>
      </c>
      <c r="C287" s="6"/>
    </row>
    <row r="288" spans="2:4" ht="12" hidden="1" customHeight="1" x14ac:dyDescent="0.15">
      <c r="B288" s="309" t="s">
        <v>189</v>
      </c>
      <c r="C288" s="6"/>
    </row>
    <row r="289" spans="2:4" x14ac:dyDescent="0.15">
      <c r="B289" s="309" t="s">
        <v>190</v>
      </c>
      <c r="C289" s="6"/>
    </row>
    <row r="290" spans="2:4" ht="26" customHeight="1" x14ac:dyDescent="0.15">
      <c r="B290" s="310" t="s">
        <v>191</v>
      </c>
      <c r="C290" s="28"/>
    </row>
    <row r="291" spans="2:4" ht="26" customHeight="1" x14ac:dyDescent="0.15">
      <c r="B291" s="311" t="s">
        <v>192</v>
      </c>
      <c r="C291" s="28"/>
      <c r="D291" s="309" t="str">
        <f>IF(C286="Functional",IF(C291=C285,"","&lt;--- reminder:  operation should be same as component name"),"")</f>
        <v/>
      </c>
    </row>
  </sheetData>
  <sheetProtection sheet="1" objects="1" scenarios="1"/>
  <mergeCells count="11">
    <mergeCell ref="A128:A144"/>
    <mergeCell ref="A145:A161"/>
    <mergeCell ref="A162:A178"/>
    <mergeCell ref="A179:A195"/>
    <mergeCell ref="A196:A212"/>
    <mergeCell ref="B2:C2"/>
    <mergeCell ref="A43:A59"/>
    <mergeCell ref="A60:A76"/>
    <mergeCell ref="A77:A93"/>
    <mergeCell ref="A94:A110"/>
    <mergeCell ref="A111:A127"/>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B59AEDED-CF4A-9C48-898B-02CA313F575F}">
      <formula1>$C$31:$C$32</formula1>
    </dataValidation>
    <dataValidation type="list" allowBlank="1" showInputMessage="1" showErrorMessage="1" sqref="C47 C64 C81 C98 C115 C132 C149 C166 C183 C200 C217 C225 C233 C241 C249 C257 C265 C273 C281 C289" xr:uid="{D40F2908-E7FB-5B42-80D2-1357430E7476}">
      <formula1>$C$27:$C$30</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F111" sqref="F111"/>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17" t="s">
        <v>111</v>
      </c>
      <c r="B45" s="317"/>
      <c r="C45" s="317"/>
      <c r="D45" s="1"/>
      <c r="E45" s="1"/>
      <c r="F45" s="1"/>
      <c r="G45" s="1"/>
      <c r="H45" s="1"/>
    </row>
    <row r="46" spans="1:10" ht="73" customHeight="1" x14ac:dyDescent="0.15">
      <c r="A46" s="313" t="s">
        <v>428</v>
      </c>
      <c r="B46" s="313"/>
      <c r="C46" s="313"/>
      <c r="D46" s="313"/>
      <c r="E46" s="313"/>
      <c r="F46" s="313"/>
      <c r="G46" s="147"/>
      <c r="H46" s="147"/>
      <c r="I46" s="147"/>
      <c r="J46" s="147"/>
    </row>
    <row r="47" spans="1:10" x14ac:dyDescent="0.15">
      <c r="A47" s="2" t="s">
        <v>166</v>
      </c>
      <c r="B47" s="2"/>
      <c r="C47" s="32" t="s">
        <v>69</v>
      </c>
      <c r="D47" s="32" t="s">
        <v>70</v>
      </c>
      <c r="E47" s="295" t="s">
        <v>71</v>
      </c>
      <c r="F47" s="252"/>
      <c r="G47" s="2"/>
      <c r="H47" s="2"/>
    </row>
    <row r="48" spans="1:10" hidden="1" x14ac:dyDescent="0.15">
      <c r="A48" s="33" t="str">
        <f>'Historical Data'!A53</f>
        <v>Base code LOC count</v>
      </c>
      <c r="B48" s="2"/>
      <c r="C48" s="34"/>
      <c r="D48" s="76"/>
      <c r="E48" s="296">
        <f>D48+'Historical Data'!E53</f>
        <v>0</v>
      </c>
      <c r="F48" s="252"/>
      <c r="G48" s="2"/>
      <c r="H48" s="2"/>
    </row>
    <row r="49" spans="1:8" hidden="1" x14ac:dyDescent="0.15">
      <c r="A49" s="33" t="str">
        <f>'Historical Data'!A54</f>
        <v xml:space="preserve">   Lines deleted from Base</v>
      </c>
      <c r="B49" s="2"/>
      <c r="C49" s="34"/>
      <c r="D49" s="76"/>
      <c r="E49" s="296">
        <f>D49+'Historical Data'!E54</f>
        <v>0</v>
      </c>
      <c r="F49" s="252"/>
      <c r="G49" s="2"/>
      <c r="H49" s="2"/>
    </row>
    <row r="50" spans="1:8" hidden="1" x14ac:dyDescent="0.15">
      <c r="A50" s="33" t="str">
        <f>'Historical Data'!A55</f>
        <v xml:space="preserve">   Lines modified from Base</v>
      </c>
      <c r="B50" s="2"/>
      <c r="C50" s="34"/>
      <c r="D50" s="76"/>
      <c r="E50" s="296">
        <f>D50+'Historical Data'!E55</f>
        <v>0</v>
      </c>
      <c r="F50" s="252"/>
      <c r="G50" s="2"/>
      <c r="H50" s="2"/>
    </row>
    <row r="51" spans="1:8" hidden="1" x14ac:dyDescent="0.15">
      <c r="A51" s="33" t="str">
        <f>'Historical Data'!A56</f>
        <v xml:space="preserve">   Lines added to Base</v>
      </c>
      <c r="B51" s="2"/>
      <c r="C51" s="34"/>
      <c r="D51" s="76"/>
      <c r="E51" s="296">
        <f>D51+'Historical Data'!E56</f>
        <v>0</v>
      </c>
      <c r="F51" s="252"/>
      <c r="G51" s="2"/>
      <c r="H51" s="2"/>
    </row>
    <row r="52" spans="1:8" hidden="1" x14ac:dyDescent="0.15">
      <c r="A52" s="33" t="str">
        <f>'Historical Data'!A57</f>
        <v>Reused lines</v>
      </c>
      <c r="B52" s="2"/>
      <c r="C52" s="34"/>
      <c r="D52" s="76"/>
      <c r="E52" s="296">
        <f>D52+'Historical Data'!E57</f>
        <v>0</v>
      </c>
      <c r="F52" s="252"/>
      <c r="G52" s="2"/>
      <c r="H52" s="2"/>
    </row>
    <row r="53" spans="1:8" x14ac:dyDescent="0.15">
      <c r="A53" s="33" t="str">
        <f>'Historical Data'!A58</f>
        <v>New lines of production code</v>
      </c>
      <c r="B53" s="33"/>
      <c r="C53" s="34">
        <v>200</v>
      </c>
      <c r="D53" s="76">
        <v>167</v>
      </c>
      <c r="E53" s="296">
        <f>D53+'Historical Data'!E58</f>
        <v>167</v>
      </c>
      <c r="F53" s="252"/>
      <c r="G53" s="33"/>
      <c r="H53" s="33"/>
    </row>
    <row r="54" spans="1:8" hidden="1" x14ac:dyDescent="0.15">
      <c r="C54" s="2"/>
      <c r="D54" s="2"/>
      <c r="E54" s="297"/>
      <c r="F54" s="252"/>
    </row>
    <row r="55" spans="1:8" hidden="1" x14ac:dyDescent="0.15">
      <c r="A55" s="2" t="s">
        <v>267</v>
      </c>
      <c r="B55" s="2"/>
      <c r="C55" s="2" t="s">
        <v>69</v>
      </c>
      <c r="D55" s="2" t="s">
        <v>70</v>
      </c>
      <c r="E55" s="297" t="s">
        <v>71</v>
      </c>
      <c r="F55" s="252"/>
      <c r="G55" s="2"/>
      <c r="H55" s="2"/>
    </row>
    <row r="56" spans="1:8" hidden="1" x14ac:dyDescent="0.15">
      <c r="A56" t="str">
        <f>'Historical Data'!A61</f>
        <v>Reused components</v>
      </c>
      <c r="B56" s="2"/>
      <c r="C56" s="34"/>
      <c r="D56" s="76"/>
      <c r="E56" s="296">
        <f>D56+'Historical Data'!E61</f>
        <v>0</v>
      </c>
      <c r="F56" s="252"/>
      <c r="G56" s="2"/>
      <c r="H56" s="2"/>
    </row>
    <row r="57" spans="1:8" hidden="1" x14ac:dyDescent="0.15">
      <c r="A57" t="str">
        <f>'Historical Data'!A62</f>
        <v>Modified components</v>
      </c>
      <c r="B57" s="33"/>
      <c r="C57" s="34"/>
      <c r="D57" s="76"/>
      <c r="E57" s="296">
        <f>D57+'Historical Data'!E62</f>
        <v>0</v>
      </c>
      <c r="F57" s="252"/>
      <c r="G57" s="33"/>
      <c r="H57" s="33"/>
    </row>
    <row r="58" spans="1:8" hidden="1" x14ac:dyDescent="0.15">
      <c r="A58" t="str">
        <f>'Historical Data'!A63</f>
        <v>New components</v>
      </c>
      <c r="B58" s="33"/>
      <c r="C58" s="34"/>
      <c r="D58" s="76"/>
      <c r="E58" s="296">
        <f>D58+'Historical Data'!E63</f>
        <v>0</v>
      </c>
      <c r="F58" s="252"/>
      <c r="G58" s="33"/>
      <c r="H58" s="33"/>
    </row>
    <row r="59" spans="1:8" s="2" customFormat="1" x14ac:dyDescent="0.15">
      <c r="C59" s="88"/>
      <c r="D59" s="88"/>
      <c r="E59" s="297"/>
      <c r="F59" s="297"/>
    </row>
    <row r="60" spans="1:8" x14ac:dyDescent="0.15">
      <c r="A60" s="2" t="s">
        <v>168</v>
      </c>
      <c r="B60" s="2"/>
      <c r="C60" s="156" t="s">
        <v>69</v>
      </c>
      <c r="D60" s="156" t="s">
        <v>70</v>
      </c>
      <c r="E60" s="295" t="s">
        <v>336</v>
      </c>
      <c r="F60" s="295" t="s">
        <v>337</v>
      </c>
      <c r="G60" s="31"/>
      <c r="H60" s="2"/>
    </row>
    <row r="61" spans="1:8" x14ac:dyDescent="0.15">
      <c r="A61" t="str">
        <f t="shared" ref="A61:A71" si="0">B4</f>
        <v>Analyze</v>
      </c>
      <c r="C61" s="89" t="str">
        <f>IF(ISBLANK($F$1),$C$72*'Historical Data'!F67,"")</f>
        <v/>
      </c>
      <c r="D61" s="89">
        <f>SUMIF('Time Log'!$H$63:$H$152,A61,'Time Log'!$G$63:$G$152)</f>
        <v>15.000000000000027</v>
      </c>
      <c r="E61" s="296">
        <f>D61+'Historical Data'!E67</f>
        <v>15.000000000000027</v>
      </c>
      <c r="F61" s="298">
        <f>IF($E$72=0,0,E61/$E$72)</f>
        <v>2.6548672566371723E-2</v>
      </c>
    </row>
    <row r="62" spans="1:8" x14ac:dyDescent="0.15">
      <c r="A62" t="str">
        <f t="shared" si="0"/>
        <v>Architect</v>
      </c>
      <c r="C62" s="89" t="str">
        <f>IF(ISBLANK($F$1),$C$72*'Historical Data'!F68,"")</f>
        <v/>
      </c>
      <c r="D62" s="89">
        <f>SUMIF('Time Log'!$H$63:$H$152,A62,'Time Log'!$G$63:$G$152)</f>
        <v>20.000000000000007</v>
      </c>
      <c r="E62" s="296">
        <f>D62+'Historical Data'!E68</f>
        <v>20.000000000000007</v>
      </c>
      <c r="F62" s="298">
        <f t="shared" ref="F62:F70" si="1">IF($E$72=0,0,E62/$E$72)</f>
        <v>3.5398230088495582E-2</v>
      </c>
    </row>
    <row r="63" spans="1:8" x14ac:dyDescent="0.15">
      <c r="A63" t="str">
        <f t="shared" si="0"/>
        <v>Plan project</v>
      </c>
      <c r="C63" s="89" t="str">
        <f>IF(ISBLANK($F$1),$C$72*'Historical Data'!F69,"")</f>
        <v/>
      </c>
      <c r="D63" s="89">
        <f>SUMIF('Time Log'!$H$63:$H$152,A63,'Time Log'!$G$63:$G$152)</f>
        <v>0</v>
      </c>
      <c r="E63" s="296">
        <f>D63+'Historical Data'!E69</f>
        <v>0</v>
      </c>
      <c r="F63" s="298">
        <f t="shared" si="1"/>
        <v>0</v>
      </c>
    </row>
    <row r="64" spans="1:8" x14ac:dyDescent="0.15">
      <c r="A64" t="str">
        <f t="shared" si="0"/>
        <v>Plan iteration</v>
      </c>
      <c r="C64" s="89" t="str">
        <f>IF(ISBLANK($F$1),$C$72*'Historical Data'!F70,"")</f>
        <v/>
      </c>
      <c r="D64" s="89">
        <f>SUMIF('Time Log'!$H$63:$H$152,A64,'Time Log'!$G$63:$G$152)</f>
        <v>4.9999999999999822</v>
      </c>
      <c r="E64" s="296">
        <f>D64+'Historical Data'!E70</f>
        <v>4.9999999999999822</v>
      </c>
      <c r="F64" s="298">
        <f t="shared" si="1"/>
        <v>8.8495575221238607E-3</v>
      </c>
    </row>
    <row r="65" spans="1:8" x14ac:dyDescent="0.15">
      <c r="A65" t="str">
        <f t="shared" si="0"/>
        <v>Construct</v>
      </c>
      <c r="C65" s="89" t="str">
        <f>IF(ISBLANK($F$1),$C$72*'Historical Data'!F71,"")</f>
        <v/>
      </c>
      <c r="D65" s="89">
        <f>SUMIF('Time Log'!$H$63:$H$152,A65,'Time Log'!$G$63:$G$152)</f>
        <v>435.00000000000006</v>
      </c>
      <c r="E65" s="296">
        <f>D65+'Historical Data'!E71</f>
        <v>435.00000000000006</v>
      </c>
      <c r="F65" s="298">
        <f t="shared" si="1"/>
        <v>0.76991150442477874</v>
      </c>
    </row>
    <row r="66" spans="1:8" x14ac:dyDescent="0.15">
      <c r="A66" t="str">
        <f t="shared" si="0"/>
        <v>Refactor</v>
      </c>
      <c r="C66" s="89" t="str">
        <f>IF(ISBLANK($F$1),$C$72*'Historical Data'!F72,"")</f>
        <v/>
      </c>
      <c r="D66" s="89">
        <f>SUMIF('Time Log'!$H$63:$H$152,A66,'Time Log'!$G$63:$G$152)</f>
        <v>20.000000000000089</v>
      </c>
      <c r="E66" s="296">
        <f>D66+'Historical Data'!E72</f>
        <v>20.000000000000089</v>
      </c>
      <c r="F66" s="298">
        <f t="shared" si="1"/>
        <v>3.5398230088495727E-2</v>
      </c>
    </row>
    <row r="67" spans="1:8" x14ac:dyDescent="0.15">
      <c r="A67" t="str">
        <f t="shared" si="0"/>
        <v>Review</v>
      </c>
      <c r="C67" s="89" t="str">
        <f>IF(ISBLANK($F$1),$C$72*'Historical Data'!F73,"")</f>
        <v/>
      </c>
      <c r="D67" s="89">
        <f>SUMIF('Time Log'!$H$63:$H$152,A67,'Time Log'!$G$63:$G$152)</f>
        <v>19.999999999999929</v>
      </c>
      <c r="E67" s="296">
        <f>D67+'Historical Data'!E73</f>
        <v>19.999999999999929</v>
      </c>
      <c r="F67" s="298">
        <f t="shared" si="1"/>
        <v>3.5398230088495443E-2</v>
      </c>
    </row>
    <row r="68" spans="1:8" x14ac:dyDescent="0.15">
      <c r="A68" t="str">
        <f t="shared" si="0"/>
        <v>Integration test</v>
      </c>
      <c r="C68" s="89" t="str">
        <f>IF(ISBLANK($F$1),$C$72*'Historical Data'!F74,"")</f>
        <v/>
      </c>
      <c r="D68" s="89">
        <f>SUMIF('Time Log'!$H$63:$H$152,A68,'Time Log'!$G$63:$G$152)</f>
        <v>0</v>
      </c>
      <c r="E68" s="296">
        <f>D68+'Historical Data'!E74</f>
        <v>0</v>
      </c>
      <c r="F68" s="298">
        <f t="shared" si="1"/>
        <v>0</v>
      </c>
    </row>
    <row r="69" spans="1:8" x14ac:dyDescent="0.15">
      <c r="A69" t="str">
        <f t="shared" si="0"/>
        <v>Repattern</v>
      </c>
      <c r="C69" s="89" t="str">
        <f>IF(ISBLANK($F$1),$C$72*'Historical Data'!F75,"")</f>
        <v/>
      </c>
      <c r="D69" s="89">
        <f>SUMIF('Time Log'!$H$63:$H$152,A69,'Time Log'!$G$63:$G$152)</f>
        <v>0</v>
      </c>
      <c r="E69" s="296">
        <f>D69+'Historical Data'!E75</f>
        <v>0</v>
      </c>
      <c r="F69" s="298">
        <f t="shared" si="1"/>
        <v>0</v>
      </c>
    </row>
    <row r="70" spans="1:8" x14ac:dyDescent="0.15">
      <c r="A70" t="str">
        <f t="shared" si="0"/>
        <v>Postmortem</v>
      </c>
      <c r="C70" s="89" t="str">
        <f>IF(ISBLANK($F$1),$C$72*'Historical Data'!F76,"")</f>
        <v/>
      </c>
      <c r="D70" s="89">
        <f>SUMIF('Time Log'!$H$63:$H$152,A70,'Time Log'!$G$63:$G$152)</f>
        <v>49.999999999999986</v>
      </c>
      <c r="E70" s="296">
        <f>D70+'Historical Data'!E76</f>
        <v>49.999999999999986</v>
      </c>
      <c r="F70" s="298">
        <f t="shared" si="1"/>
        <v>8.8495575221238895E-2</v>
      </c>
    </row>
    <row r="71" spans="1:8" x14ac:dyDescent="0.15">
      <c r="A71" t="str">
        <f t="shared" si="0"/>
        <v>Sandbox</v>
      </c>
      <c r="C71" s="89" t="str">
        <f>IF(ISBLANK($F$1),$C$72*'Historical Data'!F77,"")</f>
        <v/>
      </c>
      <c r="D71" s="89">
        <f>SUMIF('Time Log'!$H$63:$H$152,A71,'Time Log'!$G$63:$G$152)</f>
        <v>0</v>
      </c>
      <c r="E71" s="296">
        <f>D71+'Historical Data'!E77</f>
        <v>0</v>
      </c>
      <c r="F71" s="298">
        <f>IF($E$72=0,0,E71/$E$72)</f>
        <v>0</v>
      </c>
    </row>
    <row r="72" spans="1:8" x14ac:dyDescent="0.15">
      <c r="A72" t="s">
        <v>170</v>
      </c>
      <c r="C72" s="76">
        <v>600</v>
      </c>
      <c r="D72" s="89">
        <f>SUM(D61:D71)</f>
        <v>565.00000000000011</v>
      </c>
      <c r="E72" s="296">
        <f>D72+'Historical Data'!E78</f>
        <v>565.00000000000011</v>
      </c>
      <c r="F72" s="298">
        <f>IF($E$72=0,0,E72/$E$72)</f>
        <v>1</v>
      </c>
    </row>
    <row r="73" spans="1:8" x14ac:dyDescent="0.15">
      <c r="C73" s="90"/>
      <c r="D73" s="90"/>
      <c r="E73" s="252"/>
      <c r="F73" s="252"/>
    </row>
    <row r="74" spans="1:8" hidden="1" x14ac:dyDescent="0.15">
      <c r="A74" s="2" t="s">
        <v>495</v>
      </c>
      <c r="B74" s="2"/>
      <c r="C74" s="111"/>
      <c r="D74" s="158" t="s">
        <v>70</v>
      </c>
      <c r="E74" s="295" t="s">
        <v>336</v>
      </c>
      <c r="F74" s="295" t="s">
        <v>337</v>
      </c>
      <c r="H74" s="2"/>
    </row>
    <row r="75" spans="1:8" hidden="1" x14ac:dyDescent="0.15">
      <c r="A75" t="str">
        <f>B4</f>
        <v>Analyze</v>
      </c>
      <c r="D75" s="16">
        <f>COUNTIF('Change Log'!$D$61:$D$135,A75)</f>
        <v>0</v>
      </c>
      <c r="E75" s="296">
        <f>D75+'Historical Data'!E82</f>
        <v>0</v>
      </c>
      <c r="F75" s="298">
        <f>IF(E75=0,0,E75/$E$86)</f>
        <v>0</v>
      </c>
    </row>
    <row r="76" spans="1:8" hidden="1" x14ac:dyDescent="0.15">
      <c r="A76" t="str">
        <f t="shared" ref="A76:A85" si="2">B5</f>
        <v>Architect</v>
      </c>
      <c r="D76" s="16">
        <f>COUNTIF('Change Log'!$D$61:$D$135,A76)</f>
        <v>0</v>
      </c>
      <c r="E76" s="296">
        <f>D76+'Historical Data'!E83</f>
        <v>0</v>
      </c>
      <c r="F76" s="298">
        <f t="shared" ref="F76:F86" si="3">IF(E76=0,0,E76/$E$86)</f>
        <v>0</v>
      </c>
    </row>
    <row r="77" spans="1:8" hidden="1" x14ac:dyDescent="0.15">
      <c r="A77" t="str">
        <f t="shared" si="2"/>
        <v>Plan project</v>
      </c>
      <c r="D77" s="16">
        <f>COUNTIF('Change Log'!$D$61:$D$135,A77)</f>
        <v>0</v>
      </c>
      <c r="E77" s="296">
        <f>D77+'Historical Data'!E84</f>
        <v>0</v>
      </c>
      <c r="F77" s="298">
        <f t="shared" si="3"/>
        <v>0</v>
      </c>
    </row>
    <row r="78" spans="1:8" hidden="1" x14ac:dyDescent="0.15">
      <c r="A78" t="str">
        <f t="shared" si="2"/>
        <v>Plan iteration</v>
      </c>
      <c r="D78" s="16">
        <f>COUNTIF('Change Log'!$D$61:$D$135,A78)</f>
        <v>0</v>
      </c>
      <c r="E78" s="296">
        <f>D78+'Historical Data'!E85</f>
        <v>0</v>
      </c>
      <c r="F78" s="298">
        <f t="shared" si="3"/>
        <v>0</v>
      </c>
    </row>
    <row r="79" spans="1:8" hidden="1" x14ac:dyDescent="0.15">
      <c r="A79" t="str">
        <f t="shared" si="2"/>
        <v>Construct</v>
      </c>
      <c r="D79" s="16">
        <f>COUNTIF('Change Log'!$D$61:$D$135,A79)</f>
        <v>0</v>
      </c>
      <c r="E79" s="296">
        <f>D79+'Historical Data'!E86</f>
        <v>0</v>
      </c>
      <c r="F79" s="298">
        <f t="shared" si="3"/>
        <v>0</v>
      </c>
    </row>
    <row r="80" spans="1:8" hidden="1" x14ac:dyDescent="0.15">
      <c r="A80" t="str">
        <f t="shared" si="2"/>
        <v>Refactor</v>
      </c>
      <c r="D80" s="16">
        <f>COUNTIF('Change Log'!$D$61:$D$135,A80)</f>
        <v>0</v>
      </c>
      <c r="E80" s="296">
        <f>D80+'Historical Data'!E87</f>
        <v>0</v>
      </c>
      <c r="F80" s="298">
        <f t="shared" si="3"/>
        <v>0</v>
      </c>
    </row>
    <row r="81" spans="1:8" hidden="1" x14ac:dyDescent="0.15">
      <c r="A81" t="str">
        <f t="shared" si="2"/>
        <v>Review</v>
      </c>
      <c r="D81" s="16">
        <f>COUNTIF('Change Log'!$D$61:$D$135,A81)</f>
        <v>0</v>
      </c>
      <c r="E81" s="296">
        <f>D81+'Historical Data'!E88</f>
        <v>0</v>
      </c>
      <c r="F81" s="298">
        <f t="shared" si="3"/>
        <v>0</v>
      </c>
    </row>
    <row r="82" spans="1:8" hidden="1" x14ac:dyDescent="0.15">
      <c r="A82" t="str">
        <f t="shared" si="2"/>
        <v>Integration test</v>
      </c>
      <c r="D82" s="16">
        <f>COUNTIF('Change Log'!$D$61:$D$135,A82)</f>
        <v>0</v>
      </c>
      <c r="E82" s="296">
        <f>D82+'Historical Data'!E89</f>
        <v>0</v>
      </c>
      <c r="F82" s="298">
        <f t="shared" si="3"/>
        <v>0</v>
      </c>
    </row>
    <row r="83" spans="1:8" hidden="1" x14ac:dyDescent="0.15">
      <c r="A83" t="str">
        <f t="shared" si="2"/>
        <v>Repattern</v>
      </c>
      <c r="D83" s="16">
        <f>COUNTIF('Change Log'!$D$61:$D$135,A83)</f>
        <v>0</v>
      </c>
      <c r="E83" s="296">
        <f>D83+'Historical Data'!E90</f>
        <v>0</v>
      </c>
      <c r="F83" s="298">
        <f t="shared" si="3"/>
        <v>0</v>
      </c>
    </row>
    <row r="84" spans="1:8" hidden="1" x14ac:dyDescent="0.15">
      <c r="A84" t="str">
        <f t="shared" si="2"/>
        <v>Postmortem</v>
      </c>
      <c r="D84" s="16">
        <f>COUNTIF('Change Log'!$D$61:$D$135,A84)</f>
        <v>0</v>
      </c>
      <c r="E84" s="296">
        <f>D84+'Historical Data'!E91</f>
        <v>0</v>
      </c>
      <c r="F84" s="298">
        <f t="shared" si="3"/>
        <v>0</v>
      </c>
    </row>
    <row r="85" spans="1:8" hidden="1" x14ac:dyDescent="0.15">
      <c r="A85" t="str">
        <f t="shared" si="2"/>
        <v>Sandbox</v>
      </c>
      <c r="D85" s="16">
        <f>COUNTIF('Change Log'!$D$61:$D$135,A85)</f>
        <v>0</v>
      </c>
      <c r="E85" s="296">
        <f>D85+'Historical Data'!E92</f>
        <v>0</v>
      </c>
      <c r="F85" s="298">
        <f t="shared" si="3"/>
        <v>0</v>
      </c>
    </row>
    <row r="86" spans="1:8" hidden="1" x14ac:dyDescent="0.15">
      <c r="A86" t="s">
        <v>170</v>
      </c>
      <c r="D86" s="16">
        <f>SUM(D75:D85)</f>
        <v>0</v>
      </c>
      <c r="E86" s="296">
        <f>D86+'Historical Data'!E93</f>
        <v>0</v>
      </c>
      <c r="F86" s="298">
        <f t="shared" si="3"/>
        <v>0</v>
      </c>
    </row>
    <row r="87" spans="1:8" hidden="1" x14ac:dyDescent="0.15">
      <c r="E87" s="296"/>
      <c r="F87" s="252"/>
    </row>
    <row r="88" spans="1:8" hidden="1" x14ac:dyDescent="0.15">
      <c r="A88" s="2" t="s">
        <v>324</v>
      </c>
      <c r="B88" s="2"/>
      <c r="C88" s="111"/>
      <c r="D88" s="158" t="s">
        <v>70</v>
      </c>
      <c r="E88" s="295" t="s">
        <v>336</v>
      </c>
      <c r="F88" s="295" t="s">
        <v>337</v>
      </c>
      <c r="H88" s="2"/>
    </row>
    <row r="89" spans="1:8" hidden="1" x14ac:dyDescent="0.15">
      <c r="A89" t="str">
        <f>B4</f>
        <v>Analyze</v>
      </c>
      <c r="D89" s="16">
        <f>COUNTIF('Change Log'!$F$61:$F$135,A89)</f>
        <v>0</v>
      </c>
      <c r="E89" s="296">
        <f>D89+'Historical Data'!E97</f>
        <v>0</v>
      </c>
      <c r="F89" s="298">
        <f>IF(E89=0,0,E89/$E$100)</f>
        <v>0</v>
      </c>
    </row>
    <row r="90" spans="1:8" hidden="1" x14ac:dyDescent="0.15">
      <c r="A90" t="str">
        <f t="shared" ref="A90:A99" si="4">B5</f>
        <v>Architect</v>
      </c>
      <c r="D90" s="16">
        <f>COUNTIF('Change Log'!$F$61:$F$135,A90)</f>
        <v>0</v>
      </c>
      <c r="E90" s="296">
        <f>D90+'Historical Data'!E98</f>
        <v>0</v>
      </c>
      <c r="F90" s="298">
        <f t="shared" ref="F90:F100" si="5">IF(E90=0,0,E90/$E$100)</f>
        <v>0</v>
      </c>
    </row>
    <row r="91" spans="1:8" hidden="1" x14ac:dyDescent="0.15">
      <c r="A91" t="str">
        <f t="shared" si="4"/>
        <v>Plan project</v>
      </c>
      <c r="D91" s="16">
        <f>COUNTIF('Change Log'!$F$61:$F$135,A91)</f>
        <v>0</v>
      </c>
      <c r="E91" s="296">
        <f>D91+'Historical Data'!E99</f>
        <v>0</v>
      </c>
      <c r="F91" s="298">
        <f t="shared" si="5"/>
        <v>0</v>
      </c>
    </row>
    <row r="92" spans="1:8" hidden="1" x14ac:dyDescent="0.15">
      <c r="A92" t="str">
        <f t="shared" si="4"/>
        <v>Plan iteration</v>
      </c>
      <c r="D92" s="16">
        <f>COUNTIF('Change Log'!$F$61:$F$135,A92)</f>
        <v>0</v>
      </c>
      <c r="E92" s="296">
        <f>D92+'Historical Data'!E100</f>
        <v>0</v>
      </c>
      <c r="F92" s="298">
        <f t="shared" si="5"/>
        <v>0</v>
      </c>
    </row>
    <row r="93" spans="1:8" hidden="1" x14ac:dyDescent="0.15">
      <c r="A93" t="str">
        <f t="shared" si="4"/>
        <v>Construct</v>
      </c>
      <c r="D93" s="16">
        <f>COUNTIF('Change Log'!$F$61:$F$135,A93)</f>
        <v>0</v>
      </c>
      <c r="E93" s="296">
        <f>D93+'Historical Data'!E101</f>
        <v>0</v>
      </c>
      <c r="F93" s="298">
        <f t="shared" si="5"/>
        <v>0</v>
      </c>
    </row>
    <row r="94" spans="1:8" hidden="1" x14ac:dyDescent="0.15">
      <c r="A94" t="str">
        <f t="shared" si="4"/>
        <v>Refactor</v>
      </c>
      <c r="D94" s="16">
        <f>COUNTIF('Change Log'!$F$61:$F$135,A94)</f>
        <v>0</v>
      </c>
      <c r="E94" s="296">
        <f>D94+'Historical Data'!E102</f>
        <v>0</v>
      </c>
      <c r="F94" s="298">
        <f t="shared" si="5"/>
        <v>0</v>
      </c>
    </row>
    <row r="95" spans="1:8" hidden="1" x14ac:dyDescent="0.15">
      <c r="A95" t="str">
        <f t="shared" si="4"/>
        <v>Review</v>
      </c>
      <c r="D95" s="16">
        <f>COUNTIF('Change Log'!$F$61:$F$135,A95)</f>
        <v>0</v>
      </c>
      <c r="E95" s="296">
        <f>D95+'Historical Data'!E103</f>
        <v>0</v>
      </c>
      <c r="F95" s="298">
        <f t="shared" si="5"/>
        <v>0</v>
      </c>
    </row>
    <row r="96" spans="1:8" hidden="1" x14ac:dyDescent="0.15">
      <c r="A96" t="str">
        <f t="shared" si="4"/>
        <v>Integration test</v>
      </c>
      <c r="D96" s="16">
        <f>COUNTIF('Change Log'!$F$61:$F$135,A96)</f>
        <v>0</v>
      </c>
      <c r="E96" s="296">
        <f>D96+'Historical Data'!E104</f>
        <v>0</v>
      </c>
      <c r="F96" s="298">
        <f t="shared" si="5"/>
        <v>0</v>
      </c>
    </row>
    <row r="97" spans="1:6" hidden="1" x14ac:dyDescent="0.15">
      <c r="A97" t="str">
        <f t="shared" si="4"/>
        <v>Repattern</v>
      </c>
      <c r="D97" s="16">
        <f>COUNTIF('Change Log'!$F$61:$F$135,A97)</f>
        <v>0</v>
      </c>
      <c r="E97" s="296">
        <f>D97+'Historical Data'!E105</f>
        <v>0</v>
      </c>
      <c r="F97" s="298">
        <f t="shared" si="5"/>
        <v>0</v>
      </c>
    </row>
    <row r="98" spans="1:6" hidden="1" x14ac:dyDescent="0.15">
      <c r="A98" t="str">
        <f t="shared" si="4"/>
        <v>Postmortem</v>
      </c>
      <c r="D98" s="16">
        <f>COUNTIF('Change Log'!$F$61:$F$135,A98)</f>
        <v>0</v>
      </c>
      <c r="E98" s="296">
        <f>D98+'Historical Data'!E106</f>
        <v>0</v>
      </c>
      <c r="F98" s="298">
        <f t="shared" si="5"/>
        <v>0</v>
      </c>
    </row>
    <row r="99" spans="1:6" hidden="1" x14ac:dyDescent="0.15">
      <c r="A99" t="str">
        <f t="shared" si="4"/>
        <v>Sandbox</v>
      </c>
      <c r="D99" s="16">
        <f>COUNTIF('Change Log'!$F$61:$F$135,A99)</f>
        <v>0</v>
      </c>
      <c r="E99" s="296">
        <f>D99+'Historical Data'!E107</f>
        <v>0</v>
      </c>
      <c r="F99" s="298">
        <f t="shared" si="5"/>
        <v>0</v>
      </c>
    </row>
    <row r="100" spans="1:6" hidden="1" x14ac:dyDescent="0.15">
      <c r="A100" t="s">
        <v>170</v>
      </c>
      <c r="D100" s="16">
        <f>SUM(D89:D99)</f>
        <v>0</v>
      </c>
      <c r="E100" s="296">
        <f>D100+'Historical Data'!E108</f>
        <v>0</v>
      </c>
      <c r="F100" s="298">
        <f t="shared" si="5"/>
        <v>0</v>
      </c>
    </row>
    <row r="101" spans="1:6" hidden="1" x14ac:dyDescent="0.15">
      <c r="E101" s="252"/>
      <c r="F101" s="252"/>
    </row>
    <row r="102" spans="1:6" x14ac:dyDescent="0.15">
      <c r="E102" s="252"/>
      <c r="F102" s="252"/>
    </row>
    <row r="103" spans="1:6" x14ac:dyDescent="0.15">
      <c r="E103" s="252"/>
      <c r="F103" s="252"/>
    </row>
    <row r="104" spans="1:6" x14ac:dyDescent="0.15">
      <c r="E104" s="252"/>
      <c r="F104" s="252"/>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407"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407"/>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407"/>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407"/>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407"/>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407"/>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407"/>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407"/>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407"/>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407"/>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407"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407"/>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407"/>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407"/>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407"/>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407"/>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407"/>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407"/>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407"/>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407"/>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407"/>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407"/>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407"/>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407"/>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407"/>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407"/>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407"/>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407"/>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407"/>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407"/>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17" t="s">
        <v>111</v>
      </c>
      <c r="B45" s="317"/>
      <c r="C45" s="317"/>
      <c r="D45" s="1"/>
      <c r="E45" s="1"/>
      <c r="F45" s="1"/>
      <c r="G45" s="1"/>
      <c r="H45" s="1"/>
    </row>
    <row r="46" spans="1:10" ht="36" customHeight="1" x14ac:dyDescent="0.15">
      <c r="A46" s="316" t="s">
        <v>533</v>
      </c>
      <c r="B46" s="313"/>
      <c r="C46" s="313"/>
      <c r="D46" s="313"/>
      <c r="E46" s="313"/>
      <c r="F46" s="313"/>
      <c r="G46" s="147"/>
      <c r="H46" s="147"/>
      <c r="I46" s="147"/>
      <c r="J46" s="147"/>
    </row>
    <row r="47" spans="1:10" x14ac:dyDescent="0.15">
      <c r="A47" s="2" t="s">
        <v>166</v>
      </c>
      <c r="B47" s="2"/>
      <c r="C47" s="32" t="s">
        <v>69</v>
      </c>
      <c r="D47" s="32" t="s">
        <v>70</v>
      </c>
      <c r="E47" s="32" t="s">
        <v>71</v>
      </c>
      <c r="G47" s="2"/>
      <c r="H47" s="2"/>
    </row>
    <row r="48" spans="1:10" x14ac:dyDescent="0.15">
      <c r="A48" s="33" t="s">
        <v>528</v>
      </c>
      <c r="B48" s="2"/>
      <c r="C48" s="87">
        <f>Estimation!D90</f>
        <v>0</v>
      </c>
      <c r="D48" s="16">
        <f>Estimation!Q90</f>
        <v>0</v>
      </c>
      <c r="E48" s="87">
        <f>D48+SUM('Historical Data'!E55:E58)</f>
        <v>0</v>
      </c>
      <c r="G48" s="2"/>
      <c r="H48" s="2"/>
    </row>
    <row r="49" spans="1:8" hidden="1" x14ac:dyDescent="0.15">
      <c r="A49" s="33" t="s">
        <v>532</v>
      </c>
      <c r="B49" s="2"/>
      <c r="C49" s="2"/>
      <c r="D49" s="79"/>
      <c r="E49" s="87">
        <f>D49+'Historical Data'!E55</f>
        <v>0</v>
      </c>
      <c r="G49" s="2"/>
      <c r="H49" s="2"/>
    </row>
    <row r="50" spans="1:8" hidden="1" x14ac:dyDescent="0.15">
      <c r="A50" s="33" t="str">
        <f>'Historical Data'!A56</f>
        <v xml:space="preserve">   Lines added to Base</v>
      </c>
      <c r="B50" s="2"/>
      <c r="C50" s="185">
        <f>ArcEstimation!E64</f>
        <v>0</v>
      </c>
      <c r="D50" s="79"/>
      <c r="E50" s="87">
        <f>D50+'Historical Data'!E56</f>
        <v>0</v>
      </c>
      <c r="G50" s="2"/>
      <c r="H50" s="2"/>
    </row>
    <row r="51" spans="1:8" hidden="1" x14ac:dyDescent="0.15">
      <c r="A51" s="33" t="str">
        <f>'Historical Data'!A57</f>
        <v>Reused lines</v>
      </c>
      <c r="B51" s="2"/>
      <c r="C51" s="185"/>
      <c r="D51" s="79"/>
      <c r="E51" s="87">
        <f>D51+'Historical Data'!E57</f>
        <v>0</v>
      </c>
      <c r="G51" s="2"/>
      <c r="H51" s="2"/>
    </row>
    <row r="52" spans="1:8" hidden="1" x14ac:dyDescent="0.15">
      <c r="A52" s="33" t="str">
        <f>'Historical Data'!A58</f>
        <v>New lines of production code</v>
      </c>
      <c r="B52" s="33"/>
      <c r="C52" s="185">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5"/>
      <c r="D55" s="79"/>
      <c r="E55" s="87">
        <f>D55+'Historical Data'!E61</f>
        <v>0</v>
      </c>
      <c r="G55" s="2"/>
      <c r="H55" s="2"/>
    </row>
    <row r="56" spans="1:8" hidden="1" x14ac:dyDescent="0.15">
      <c r="A56" t="str">
        <f>'Historical Data'!A62</f>
        <v>Modified components</v>
      </c>
      <c r="B56" s="33"/>
      <c r="C56" s="185"/>
      <c r="D56" s="79"/>
      <c r="E56" s="87">
        <f>D56+'Historical Data'!E62</f>
        <v>0</v>
      </c>
      <c r="G56" s="33"/>
      <c r="H56" s="33"/>
    </row>
    <row r="57" spans="1:8" hidden="1" x14ac:dyDescent="0.15">
      <c r="A57" t="str">
        <f>'Historical Data'!A63</f>
        <v>New components</v>
      </c>
      <c r="B57" s="33"/>
      <c r="C57" s="185"/>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15.000000000000027</v>
      </c>
      <c r="E60" s="16">
        <f>D60+'Historical Data'!E67</f>
        <v>15.000000000000027</v>
      </c>
      <c r="F60" s="18">
        <f>IF($E$71=0,0,E60/$E$71)</f>
        <v>2.6548672566371723E-2</v>
      </c>
    </row>
    <row r="61" spans="1:8" x14ac:dyDescent="0.15">
      <c r="A61" t="str">
        <f t="shared" si="0"/>
        <v>Architect</v>
      </c>
      <c r="C61" s="89">
        <f>IF($F$1="CA01","",$C$71*'Historical Data'!F68)</f>
        <v>0</v>
      </c>
      <c r="D61" s="89">
        <f>SUMIF('Time Log'!$H$63:$H$152,A61,'Time Log'!$G$63:$G$152)</f>
        <v>20.000000000000007</v>
      </c>
      <c r="E61" s="16">
        <f>D61+'Historical Data'!E68</f>
        <v>20.000000000000007</v>
      </c>
      <c r="F61" s="18">
        <f t="shared" ref="F61:F69" si="1">IF($E$71=0,0,E61/$E$71)</f>
        <v>3.5398230088495582E-2</v>
      </c>
    </row>
    <row r="62" spans="1:8" x14ac:dyDescent="0.15">
      <c r="A62" t="str">
        <f t="shared" si="0"/>
        <v>Plan project</v>
      </c>
      <c r="C62" s="89">
        <f>IF($F$1="CA01","",$C$71*'Historical Data'!F69)</f>
        <v>0</v>
      </c>
      <c r="D62" s="89">
        <f>SUMIF('Time Log'!$H$63:$H$152,A62,'Time Log'!$G$63:$G$152)</f>
        <v>0</v>
      </c>
      <c r="E62" s="16">
        <f>D62+'Historical Data'!E69</f>
        <v>0</v>
      </c>
      <c r="F62" s="18">
        <f t="shared" si="1"/>
        <v>0</v>
      </c>
    </row>
    <row r="63" spans="1:8" x14ac:dyDescent="0.15">
      <c r="A63" t="str">
        <f t="shared" si="0"/>
        <v>Plan iteration</v>
      </c>
      <c r="C63" s="89">
        <f>IF($F$1="CA01","",$C$71*'Historical Data'!F70)</f>
        <v>0</v>
      </c>
      <c r="D63" s="89">
        <f>SUMIF('Time Log'!$H$63:$H$152,A63,'Time Log'!$G$63:$G$152)</f>
        <v>4.9999999999999822</v>
      </c>
      <c r="E63" s="16">
        <f>D63+'Historical Data'!E70</f>
        <v>4.9999999999999822</v>
      </c>
      <c r="F63" s="18">
        <f t="shared" si="1"/>
        <v>8.8495575221238607E-3</v>
      </c>
    </row>
    <row r="64" spans="1:8" x14ac:dyDescent="0.15">
      <c r="A64" t="str">
        <f t="shared" si="0"/>
        <v>Construct</v>
      </c>
      <c r="C64" s="89">
        <f>IF($F$1="CA01","",$C$71*'Historical Data'!F71)</f>
        <v>0</v>
      </c>
      <c r="D64" s="89">
        <f>SUMIF('Time Log'!$H$63:$H$152,A64,'Time Log'!$G$63:$G$152)</f>
        <v>435.00000000000006</v>
      </c>
      <c r="E64" s="16">
        <f>D64+'Historical Data'!E71</f>
        <v>435.00000000000006</v>
      </c>
      <c r="F64" s="18">
        <f t="shared" si="1"/>
        <v>0.76991150442477874</v>
      </c>
    </row>
    <row r="65" spans="1:8" x14ac:dyDescent="0.15">
      <c r="A65" t="str">
        <f t="shared" si="0"/>
        <v>Refactor</v>
      </c>
      <c r="C65" s="89">
        <f>IF($F$1="CA01","",$C$71*'Historical Data'!F72)</f>
        <v>0</v>
      </c>
      <c r="D65" s="89">
        <f>SUMIF('Time Log'!$H$63:$H$152,A65,'Time Log'!$G$63:$G$152)</f>
        <v>20.000000000000089</v>
      </c>
      <c r="E65" s="16">
        <f>D65+'Historical Data'!E72</f>
        <v>20.000000000000089</v>
      </c>
      <c r="F65" s="18">
        <f t="shared" si="1"/>
        <v>3.5398230088495727E-2</v>
      </c>
    </row>
    <row r="66" spans="1:8" x14ac:dyDescent="0.15">
      <c r="A66" t="str">
        <f t="shared" si="0"/>
        <v>Review</v>
      </c>
      <c r="C66" s="89">
        <f>IF($F$1="CA01","",$C$71*'Historical Data'!F73)</f>
        <v>0</v>
      </c>
      <c r="D66" s="89">
        <f>SUMIF('Time Log'!$H$63:$H$152,A66,'Time Log'!$G$63:$G$152)</f>
        <v>19.999999999999929</v>
      </c>
      <c r="E66" s="16">
        <f>D66+'Historical Data'!E73</f>
        <v>19.999999999999929</v>
      </c>
      <c r="F66" s="18">
        <f t="shared" si="1"/>
        <v>3.5398230088495443E-2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49.999999999999986</v>
      </c>
      <c r="E69" s="16">
        <f>D69+'Historical Data'!E76</f>
        <v>49.999999999999986</v>
      </c>
      <c r="F69" s="18">
        <f t="shared" si="1"/>
        <v>8.8495575221238895E-2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565.00000000000011</v>
      </c>
      <c r="E71" s="16">
        <f>D71+'Historical Data'!E78</f>
        <v>565.00000000000011</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17" t="s">
        <v>111</v>
      </c>
      <c r="B1" s="317"/>
      <c r="C1" s="317"/>
      <c r="D1" s="1"/>
      <c r="E1" s="1"/>
      <c r="F1" s="1"/>
      <c r="G1" s="1"/>
      <c r="H1" s="1"/>
    </row>
    <row r="2" spans="1:8" ht="14" hidden="1" thickBot="1" x14ac:dyDescent="0.2">
      <c r="A2" s="19"/>
      <c r="B2" s="19"/>
      <c r="C2" s="19"/>
      <c r="D2" s="19"/>
      <c r="E2" s="19"/>
      <c r="F2" s="19"/>
      <c r="G2" s="19"/>
      <c r="H2" s="19"/>
    </row>
    <row r="3" spans="1:8" ht="20" hidden="1" x14ac:dyDescent="0.2">
      <c r="A3" s="389" t="s">
        <v>113</v>
      </c>
      <c r="B3" s="389"/>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15.000000000000027</v>
      </c>
      <c r="E50" s="16">
        <f>D50+'Historical Data'!E67</f>
        <v>15.000000000000027</v>
      </c>
      <c r="F50" s="18">
        <f>IF($E$59=0,0,E50/$E$59)</f>
        <v>0.3000000000000006</v>
      </c>
    </row>
    <row r="51" spans="1:8" x14ac:dyDescent="0.15">
      <c r="A51" t="str">
        <f>'Historical Data'!A68</f>
        <v>Architect</v>
      </c>
      <c r="C51" s="89">
        <f>$C$61*'Historical Data'!F68</f>
        <v>0</v>
      </c>
      <c r="D51" s="89">
        <f>SUMIF('Time Log'!$H$63:$H$152,A51,'Time Log'!$G$63:$G$152)</f>
        <v>20.000000000000007</v>
      </c>
      <c r="E51" s="16">
        <f>D51+'Historical Data'!E68</f>
        <v>20.000000000000007</v>
      </c>
      <c r="F51" s="18">
        <f t="shared" ref="F51:F61" si="0">IF($E$59=0,0,E51/$E$59)</f>
        <v>0.40000000000000024</v>
      </c>
    </row>
    <row r="52" spans="1:8" x14ac:dyDescent="0.15">
      <c r="A52" t="str">
        <f>'Historical Data'!A69</f>
        <v>Plan project</v>
      </c>
      <c r="C52" s="89">
        <f>$C$61*'Historical Data'!F69</f>
        <v>0</v>
      </c>
      <c r="D52" s="89">
        <f>SUMIF('Time Log'!$H$63:$H$152,A52,'Time Log'!$G$63:$G$152)</f>
        <v>0</v>
      </c>
      <c r="E52" s="16">
        <f>D52+'Historical Data'!E69</f>
        <v>0</v>
      </c>
      <c r="F52" s="18">
        <f t="shared" si="0"/>
        <v>0</v>
      </c>
    </row>
    <row r="53" spans="1:8" x14ac:dyDescent="0.15">
      <c r="A53" t="str">
        <f>'Historical Data'!A70</f>
        <v>Plan iteration</v>
      </c>
      <c r="C53" s="89">
        <f>$C$61*'Historical Data'!F70</f>
        <v>0</v>
      </c>
      <c r="D53" s="89">
        <f>SUMIF('Time Log'!$H$63:$H$152,A53,'Time Log'!$G$63:$G$152)</f>
        <v>4.9999999999999822</v>
      </c>
      <c r="E53" s="16">
        <f>D53+'Historical Data'!E70</f>
        <v>4.9999999999999822</v>
      </c>
      <c r="F53" s="18">
        <f t="shared" si="0"/>
        <v>9.9999999999999672E-2</v>
      </c>
    </row>
    <row r="54" spans="1:8" x14ac:dyDescent="0.15">
      <c r="A54" t="str">
        <f>'Historical Data'!A71</f>
        <v>Construct</v>
      </c>
      <c r="C54" s="89">
        <f>$C$61*'Historical Data'!F71</f>
        <v>0</v>
      </c>
      <c r="D54" s="89">
        <f>SUMIF('Time Log'!$H$63:$H$152,A54,'Time Log'!$G$63:$G$152)</f>
        <v>435.00000000000006</v>
      </c>
      <c r="E54" s="16">
        <f>D54+'Historical Data'!E71</f>
        <v>435.00000000000006</v>
      </c>
      <c r="F54" s="18">
        <f t="shared" si="0"/>
        <v>8.7000000000000028</v>
      </c>
    </row>
    <row r="55" spans="1:8" x14ac:dyDescent="0.15">
      <c r="A55" t="str">
        <f>'Historical Data'!A72</f>
        <v>Refactor</v>
      </c>
      <c r="C55" s="89">
        <f>$C$61*'Historical Data'!F72</f>
        <v>0</v>
      </c>
      <c r="D55" s="89">
        <f>SUMIF('Time Log'!$H$63:$H$152,A55,'Time Log'!$G$63:$G$152)</f>
        <v>20.000000000000089</v>
      </c>
      <c r="E55" s="16">
        <f>D55+'Historical Data'!E72</f>
        <v>20.000000000000089</v>
      </c>
      <c r="F55" s="18">
        <f t="shared" si="0"/>
        <v>0.40000000000000191</v>
      </c>
    </row>
    <row r="56" spans="1:8" x14ac:dyDescent="0.15">
      <c r="A56" t="str">
        <f>'Historical Data'!A73</f>
        <v>Review</v>
      </c>
      <c r="C56" s="89">
        <f>$C$61*'Historical Data'!F73</f>
        <v>0</v>
      </c>
      <c r="D56" s="89">
        <f>SUMIF('Time Log'!$H$63:$H$152,A56,'Time Log'!$G$63:$G$152)</f>
        <v>19.999999999999929</v>
      </c>
      <c r="E56" s="16">
        <f>D56+'Historical Data'!E73</f>
        <v>19.999999999999929</v>
      </c>
      <c r="F56" s="18">
        <f t="shared" si="0"/>
        <v>0.39999999999999869</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49.999999999999986</v>
      </c>
      <c r="E59" s="16">
        <f>D59+'Historical Data'!E76</f>
        <v>49.999999999999986</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565.00000000000011</v>
      </c>
      <c r="E61" s="89">
        <f>D61+'Historical Data'!E78</f>
        <v>565.00000000000011</v>
      </c>
      <c r="F61" s="18">
        <f t="shared" si="0"/>
        <v>11.300000000000006</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44858</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44849</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44850</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44851</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44852</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44853</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44854</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44855</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44856</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44857</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44858</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44859</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44860</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44861</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44862</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44863</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44864</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44865</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44866</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44867</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44868</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44869</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44870</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44871</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44872</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44873</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44874</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44875</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44876</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44877</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44878</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17" t="s">
        <v>120</v>
      </c>
      <c r="B45" s="317"/>
      <c r="C45" s="317"/>
    </row>
    <row r="46" spans="1:10" ht="25" customHeight="1" x14ac:dyDescent="0.15">
      <c r="A46" s="313" t="s">
        <v>425</v>
      </c>
      <c r="B46" s="313"/>
      <c r="C46" s="313"/>
      <c r="D46" s="313"/>
      <c r="E46" s="313"/>
      <c r="F46" s="313"/>
      <c r="G46" s="313"/>
      <c r="H46" s="313"/>
      <c r="I46" s="313"/>
      <c r="J46" s="313"/>
    </row>
    <row r="47" spans="1:10" ht="13" customHeight="1" x14ac:dyDescent="0.15">
      <c r="A47" s="35"/>
      <c r="B47" s="150"/>
      <c r="C47" s="151" t="s">
        <v>434</v>
      </c>
      <c r="D47" s="408" t="s">
        <v>76</v>
      </c>
      <c r="E47" s="408"/>
      <c r="F47" s="408"/>
      <c r="G47" s="408"/>
      <c r="H47" s="408"/>
      <c r="I47" s="408"/>
      <c r="J47" s="408"/>
    </row>
    <row r="48" spans="1:10" ht="12" customHeight="1" x14ac:dyDescent="0.15">
      <c r="A48" s="35"/>
      <c r="B48" s="147"/>
      <c r="C48" s="147" t="str">
        <f>B19</f>
        <v>Requirements Change</v>
      </c>
      <c r="D48" s="313" t="str">
        <f>C19</f>
        <v>Changes to requirements</v>
      </c>
      <c r="E48" s="313"/>
      <c r="F48" s="313"/>
      <c r="G48" s="313"/>
      <c r="H48" s="313"/>
      <c r="I48" s="313"/>
      <c r="J48" s="313"/>
    </row>
    <row r="49" spans="1:13" ht="11" customHeight="1" x14ac:dyDescent="0.15">
      <c r="B49" s="147"/>
      <c r="C49" s="147" t="str">
        <f t="shared" ref="C49:C58" si="0">B20</f>
        <v>Requirements Clarification</v>
      </c>
      <c r="D49" s="313" t="str">
        <f t="shared" ref="D49:D58" si="1">C20</f>
        <v>Clarifications to requirements</v>
      </c>
      <c r="E49" s="313"/>
      <c r="F49" s="313"/>
      <c r="G49" s="313"/>
      <c r="H49" s="313"/>
      <c r="I49" s="313"/>
      <c r="J49" s="313"/>
    </row>
    <row r="50" spans="1:13" ht="11" customHeight="1" x14ac:dyDescent="0.15">
      <c r="B50" s="147"/>
      <c r="C50" s="147" t="str">
        <f t="shared" si="0"/>
        <v>Product syntax</v>
      </c>
      <c r="D50" s="313" t="str">
        <f t="shared" si="1"/>
        <v>Syntax flaws in the deliverable product</v>
      </c>
      <c r="E50" s="313"/>
      <c r="F50" s="313"/>
      <c r="G50" s="313"/>
      <c r="H50" s="313"/>
      <c r="I50" s="313"/>
      <c r="J50" s="313"/>
    </row>
    <row r="51" spans="1:13" ht="11" customHeight="1" x14ac:dyDescent="0.15">
      <c r="B51" s="147"/>
      <c r="C51" s="147" t="str">
        <f t="shared" si="0"/>
        <v>Product logic</v>
      </c>
      <c r="D51" s="313" t="str">
        <f t="shared" si="1"/>
        <v>Logic flaws in the deliverable product</v>
      </c>
      <c r="E51" s="313"/>
      <c r="F51" s="313"/>
      <c r="G51" s="313"/>
      <c r="H51" s="313"/>
      <c r="I51" s="313"/>
      <c r="J51" s="313"/>
    </row>
    <row r="52" spans="1:13" ht="11" customHeight="1" x14ac:dyDescent="0.15">
      <c r="B52" s="147"/>
      <c r="C52" s="147" t="str">
        <f t="shared" si="0"/>
        <v>Product interface</v>
      </c>
      <c r="D52" s="313" t="str">
        <f t="shared" si="1"/>
        <v>Flaws in the interface of a component of the deliverable product</v>
      </c>
      <c r="E52" s="313"/>
      <c r="F52" s="313"/>
      <c r="G52" s="313"/>
      <c r="H52" s="313"/>
      <c r="I52" s="313"/>
      <c r="J52" s="313"/>
    </row>
    <row r="53" spans="1:13" ht="11" customHeight="1" x14ac:dyDescent="0.15">
      <c r="B53" s="147"/>
      <c r="C53" s="147" t="str">
        <f t="shared" si="0"/>
        <v>Product checking</v>
      </c>
      <c r="D53" s="313" t="str">
        <f t="shared" si="1"/>
        <v>Flaws with boundary/type checking within a component of the deliverable product</v>
      </c>
      <c r="E53" s="313"/>
      <c r="F53" s="313"/>
      <c r="G53" s="313"/>
      <c r="H53" s="313"/>
      <c r="I53" s="313"/>
      <c r="J53" s="313"/>
    </row>
    <row r="54" spans="1:13" ht="11" customHeight="1" x14ac:dyDescent="0.15">
      <c r="B54" s="147"/>
      <c r="C54" s="147" t="str">
        <f t="shared" si="0"/>
        <v>Test syntax</v>
      </c>
      <c r="D54" s="313" t="str">
        <f t="shared" si="1"/>
        <v xml:space="preserve">Syntax flaws in the test code </v>
      </c>
      <c r="E54" s="313"/>
      <c r="F54" s="313"/>
      <c r="G54" s="313"/>
      <c r="H54" s="313"/>
      <c r="I54" s="313"/>
      <c r="J54" s="313"/>
    </row>
    <row r="55" spans="1:13" ht="11" customHeight="1" x14ac:dyDescent="0.15">
      <c r="B55" s="147"/>
      <c r="C55" s="147" t="str">
        <f t="shared" si="0"/>
        <v>Test logic</v>
      </c>
      <c r="D55" s="313" t="str">
        <f t="shared" si="1"/>
        <v>Logic flaws in the test code</v>
      </c>
      <c r="E55" s="313"/>
      <c r="F55" s="313"/>
      <c r="G55" s="313"/>
      <c r="H55" s="313"/>
      <c r="I55" s="313"/>
      <c r="J55" s="313"/>
    </row>
    <row r="56" spans="1:13" ht="11" customHeight="1" x14ac:dyDescent="0.15">
      <c r="B56" s="147"/>
      <c r="C56" s="147" t="str">
        <f t="shared" si="0"/>
        <v>Test interface</v>
      </c>
      <c r="D56" s="313" t="str">
        <f t="shared" si="1"/>
        <v>Flaws in the interface of a component of the test code</v>
      </c>
      <c r="E56" s="313"/>
      <c r="F56" s="313"/>
      <c r="G56" s="313"/>
      <c r="H56" s="313"/>
      <c r="I56" s="313"/>
      <c r="J56" s="313"/>
    </row>
    <row r="57" spans="1:13" ht="11" customHeight="1" x14ac:dyDescent="0.15">
      <c r="B57" s="147"/>
      <c r="C57" s="147" t="str">
        <f t="shared" si="0"/>
        <v>Test checking</v>
      </c>
      <c r="D57" s="313" t="str">
        <f t="shared" si="1"/>
        <v>Flaws with boundary/type checking within a component of the test code</v>
      </c>
      <c r="E57" s="313"/>
      <c r="F57" s="313"/>
      <c r="G57" s="313"/>
      <c r="H57" s="313"/>
      <c r="I57" s="313"/>
      <c r="J57" s="313"/>
    </row>
    <row r="58" spans="1:13" ht="11" customHeight="1" x14ac:dyDescent="0.15">
      <c r="B58" s="147"/>
      <c r="C58" s="147" t="str">
        <f t="shared" si="0"/>
        <v>Bad Smell</v>
      </c>
      <c r="D58" s="313" t="str">
        <f t="shared" si="1"/>
        <v>Refactoring changes (please note the bad smell in the defect description)</v>
      </c>
      <c r="E58" s="313"/>
      <c r="F58" s="313"/>
      <c r="G58" s="313"/>
      <c r="H58" s="313"/>
      <c r="I58" s="313"/>
      <c r="J58" s="313"/>
    </row>
    <row r="59" spans="1:13" ht="11" customHeight="1" x14ac:dyDescent="0.15">
      <c r="B59" s="147"/>
      <c r="C59" s="147"/>
      <c r="D59" s="35"/>
      <c r="E59" s="35"/>
      <c r="F59" s="35"/>
      <c r="G59" s="35"/>
      <c r="H59" s="35"/>
      <c r="I59" s="35"/>
      <c r="J59" s="35"/>
    </row>
    <row r="60" spans="1:13" s="3" customFormat="1" ht="32" customHeight="1" x14ac:dyDescent="0.15">
      <c r="A60" s="163" t="s">
        <v>505</v>
      </c>
      <c r="B60" s="163" t="s">
        <v>513</v>
      </c>
      <c r="C60" s="163" t="s">
        <v>504</v>
      </c>
      <c r="D60" s="163" t="s">
        <v>501</v>
      </c>
      <c r="E60" s="163" t="s">
        <v>618</v>
      </c>
      <c r="F60" s="163" t="s">
        <v>502</v>
      </c>
      <c r="G60" s="163" t="s">
        <v>503</v>
      </c>
      <c r="H60" s="163" t="s">
        <v>75</v>
      </c>
      <c r="I60" s="163" t="s">
        <v>512</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dimension ref="A1:AF8"/>
  <sheetViews>
    <sheetView showGridLines="0" topLeftCell="A8" workbookViewId="0">
      <selection activeCell="U7" sqref="U7"/>
    </sheetView>
  </sheetViews>
  <sheetFormatPr baseColWidth="10" defaultRowHeight="13" x14ac:dyDescent="0.15"/>
  <cols>
    <col min="2" max="2" width="21.5" customWidth="1"/>
  </cols>
  <sheetData>
    <row r="1" spans="1:32" s="3" customFormat="1" ht="20" x14ac:dyDescent="0.2">
      <c r="A1" s="317" t="s">
        <v>750</v>
      </c>
      <c r="B1" s="317"/>
      <c r="C1" s="317"/>
    </row>
    <row r="2" spans="1:32" s="3" customFormat="1" ht="20" x14ac:dyDescent="0.2">
      <c r="A2" s="186" t="s">
        <v>749</v>
      </c>
      <c r="B2" s="23"/>
    </row>
    <row r="3" spans="1:32" s="3" customFormat="1" ht="25" customHeight="1" thickBot="1" x14ac:dyDescent="0.25">
      <c r="A3" s="299"/>
      <c r="B3" s="300" t="s">
        <v>747</v>
      </c>
      <c r="C3" s="412" t="s">
        <v>753</v>
      </c>
      <c r="D3" s="412"/>
      <c r="E3" s="412"/>
      <c r="F3" s="412"/>
      <c r="G3" s="412"/>
      <c r="H3" s="412"/>
      <c r="I3" s="412"/>
      <c r="J3" s="412"/>
      <c r="K3" s="412"/>
      <c r="L3" s="412" t="s">
        <v>748</v>
      </c>
      <c r="M3" s="412"/>
      <c r="N3" s="412"/>
      <c r="O3" s="412"/>
      <c r="P3" s="412"/>
      <c r="Q3" s="412"/>
      <c r="R3" s="412"/>
      <c r="S3" s="412"/>
    </row>
    <row r="4" spans="1:32" ht="313" customHeight="1" thickBot="1" x14ac:dyDescent="0.2">
      <c r="A4" s="33"/>
      <c r="B4" s="301" t="s">
        <v>746</v>
      </c>
      <c r="C4" s="411"/>
      <c r="D4" s="409"/>
      <c r="E4" s="409"/>
      <c r="F4" s="409"/>
      <c r="G4" s="409"/>
      <c r="H4" s="409"/>
      <c r="I4" s="409"/>
      <c r="J4" s="409"/>
      <c r="K4" s="409"/>
      <c r="L4" s="409"/>
      <c r="M4" s="409"/>
      <c r="N4" s="409"/>
      <c r="O4" s="409"/>
      <c r="P4" s="409"/>
      <c r="Q4" s="409"/>
      <c r="R4" s="409"/>
      <c r="S4" s="410"/>
      <c r="X4" s="412"/>
      <c r="Y4" s="412"/>
      <c r="Z4" s="412"/>
      <c r="AA4" s="412"/>
      <c r="AB4" s="412"/>
      <c r="AC4" s="412"/>
      <c r="AD4" s="412"/>
      <c r="AE4" s="412"/>
      <c r="AF4" s="412"/>
    </row>
    <row r="5" spans="1:32" ht="313" customHeight="1" thickBot="1" x14ac:dyDescent="0.2">
      <c r="B5" s="301" t="s">
        <v>743</v>
      </c>
      <c r="C5" s="411"/>
      <c r="D5" s="409"/>
      <c r="E5" s="409"/>
      <c r="F5" s="409"/>
      <c r="G5" s="409"/>
      <c r="H5" s="409"/>
      <c r="I5" s="409"/>
      <c r="J5" s="409"/>
      <c r="K5" s="409"/>
      <c r="L5" s="409"/>
      <c r="M5" s="409"/>
      <c r="N5" s="409"/>
      <c r="O5" s="409"/>
      <c r="P5" s="409"/>
      <c r="Q5" s="409"/>
      <c r="R5" s="409"/>
      <c r="S5" s="410"/>
    </row>
    <row r="6" spans="1:32" ht="313" customHeight="1" thickBot="1" x14ac:dyDescent="0.2">
      <c r="B6" s="301" t="s">
        <v>744</v>
      </c>
      <c r="C6" s="411"/>
      <c r="D6" s="409"/>
      <c r="E6" s="409"/>
      <c r="F6" s="409"/>
      <c r="G6" s="409"/>
      <c r="H6" s="409"/>
      <c r="I6" s="409"/>
      <c r="J6" s="409"/>
      <c r="K6" s="409"/>
      <c r="L6" s="409"/>
      <c r="M6" s="409"/>
      <c r="N6" s="409"/>
      <c r="O6" s="409"/>
      <c r="P6" s="409"/>
      <c r="Q6" s="409"/>
      <c r="R6" s="409"/>
      <c r="S6" s="410"/>
    </row>
    <row r="7" spans="1:32" ht="313" customHeight="1" thickBot="1" x14ac:dyDescent="0.2">
      <c r="B7" s="301" t="s">
        <v>745</v>
      </c>
      <c r="C7" s="411" t="s">
        <v>798</v>
      </c>
      <c r="D7" s="409"/>
      <c r="E7" s="409"/>
      <c r="F7" s="409"/>
      <c r="G7" s="409"/>
      <c r="H7" s="409"/>
      <c r="I7" s="409"/>
      <c r="J7" s="409"/>
      <c r="K7" s="409"/>
      <c r="L7" s="409" t="s">
        <v>799</v>
      </c>
      <c r="M7" s="409"/>
      <c r="N7" s="409"/>
      <c r="O7" s="409"/>
      <c r="P7" s="409"/>
      <c r="Q7" s="409"/>
      <c r="R7" s="409"/>
      <c r="S7" s="410"/>
    </row>
    <row r="8" spans="1:32" ht="313" customHeight="1" thickBot="1" x14ac:dyDescent="0.2">
      <c r="B8" s="301" t="s">
        <v>743</v>
      </c>
      <c r="C8" s="411"/>
      <c r="D8" s="409"/>
      <c r="E8" s="409"/>
      <c r="F8" s="409"/>
      <c r="G8" s="409"/>
      <c r="H8" s="409"/>
      <c r="I8" s="409"/>
      <c r="J8" s="409"/>
      <c r="K8" s="409"/>
      <c r="L8" s="409"/>
      <c r="M8" s="409"/>
      <c r="N8" s="409"/>
      <c r="O8" s="409"/>
      <c r="P8" s="409"/>
      <c r="Q8" s="409"/>
      <c r="R8" s="409"/>
      <c r="S8" s="410"/>
    </row>
  </sheetData>
  <sheetProtection sheet="1" objects="1" scenarios="1"/>
  <mergeCells count="14">
    <mergeCell ref="X4:AF4"/>
    <mergeCell ref="L3:S3"/>
    <mergeCell ref="L4:S4"/>
    <mergeCell ref="L5:S5"/>
    <mergeCell ref="L6:S6"/>
    <mergeCell ref="L7:S7"/>
    <mergeCell ref="L8:S8"/>
    <mergeCell ref="A1:C1"/>
    <mergeCell ref="C4:K4"/>
    <mergeCell ref="C5:K5"/>
    <mergeCell ref="C6:K6"/>
    <mergeCell ref="C7:K7"/>
    <mergeCell ref="C8:K8"/>
    <mergeCell ref="C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3"/>
  <sheetViews>
    <sheetView showGridLines="0" topLeftCell="A96" zoomScaleNormal="100" workbookViewId="0">
      <selection activeCell="H94" sqref="H94"/>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17" t="s">
        <v>103</v>
      </c>
      <c r="B45" s="317"/>
      <c r="C45" s="317"/>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2" t="s">
        <v>417</v>
      </c>
      <c r="F64" s="212" t="s">
        <v>418</v>
      </c>
      <c r="G64" s="33"/>
      <c r="H64" s="213" t="s">
        <v>563</v>
      </c>
    </row>
    <row r="65" spans="2:8" ht="15" thickBot="1" x14ac:dyDescent="0.2">
      <c r="B65" s="136"/>
      <c r="E65" s="214" t="s">
        <v>562</v>
      </c>
      <c r="F65" s="219" t="s">
        <v>698</v>
      </c>
      <c r="G65" s="33"/>
      <c r="H65" s="220"/>
    </row>
    <row r="66" spans="2:8" ht="15" thickBot="1" x14ac:dyDescent="0.2">
      <c r="B66" s="136"/>
      <c r="E66" s="221" t="s">
        <v>647</v>
      </c>
      <c r="F66" s="219" t="s">
        <v>634</v>
      </c>
      <c r="G66" s="33"/>
      <c r="H66" s="220" t="s">
        <v>312</v>
      </c>
    </row>
    <row r="67" spans="2:8" ht="15" thickBot="1" x14ac:dyDescent="0.2">
      <c r="B67" s="136"/>
      <c r="E67" s="221" t="s">
        <v>613</v>
      </c>
      <c r="F67" s="219" t="s">
        <v>738</v>
      </c>
      <c r="G67" s="33"/>
      <c r="H67" s="220" t="s">
        <v>739</v>
      </c>
    </row>
    <row r="68" spans="2:8" ht="14" x14ac:dyDescent="0.15">
      <c r="B68" s="137"/>
      <c r="E68" s="221" t="s">
        <v>486</v>
      </c>
      <c r="F68" s="223" t="s">
        <v>561</v>
      </c>
      <c r="G68" s="33"/>
      <c r="H68" s="233" t="s">
        <v>69</v>
      </c>
    </row>
    <row r="69" spans="2:8" ht="14" x14ac:dyDescent="0.15">
      <c r="B69" s="138"/>
      <c r="E69" s="225"/>
      <c r="F69" s="223" t="s">
        <v>560</v>
      </c>
      <c r="G69" s="33"/>
      <c r="H69" s="233" t="s">
        <v>69</v>
      </c>
    </row>
    <row r="70" spans="2:8" ht="14" thickBot="1" x14ac:dyDescent="0.2">
      <c r="B70" s="139"/>
      <c r="E70" s="217"/>
      <c r="F70" s="219" t="s">
        <v>697</v>
      </c>
      <c r="G70" s="33"/>
      <c r="H70" s="220" t="s">
        <v>123</v>
      </c>
    </row>
    <row r="71" spans="2:8" ht="14" x14ac:dyDescent="0.15">
      <c r="B71" s="139"/>
      <c r="E71" s="221" t="s">
        <v>108</v>
      </c>
      <c r="F71" s="215" t="s">
        <v>565</v>
      </c>
      <c r="G71" s="33"/>
      <c r="H71" s="224"/>
    </row>
    <row r="72" spans="2:8" ht="14" x14ac:dyDescent="0.15">
      <c r="B72" s="140"/>
      <c r="E72" s="225"/>
      <c r="F72" s="226" t="s">
        <v>566</v>
      </c>
      <c r="G72" s="33"/>
      <c r="H72" s="232"/>
    </row>
    <row r="73" spans="2:8" ht="14" x14ac:dyDescent="0.15">
      <c r="B73" s="140"/>
      <c r="E73" s="225"/>
      <c r="F73" s="226" t="s">
        <v>736</v>
      </c>
      <c r="G73" s="33"/>
      <c r="H73" s="33" t="s">
        <v>564</v>
      </c>
    </row>
    <row r="74" spans="2:8" ht="14" x14ac:dyDescent="0.15">
      <c r="E74" s="217"/>
      <c r="F74" s="226" t="s">
        <v>567</v>
      </c>
      <c r="G74" s="33"/>
      <c r="H74" s="33"/>
    </row>
    <row r="75" spans="2:8" ht="14" x14ac:dyDescent="0.15">
      <c r="E75" s="217"/>
      <c r="F75" s="227" t="s">
        <v>568</v>
      </c>
      <c r="G75" s="33"/>
      <c r="H75" s="33"/>
    </row>
    <row r="76" spans="2:8" ht="14" x14ac:dyDescent="0.15">
      <c r="E76" s="217"/>
      <c r="F76" s="227" t="s">
        <v>569</v>
      </c>
      <c r="G76" s="33"/>
      <c r="H76" s="33"/>
    </row>
    <row r="77" spans="2:8" ht="14" x14ac:dyDescent="0.15">
      <c r="E77" s="217"/>
      <c r="F77" s="228" t="s">
        <v>734</v>
      </c>
      <c r="G77" s="33"/>
      <c r="H77" s="216"/>
    </row>
    <row r="78" spans="2:8" ht="14" x14ac:dyDescent="0.15">
      <c r="E78" s="217"/>
      <c r="F78" s="228" t="s">
        <v>570</v>
      </c>
      <c r="G78" s="33"/>
      <c r="H78" s="216"/>
    </row>
    <row r="79" spans="2:8" ht="14" x14ac:dyDescent="0.15">
      <c r="E79" s="217"/>
      <c r="F79" s="227" t="s">
        <v>571</v>
      </c>
      <c r="G79" s="33"/>
      <c r="H79" s="216"/>
    </row>
    <row r="80" spans="2:8" ht="14" x14ac:dyDescent="0.15">
      <c r="E80" s="217"/>
      <c r="F80" s="228" t="s">
        <v>572</v>
      </c>
      <c r="G80" s="33"/>
      <c r="H80" s="216"/>
    </row>
    <row r="81" spans="5:8" ht="14" x14ac:dyDescent="0.15">
      <c r="E81" s="217"/>
      <c r="F81" s="226" t="s">
        <v>573</v>
      </c>
      <c r="G81" s="33"/>
      <c r="H81" s="216"/>
    </row>
    <row r="82" spans="5:8" ht="14" x14ac:dyDescent="0.15">
      <c r="E82" s="217"/>
      <c r="F82" s="226" t="s">
        <v>574</v>
      </c>
      <c r="G82" s="33"/>
      <c r="H82" s="216"/>
    </row>
    <row r="83" spans="5:8" ht="14" x14ac:dyDescent="0.15">
      <c r="E83" s="217"/>
      <c r="F83" s="226" t="s">
        <v>575</v>
      </c>
      <c r="G83" s="33"/>
      <c r="H83" s="216"/>
    </row>
    <row r="84" spans="5:8" ht="14" x14ac:dyDescent="0.15">
      <c r="E84" s="217"/>
      <c r="F84" s="229" t="s">
        <v>735</v>
      </c>
      <c r="G84" s="33"/>
      <c r="H84" s="216"/>
    </row>
    <row r="85" spans="5:8" ht="14" x14ac:dyDescent="0.15">
      <c r="E85" s="217"/>
      <c r="F85" s="229" t="s">
        <v>576</v>
      </c>
      <c r="G85" s="33"/>
      <c r="H85" s="216"/>
    </row>
    <row r="86" spans="5:8" ht="14" x14ac:dyDescent="0.15">
      <c r="E86" s="217"/>
      <c r="F86" s="226" t="s">
        <v>577</v>
      </c>
      <c r="G86" s="33"/>
      <c r="H86" s="33"/>
    </row>
    <row r="87" spans="5:8" ht="15" thickBot="1" x14ac:dyDescent="0.2">
      <c r="E87" s="217"/>
      <c r="F87" s="230" t="s">
        <v>578</v>
      </c>
      <c r="G87" s="33"/>
      <c r="H87" s="33"/>
    </row>
    <row r="88" spans="5:8" ht="15" thickBot="1" x14ac:dyDescent="0.2">
      <c r="E88" s="221" t="s">
        <v>123</v>
      </c>
      <c r="F88" s="231" t="s">
        <v>633</v>
      </c>
      <c r="G88" s="33"/>
      <c r="H88" s="222" t="s">
        <v>123</v>
      </c>
    </row>
    <row r="89" spans="5:8" ht="15" thickBot="1" x14ac:dyDescent="0.2">
      <c r="E89" s="221" t="s">
        <v>615</v>
      </c>
      <c r="F89" s="231" t="s">
        <v>733</v>
      </c>
      <c r="G89" s="33"/>
      <c r="H89" s="222"/>
    </row>
    <row r="90" spans="5:8" ht="14" x14ac:dyDescent="0.15">
      <c r="E90" s="221" t="s">
        <v>283</v>
      </c>
      <c r="F90" s="231" t="s">
        <v>487</v>
      </c>
      <c r="G90" s="33"/>
      <c r="H90" s="222" t="s">
        <v>312</v>
      </c>
    </row>
    <row r="91" spans="5:8" ht="14" x14ac:dyDescent="0.15">
      <c r="E91" s="225"/>
      <c r="F91" s="218" t="s">
        <v>488</v>
      </c>
      <c r="G91" s="33"/>
      <c r="H91" s="216" t="s">
        <v>69</v>
      </c>
    </row>
    <row r="92" spans="5:8" ht="14" x14ac:dyDescent="0.15">
      <c r="E92" s="225"/>
      <c r="F92" s="218" t="s">
        <v>740</v>
      </c>
      <c r="G92" s="33"/>
      <c r="H92" s="216" t="s">
        <v>741</v>
      </c>
    </row>
    <row r="93" spans="5:8" ht="14" x14ac:dyDescent="0.15">
      <c r="E93" s="225"/>
      <c r="F93" s="218" t="s">
        <v>497</v>
      </c>
      <c r="G93" s="33"/>
      <c r="H93" s="216" t="s">
        <v>498</v>
      </c>
    </row>
    <row r="94" spans="5:8" ht="15" thickBot="1" x14ac:dyDescent="0.2">
      <c r="E94" s="217"/>
      <c r="F94" s="218" t="s">
        <v>752</v>
      </c>
      <c r="G94" s="33"/>
      <c r="H94" s="216" t="s">
        <v>751</v>
      </c>
    </row>
    <row r="95" spans="5:8" ht="14" x14ac:dyDescent="0.15">
      <c r="E95" s="221" t="s">
        <v>415</v>
      </c>
      <c r="F95" s="231" t="s">
        <v>494</v>
      </c>
      <c r="G95" s="33"/>
      <c r="H95" s="224"/>
    </row>
    <row r="96" spans="5:8" ht="14" x14ac:dyDescent="0.15">
      <c r="E96" s="225"/>
      <c r="F96" s="218" t="s">
        <v>648</v>
      </c>
      <c r="G96" s="33"/>
      <c r="H96" s="232"/>
    </row>
    <row r="97" spans="1:8" ht="14" x14ac:dyDescent="0.15">
      <c r="E97" s="225"/>
      <c r="F97" s="218" t="s">
        <v>649</v>
      </c>
      <c r="G97" s="33"/>
      <c r="H97" s="232"/>
    </row>
    <row r="98" spans="1:8" ht="14" x14ac:dyDescent="0.15">
      <c r="E98" s="217"/>
      <c r="F98" s="218" t="s">
        <v>650</v>
      </c>
      <c r="G98" s="33"/>
      <c r="H98" s="33"/>
    </row>
    <row r="99" spans="1:8" ht="15" thickBot="1" x14ac:dyDescent="0.2">
      <c r="E99" s="217"/>
      <c r="F99" s="218" t="s">
        <v>519</v>
      </c>
      <c r="G99" s="33"/>
      <c r="H99" s="33"/>
    </row>
    <row r="100" spans="1:8" ht="18" x14ac:dyDescent="0.2">
      <c r="A100" s="40" t="s">
        <v>395</v>
      </c>
      <c r="E100" s="221" t="s">
        <v>489</v>
      </c>
      <c r="F100" s="231" t="s">
        <v>457</v>
      </c>
      <c r="G100" s="33"/>
      <c r="H100" s="222" t="s">
        <v>449</v>
      </c>
    </row>
    <row r="101" spans="1:8" ht="14" x14ac:dyDescent="0.15">
      <c r="A101" t="s">
        <v>398</v>
      </c>
      <c r="C101" t="s">
        <v>459</v>
      </c>
      <c r="E101" s="211"/>
      <c r="F101" s="211"/>
      <c r="G101" s="33"/>
      <c r="H101" s="233"/>
    </row>
    <row r="102" spans="1:8" ht="14" x14ac:dyDescent="0.15">
      <c r="A102" t="s">
        <v>400</v>
      </c>
      <c r="C102" t="s">
        <v>460</v>
      </c>
      <c r="G102" s="211"/>
      <c r="H102" s="211"/>
    </row>
    <row r="103" spans="1:8" x14ac:dyDescent="0.15">
      <c r="A103" t="s">
        <v>402</v>
      </c>
    </row>
    <row r="104" spans="1:8" x14ac:dyDescent="0.15">
      <c r="B104" t="s">
        <v>403</v>
      </c>
    </row>
    <row r="105" spans="1:8" x14ac:dyDescent="0.15">
      <c r="B105" s="136" t="s">
        <v>431</v>
      </c>
      <c r="C105" t="s">
        <v>461</v>
      </c>
    </row>
    <row r="106" spans="1:8" x14ac:dyDescent="0.15">
      <c r="B106" s="136" t="s">
        <v>432</v>
      </c>
      <c r="C106" t="s">
        <v>462</v>
      </c>
    </row>
    <row r="107" spans="1:8" x14ac:dyDescent="0.15">
      <c r="B107" t="s">
        <v>404</v>
      </c>
      <c r="C107" t="s">
        <v>463</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4" zoomScale="229" zoomScaleNormal="124" workbookViewId="0">
      <selection activeCell="H60" sqref="H60"/>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44849</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44850</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44851</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44852</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44853</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44854</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44855</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17" t="s">
        <v>131</v>
      </c>
      <c r="B45" s="317"/>
      <c r="C45" s="317"/>
      <c r="D45" s="317"/>
      <c r="E45" s="317"/>
      <c r="F45" s="1"/>
      <c r="G45" s="1"/>
      <c r="H45" s="1"/>
      <c r="I45" s="1"/>
      <c r="J45" s="27"/>
    </row>
    <row r="46" spans="1:12" x14ac:dyDescent="0.15">
      <c r="A46" s="313" t="s">
        <v>427</v>
      </c>
      <c r="B46" s="313"/>
      <c r="C46" s="313"/>
      <c r="D46" s="313"/>
      <c r="E46" s="313"/>
      <c r="F46" s="313"/>
      <c r="G46" s="313"/>
      <c r="H46" s="313"/>
      <c r="I46" s="313"/>
      <c r="J46" s="313"/>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1" t="s">
        <v>617</v>
      </c>
      <c r="F48" s="242"/>
      <c r="G48" s="242"/>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413" t="s">
        <v>139</v>
      </c>
      <c r="C61" s="413"/>
      <c r="D61" s="413" t="s">
        <v>140</v>
      </c>
      <c r="E61" s="413"/>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x14ac:dyDescent="0.15">
      <c r="A63" s="7">
        <v>44857</v>
      </c>
      <c r="B63" s="5">
        <v>8</v>
      </c>
      <c r="C63" s="5">
        <v>45</v>
      </c>
      <c r="D63" s="5">
        <v>9</v>
      </c>
      <c r="E63" s="5">
        <v>0</v>
      </c>
      <c r="F63" s="5">
        <v>0</v>
      </c>
      <c r="G63" s="29">
        <f>IF(OR(ISBLANK(B63),ISBLANK(C63),ISBLANK(D63),ISBLANK(E63)),"",((TIME(D63,E63,0)-TIME(B63,C63,0))*1440-F63))</f>
        <v>15.000000000000027</v>
      </c>
      <c r="H63" s="6" t="s">
        <v>408</v>
      </c>
      <c r="I63" s="6">
        <v>4</v>
      </c>
      <c r="J63" s="28"/>
      <c r="K63" t="str">
        <f>IF(G63&lt;0,"&lt;-- Invalid stop time","")</f>
        <v/>
      </c>
    </row>
    <row r="64" spans="1:15" x14ac:dyDescent="0.15">
      <c r="A64" s="7">
        <v>44857</v>
      </c>
      <c r="B64" s="5">
        <v>9</v>
      </c>
      <c r="C64" s="5">
        <v>0</v>
      </c>
      <c r="D64" s="5">
        <v>9</v>
      </c>
      <c r="E64" s="5">
        <v>20</v>
      </c>
      <c r="F64" s="5">
        <v>0</v>
      </c>
      <c r="G64" s="29">
        <f t="shared" ref="G64:G127" si="0">IF(OR(ISBLANK(B64),ISBLANK(C64),ISBLANK(D64),ISBLANK(E64)),"",((TIME(D64,E64,0)-TIME(B64,C64,0))*1440-F64))</f>
        <v>20.000000000000007</v>
      </c>
      <c r="H64" s="6" t="s">
        <v>613</v>
      </c>
      <c r="I64" s="6">
        <v>4</v>
      </c>
      <c r="J64" s="28"/>
      <c r="K64" t="str">
        <f t="shared" ref="K64:K94" si="1">IF(G64&lt;0,"&lt;-- Invalid stop time","")</f>
        <v/>
      </c>
    </row>
    <row r="65" spans="1:11" x14ac:dyDescent="0.15">
      <c r="A65" s="7">
        <v>44857</v>
      </c>
      <c r="B65" s="5">
        <v>9</v>
      </c>
      <c r="C65" s="5">
        <v>20</v>
      </c>
      <c r="D65" s="5">
        <v>9</v>
      </c>
      <c r="E65" s="5">
        <v>25</v>
      </c>
      <c r="F65" s="5">
        <v>0</v>
      </c>
      <c r="G65" s="29">
        <f t="shared" si="0"/>
        <v>4.9999999999999822</v>
      </c>
      <c r="H65" s="6" t="s">
        <v>782</v>
      </c>
      <c r="I65" s="6">
        <v>4</v>
      </c>
      <c r="J65" s="28"/>
      <c r="K65" t="str">
        <f t="shared" si="1"/>
        <v/>
      </c>
    </row>
    <row r="66" spans="1:11" x14ac:dyDescent="0.15">
      <c r="A66" s="7">
        <v>44857</v>
      </c>
      <c r="B66" s="5">
        <v>9</v>
      </c>
      <c r="C66" s="5">
        <v>30</v>
      </c>
      <c r="D66" s="5">
        <v>17</v>
      </c>
      <c r="E66" s="5">
        <v>0</v>
      </c>
      <c r="F66" s="5">
        <v>60</v>
      </c>
      <c r="G66" s="29">
        <f t="shared" si="0"/>
        <v>390.00000000000006</v>
      </c>
      <c r="H66" s="6" t="s">
        <v>284</v>
      </c>
      <c r="I66" s="6">
        <v>4</v>
      </c>
      <c r="J66" s="28"/>
      <c r="K66" t="str">
        <f t="shared" si="1"/>
        <v/>
      </c>
    </row>
    <row r="67" spans="1:11" x14ac:dyDescent="0.15">
      <c r="A67" s="7">
        <v>44858</v>
      </c>
      <c r="B67" s="5">
        <v>12</v>
      </c>
      <c r="C67" s="5">
        <v>15</v>
      </c>
      <c r="D67" s="5">
        <v>13</v>
      </c>
      <c r="E67" s="5">
        <v>0</v>
      </c>
      <c r="F67" s="5">
        <v>0</v>
      </c>
      <c r="G67" s="29">
        <f t="shared" si="0"/>
        <v>45</v>
      </c>
      <c r="H67" s="6" t="s">
        <v>284</v>
      </c>
      <c r="I67" s="6">
        <v>4</v>
      </c>
      <c r="J67" s="28"/>
      <c r="K67" t="str">
        <f t="shared" si="1"/>
        <v/>
      </c>
    </row>
    <row r="68" spans="1:11" x14ac:dyDescent="0.15">
      <c r="A68" s="7">
        <v>44858</v>
      </c>
      <c r="B68" s="5">
        <v>13</v>
      </c>
      <c r="C68" s="5">
        <v>0</v>
      </c>
      <c r="D68" s="5">
        <v>13</v>
      </c>
      <c r="E68" s="5">
        <v>20</v>
      </c>
      <c r="F68" s="5">
        <v>0</v>
      </c>
      <c r="G68" s="29">
        <f t="shared" si="0"/>
        <v>20.000000000000089</v>
      </c>
      <c r="H68" s="6" t="s">
        <v>615</v>
      </c>
      <c r="I68" s="6">
        <v>4</v>
      </c>
      <c r="J68" s="28"/>
      <c r="K68" t="str">
        <f t="shared" si="1"/>
        <v/>
      </c>
    </row>
    <row r="69" spans="1:11" x14ac:dyDescent="0.15">
      <c r="A69" s="7">
        <v>44858</v>
      </c>
      <c r="B69" s="5">
        <v>13</v>
      </c>
      <c r="C69" s="5">
        <v>20</v>
      </c>
      <c r="D69" s="5">
        <v>13</v>
      </c>
      <c r="E69" s="5">
        <v>40</v>
      </c>
      <c r="F69" s="5">
        <v>0</v>
      </c>
      <c r="G69" s="29">
        <f t="shared" si="0"/>
        <v>19.999999999999929</v>
      </c>
      <c r="H69" s="6" t="s">
        <v>123</v>
      </c>
      <c r="I69" s="6">
        <v>4</v>
      </c>
      <c r="J69" s="28"/>
      <c r="K69" t="str">
        <f t="shared" si="1"/>
        <v/>
      </c>
    </row>
    <row r="70" spans="1:11" x14ac:dyDescent="0.15">
      <c r="A70" s="7">
        <v>44858</v>
      </c>
      <c r="B70" s="5">
        <v>13</v>
      </c>
      <c r="C70" s="5">
        <v>20</v>
      </c>
      <c r="D70" s="5">
        <v>14</v>
      </c>
      <c r="E70" s="5">
        <v>10</v>
      </c>
      <c r="F70" s="5">
        <v>0</v>
      </c>
      <c r="G70" s="29">
        <f t="shared" si="0"/>
        <v>49.999999999999986</v>
      </c>
      <c r="H70" s="6" t="s">
        <v>169</v>
      </c>
      <c r="I70" s="6">
        <v>4</v>
      </c>
      <c r="J70" s="28"/>
      <c r="K70" t="str">
        <f t="shared" si="1"/>
        <v/>
      </c>
    </row>
    <row r="71" spans="1:11" x14ac:dyDescent="0.15">
      <c r="A71" s="7"/>
      <c r="B71" s="5"/>
      <c r="C71" s="5"/>
      <c r="D71" s="5"/>
      <c r="E71" s="5"/>
      <c r="F71" s="5"/>
      <c r="G71" s="29" t="str">
        <f t="shared" si="0"/>
        <v/>
      </c>
      <c r="H71" s="6"/>
      <c r="I71" s="6"/>
      <c r="J71" s="28"/>
      <c r="K71" t="str">
        <f t="shared" si="1"/>
        <v/>
      </c>
    </row>
    <row r="72" spans="1:11" x14ac:dyDescent="0.15">
      <c r="A72" s="7"/>
      <c r="B72" s="5"/>
      <c r="C72" s="5"/>
      <c r="D72" s="5"/>
      <c r="E72" s="5"/>
      <c r="F72" s="5"/>
      <c r="G72" s="29" t="str">
        <f t="shared" si="0"/>
        <v/>
      </c>
      <c r="H72" s="6"/>
      <c r="I72" s="6"/>
      <c r="J72" s="28"/>
      <c r="K72" t="str">
        <f t="shared" si="1"/>
        <v/>
      </c>
    </row>
    <row r="73" spans="1:11" x14ac:dyDescent="0.15">
      <c r="A73" s="7"/>
      <c r="B73" s="5"/>
      <c r="C73" s="5"/>
      <c r="D73" s="5"/>
      <c r="E73" s="5"/>
      <c r="F73" s="5"/>
      <c r="G73" s="29" t="str">
        <f t="shared" si="0"/>
        <v/>
      </c>
      <c r="H73" s="6"/>
      <c r="I73" s="6"/>
      <c r="J73" s="28"/>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16" sqref="B16"/>
    </sheetView>
  </sheetViews>
  <sheetFormatPr baseColWidth="10" defaultColWidth="6.33203125" defaultRowHeight="13" x14ac:dyDescent="0.15"/>
  <cols>
    <col min="1" max="1" width="8.6640625" customWidth="1"/>
    <col min="2" max="2" width="140.1640625" customWidth="1"/>
  </cols>
  <sheetData>
    <row r="1" spans="1:3" s="3" customFormat="1" ht="20" x14ac:dyDescent="0.2">
      <c r="A1" s="317" t="s">
        <v>68</v>
      </c>
      <c r="B1" s="317"/>
      <c r="C1" s="317"/>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2"/>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307" t="s">
        <v>783</v>
      </c>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17" t="s">
        <v>112</v>
      </c>
      <c r="B1" s="317"/>
      <c r="C1" s="317"/>
    </row>
    <row r="2" spans="1:8" customFormat="1" ht="42" customHeight="1" x14ac:dyDescent="0.15">
      <c r="A2" s="414" t="s">
        <v>265</v>
      </c>
      <c r="B2" s="414"/>
      <c r="C2" s="414"/>
      <c r="D2" s="414"/>
      <c r="E2" s="414"/>
      <c r="F2" s="414"/>
      <c r="G2" s="414"/>
      <c r="H2" s="414"/>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44858</v>
      </c>
    </row>
    <row r="3" spans="1:11" x14ac:dyDescent="0.15">
      <c r="A3" t="s">
        <v>101</v>
      </c>
      <c r="B3" s="97">
        <v>73051</v>
      </c>
      <c r="C3" s="97"/>
      <c r="D3" t="s">
        <v>314</v>
      </c>
      <c r="E3" t="s">
        <v>314</v>
      </c>
      <c r="F3" t="s">
        <v>142</v>
      </c>
      <c r="G3" s="112">
        <v>0.95</v>
      </c>
      <c r="H3" s="112"/>
    </row>
    <row r="4" spans="1:11" x14ac:dyDescent="0.15">
      <c r="A4" t="s">
        <v>73</v>
      </c>
      <c r="B4" s="33" t="s">
        <v>408</v>
      </c>
      <c r="D4" s="33" t="s">
        <v>602</v>
      </c>
      <c r="E4" t="s">
        <v>314</v>
      </c>
      <c r="F4" t="s">
        <v>98</v>
      </c>
      <c r="G4" s="112">
        <v>0.9</v>
      </c>
      <c r="H4" s="112"/>
    </row>
    <row r="5" spans="1:11" x14ac:dyDescent="0.15">
      <c r="A5" t="s">
        <v>314</v>
      </c>
      <c r="B5" s="33" t="s">
        <v>613</v>
      </c>
      <c r="D5" s="33" t="s">
        <v>603</v>
      </c>
      <c r="E5" t="s">
        <v>314</v>
      </c>
      <c r="F5" t="s">
        <v>99</v>
      </c>
      <c r="G5" s="112">
        <v>0.85</v>
      </c>
      <c r="H5" s="112"/>
    </row>
    <row r="6" spans="1:11" x14ac:dyDescent="0.15">
      <c r="A6" t="s">
        <v>314</v>
      </c>
      <c r="B6" s="33" t="s">
        <v>413</v>
      </c>
      <c r="D6" s="33" t="s">
        <v>605</v>
      </c>
      <c r="E6" t="s">
        <v>314</v>
      </c>
      <c r="F6" t="s">
        <v>33</v>
      </c>
      <c r="G6" s="112">
        <v>0.8</v>
      </c>
      <c r="H6" s="112"/>
    </row>
    <row r="7" spans="1:11" x14ac:dyDescent="0.15">
      <c r="A7" t="s">
        <v>314</v>
      </c>
      <c r="B7" s="33" t="s">
        <v>614</v>
      </c>
      <c r="D7" s="33" t="s">
        <v>606</v>
      </c>
      <c r="E7" t="s">
        <v>314</v>
      </c>
      <c r="F7" t="s">
        <v>34</v>
      </c>
      <c r="G7" s="112">
        <v>0.75</v>
      </c>
      <c r="H7" s="112"/>
    </row>
    <row r="8" spans="1:11" x14ac:dyDescent="0.15">
      <c r="A8" t="s">
        <v>314</v>
      </c>
      <c r="B8" s="33" t="s">
        <v>284</v>
      </c>
      <c r="D8" s="33" t="s">
        <v>604</v>
      </c>
      <c r="E8" t="s">
        <v>314</v>
      </c>
      <c r="F8" t="s">
        <v>35</v>
      </c>
      <c r="G8" s="112">
        <v>0.7</v>
      </c>
      <c r="H8" s="97">
        <f t="shared" ref="H8:H16" ca="1" si="0">H9-1</f>
        <v>44849</v>
      </c>
      <c r="I8">
        <v>0</v>
      </c>
      <c r="J8">
        <v>0</v>
      </c>
      <c r="K8" s="3" t="s">
        <v>510</v>
      </c>
    </row>
    <row r="9" spans="1:11" x14ac:dyDescent="0.15">
      <c r="A9" t="s">
        <v>314</v>
      </c>
      <c r="B9" s="33" t="s">
        <v>615</v>
      </c>
      <c r="D9" s="33" t="s">
        <v>607</v>
      </c>
      <c r="E9" t="s">
        <v>314</v>
      </c>
      <c r="F9" t="s">
        <v>36</v>
      </c>
      <c r="G9" s="112">
        <v>0.65</v>
      </c>
      <c r="H9" s="97">
        <f t="shared" ca="1" si="0"/>
        <v>44850</v>
      </c>
      <c r="I9">
        <v>1</v>
      </c>
      <c r="J9">
        <f>J8+5</f>
        <v>5</v>
      </c>
      <c r="K9" s="3" t="s">
        <v>511</v>
      </c>
    </row>
    <row r="10" spans="1:11" x14ac:dyDescent="0.15">
      <c r="A10" t="s">
        <v>314</v>
      </c>
      <c r="B10" s="33" t="s">
        <v>123</v>
      </c>
      <c r="D10" s="33" t="s">
        <v>608</v>
      </c>
      <c r="E10" t="s">
        <v>314</v>
      </c>
      <c r="F10" t="s">
        <v>102</v>
      </c>
      <c r="G10" s="112">
        <v>0.5</v>
      </c>
      <c r="H10" s="97">
        <f t="shared" ca="1" si="0"/>
        <v>44851</v>
      </c>
      <c r="I10">
        <f>I9+1</f>
        <v>2</v>
      </c>
      <c r="J10">
        <f t="shared" ref="J10:J19" si="1">J9+5</f>
        <v>10</v>
      </c>
    </row>
    <row r="11" spans="1:11" x14ac:dyDescent="0.15">
      <c r="A11" t="s">
        <v>314</v>
      </c>
      <c r="B11" t="s">
        <v>310</v>
      </c>
      <c r="D11" s="33" t="s">
        <v>609</v>
      </c>
      <c r="E11" t="s">
        <v>314</v>
      </c>
      <c r="F11" t="s">
        <v>314</v>
      </c>
      <c r="G11" s="112" t="s">
        <v>314</v>
      </c>
      <c r="H11" s="97">
        <f t="shared" ca="1" si="0"/>
        <v>44852</v>
      </c>
      <c r="I11">
        <f t="shared" ref="I11:I31" si="2">I10+1</f>
        <v>3</v>
      </c>
      <c r="J11">
        <f t="shared" si="1"/>
        <v>15</v>
      </c>
    </row>
    <row r="12" spans="1:11" x14ac:dyDescent="0.15">
      <c r="A12" t="s">
        <v>314</v>
      </c>
      <c r="B12" s="33" t="s">
        <v>616</v>
      </c>
      <c r="D12" s="33" t="s">
        <v>610</v>
      </c>
      <c r="E12" t="s">
        <v>314</v>
      </c>
      <c r="F12" t="s">
        <v>314</v>
      </c>
      <c r="G12" t="s">
        <v>314</v>
      </c>
      <c r="H12" s="97">
        <f t="shared" ca="1" si="0"/>
        <v>44853</v>
      </c>
      <c r="I12">
        <f t="shared" si="2"/>
        <v>4</v>
      </c>
      <c r="J12">
        <f t="shared" si="1"/>
        <v>20</v>
      </c>
    </row>
    <row r="13" spans="1:11" x14ac:dyDescent="0.15">
      <c r="A13" t="s">
        <v>314</v>
      </c>
      <c r="B13" t="s">
        <v>169</v>
      </c>
      <c r="D13" s="33" t="s">
        <v>611</v>
      </c>
      <c r="E13" t="s">
        <v>314</v>
      </c>
      <c r="F13" t="s">
        <v>314</v>
      </c>
      <c r="G13" t="s">
        <v>314</v>
      </c>
      <c r="H13" s="97">
        <f t="shared" ca="1" si="0"/>
        <v>44854</v>
      </c>
      <c r="I13">
        <f t="shared" si="2"/>
        <v>5</v>
      </c>
      <c r="J13">
        <f t="shared" si="1"/>
        <v>25</v>
      </c>
    </row>
    <row r="14" spans="1:11" x14ac:dyDescent="0.15">
      <c r="A14" t="s">
        <v>314</v>
      </c>
      <c r="B14" t="s">
        <v>105</v>
      </c>
      <c r="D14" s="33" t="s">
        <v>612</v>
      </c>
      <c r="E14" t="s">
        <v>314</v>
      </c>
      <c r="F14" t="s">
        <v>314</v>
      </c>
      <c r="G14" s="112" t="s">
        <v>314</v>
      </c>
      <c r="H14" s="97">
        <f ca="1">H15-1</f>
        <v>44855</v>
      </c>
      <c r="I14">
        <f t="shared" si="2"/>
        <v>6</v>
      </c>
      <c r="J14">
        <f t="shared" si="1"/>
        <v>30</v>
      </c>
    </row>
    <row r="15" spans="1:11" x14ac:dyDescent="0.15">
      <c r="A15" t="s">
        <v>314</v>
      </c>
      <c r="B15" t="s">
        <v>314</v>
      </c>
      <c r="C15" t="s">
        <v>314</v>
      </c>
      <c r="D15" t="s">
        <v>314</v>
      </c>
      <c r="E15" t="s">
        <v>314</v>
      </c>
      <c r="F15" s="112" t="s">
        <v>314</v>
      </c>
      <c r="G15" s="112"/>
      <c r="H15" s="97">
        <f t="shared" ca="1" si="0"/>
        <v>44856</v>
      </c>
      <c r="I15">
        <f>I14+1</f>
        <v>7</v>
      </c>
      <c r="J15">
        <f>J14+5</f>
        <v>35</v>
      </c>
    </row>
    <row r="16" spans="1:11" x14ac:dyDescent="0.15">
      <c r="A16" t="s">
        <v>314</v>
      </c>
      <c r="B16" t="s">
        <v>314</v>
      </c>
      <c r="C16" t="s">
        <v>314</v>
      </c>
      <c r="D16" t="s">
        <v>314</v>
      </c>
      <c r="E16" t="s">
        <v>314</v>
      </c>
      <c r="F16" s="112" t="s">
        <v>314</v>
      </c>
      <c r="G16" s="112"/>
      <c r="H16" s="97">
        <f t="shared" ca="1" si="0"/>
        <v>44857</v>
      </c>
      <c r="I16">
        <f t="shared" si="2"/>
        <v>8</v>
      </c>
      <c r="J16">
        <f t="shared" si="1"/>
        <v>40</v>
      </c>
    </row>
    <row r="17" spans="1:10" x14ac:dyDescent="0.15">
      <c r="A17" t="s">
        <v>314</v>
      </c>
      <c r="B17" t="s">
        <v>314</v>
      </c>
      <c r="C17" t="s">
        <v>314</v>
      </c>
      <c r="D17" t="s">
        <v>314</v>
      </c>
      <c r="E17" t="s">
        <v>314</v>
      </c>
      <c r="F17" s="112" t="s">
        <v>314</v>
      </c>
      <c r="G17" s="112"/>
      <c r="H17" s="165">
        <f ca="1">TODAY()</f>
        <v>44858</v>
      </c>
      <c r="I17">
        <f t="shared" si="2"/>
        <v>9</v>
      </c>
      <c r="J17">
        <f t="shared" si="1"/>
        <v>45</v>
      </c>
    </row>
    <row r="18" spans="1:10" x14ac:dyDescent="0.15">
      <c r="A18" t="s">
        <v>314</v>
      </c>
      <c r="B18" t="s">
        <v>314</v>
      </c>
      <c r="C18" t="s">
        <v>314</v>
      </c>
      <c r="D18" t="s">
        <v>314</v>
      </c>
      <c r="E18" t="s">
        <v>314</v>
      </c>
      <c r="F18" s="112" t="s">
        <v>314</v>
      </c>
      <c r="G18" s="112"/>
      <c r="H18" s="97">
        <f ca="1">H17+1</f>
        <v>44859</v>
      </c>
      <c r="I18">
        <f t="shared" si="2"/>
        <v>10</v>
      </c>
      <c r="J18">
        <f t="shared" si="1"/>
        <v>50</v>
      </c>
    </row>
    <row r="19" spans="1:10" x14ac:dyDescent="0.15">
      <c r="A19" t="s">
        <v>77</v>
      </c>
      <c r="B19" t="s">
        <v>421</v>
      </c>
      <c r="C19" t="s">
        <v>423</v>
      </c>
      <c r="D19" t="s">
        <v>57</v>
      </c>
      <c r="E19" t="s">
        <v>58</v>
      </c>
      <c r="F19" s="112" t="s">
        <v>451</v>
      </c>
      <c r="G19" s="112"/>
      <c r="H19" s="97">
        <f t="shared" ref="H19:H37" ca="1" si="3">H18+1</f>
        <v>44860</v>
      </c>
      <c r="I19">
        <f t="shared" si="2"/>
        <v>11</v>
      </c>
      <c r="J19">
        <f t="shared" si="1"/>
        <v>55</v>
      </c>
    </row>
    <row r="20" spans="1:10" x14ac:dyDescent="0.15">
      <c r="A20" t="s">
        <v>314</v>
      </c>
      <c r="B20" t="s">
        <v>422</v>
      </c>
      <c r="C20" t="s">
        <v>424</v>
      </c>
      <c r="D20" t="s">
        <v>314</v>
      </c>
      <c r="E20">
        <v>1</v>
      </c>
      <c r="F20" s="112" t="s">
        <v>452</v>
      </c>
      <c r="G20" s="112"/>
      <c r="H20" s="97">
        <f t="shared" ca="1" si="3"/>
        <v>44861</v>
      </c>
      <c r="I20">
        <f t="shared" si="2"/>
        <v>12</v>
      </c>
    </row>
    <row r="21" spans="1:10" x14ac:dyDescent="0.15">
      <c r="A21" t="s">
        <v>314</v>
      </c>
      <c r="B21" t="s">
        <v>125</v>
      </c>
      <c r="C21" t="s">
        <v>90</v>
      </c>
      <c r="D21" t="s">
        <v>314</v>
      </c>
      <c r="E21">
        <v>2</v>
      </c>
      <c r="F21" s="112" t="s">
        <v>453</v>
      </c>
      <c r="G21" s="112"/>
      <c r="H21" s="97">
        <f t="shared" ca="1" si="3"/>
        <v>44862</v>
      </c>
      <c r="I21">
        <f t="shared" si="2"/>
        <v>13</v>
      </c>
    </row>
    <row r="22" spans="1:10" x14ac:dyDescent="0.15">
      <c r="A22" t="s">
        <v>314</v>
      </c>
      <c r="B22" t="s">
        <v>126</v>
      </c>
      <c r="C22" t="s">
        <v>148</v>
      </c>
      <c r="D22" t="s">
        <v>314</v>
      </c>
      <c r="E22">
        <v>3</v>
      </c>
      <c r="F22" s="112" t="s">
        <v>454</v>
      </c>
      <c r="G22" s="112"/>
      <c r="H22" s="97">
        <f t="shared" ca="1" si="3"/>
        <v>44863</v>
      </c>
      <c r="I22">
        <f t="shared" si="2"/>
        <v>14</v>
      </c>
    </row>
    <row r="23" spans="1:10" x14ac:dyDescent="0.15">
      <c r="A23" t="s">
        <v>314</v>
      </c>
      <c r="B23" t="s">
        <v>162</v>
      </c>
      <c r="C23" t="s">
        <v>16</v>
      </c>
      <c r="D23" t="s">
        <v>314</v>
      </c>
      <c r="E23">
        <v>4</v>
      </c>
      <c r="F23" s="112" t="s">
        <v>455</v>
      </c>
      <c r="G23" s="112"/>
      <c r="H23" s="97">
        <f t="shared" ca="1" si="3"/>
        <v>44864</v>
      </c>
      <c r="I23">
        <f t="shared" si="2"/>
        <v>15</v>
      </c>
    </row>
    <row r="24" spans="1:10" x14ac:dyDescent="0.15">
      <c r="A24" t="s">
        <v>314</v>
      </c>
      <c r="B24" t="s">
        <v>80</v>
      </c>
      <c r="C24" t="s">
        <v>149</v>
      </c>
      <c r="D24" t="s">
        <v>314</v>
      </c>
      <c r="E24">
        <v>5</v>
      </c>
      <c r="F24" s="112" t="s">
        <v>456</v>
      </c>
      <c r="G24" s="112"/>
      <c r="H24" s="97">
        <f t="shared" ca="1" si="3"/>
        <v>44865</v>
      </c>
      <c r="I24">
        <f t="shared" si="2"/>
        <v>16</v>
      </c>
    </row>
    <row r="25" spans="1:10" x14ac:dyDescent="0.15">
      <c r="A25" t="s">
        <v>314</v>
      </c>
      <c r="B25" t="s">
        <v>20</v>
      </c>
      <c r="C25" t="s">
        <v>127</v>
      </c>
      <c r="D25" t="s">
        <v>314</v>
      </c>
      <c r="E25">
        <v>6</v>
      </c>
      <c r="F25" s="112" t="s">
        <v>314</v>
      </c>
      <c r="G25" s="112"/>
      <c r="H25" s="97">
        <f t="shared" ca="1" si="3"/>
        <v>44866</v>
      </c>
      <c r="I25">
        <f t="shared" si="2"/>
        <v>17</v>
      </c>
    </row>
    <row r="26" spans="1:10" x14ac:dyDescent="0.15">
      <c r="A26" t="s">
        <v>314</v>
      </c>
      <c r="B26" t="s">
        <v>163</v>
      </c>
      <c r="C26" t="s">
        <v>128</v>
      </c>
      <c r="D26" t="s">
        <v>314</v>
      </c>
      <c r="E26">
        <v>7</v>
      </c>
      <c r="F26" s="112" t="s">
        <v>314</v>
      </c>
      <c r="G26" s="112"/>
      <c r="H26" s="97">
        <f t="shared" ca="1" si="3"/>
        <v>44867</v>
      </c>
      <c r="I26">
        <f t="shared" si="2"/>
        <v>18</v>
      </c>
    </row>
    <row r="27" spans="1:10" x14ac:dyDescent="0.15">
      <c r="A27" t="s">
        <v>314</v>
      </c>
      <c r="B27" t="s">
        <v>164</v>
      </c>
      <c r="C27" t="s">
        <v>129</v>
      </c>
      <c r="D27" t="s">
        <v>314</v>
      </c>
      <c r="E27">
        <v>8</v>
      </c>
      <c r="F27" s="112" t="s">
        <v>314</v>
      </c>
      <c r="G27" s="112"/>
      <c r="H27" s="97">
        <f t="shared" ca="1" si="3"/>
        <v>44868</v>
      </c>
      <c r="I27">
        <f t="shared" si="2"/>
        <v>19</v>
      </c>
    </row>
    <row r="28" spans="1:10" x14ac:dyDescent="0.15">
      <c r="A28" t="s">
        <v>314</v>
      </c>
      <c r="B28" t="s">
        <v>165</v>
      </c>
      <c r="C28" t="s">
        <v>130</v>
      </c>
      <c r="D28" t="s">
        <v>314</v>
      </c>
      <c r="E28">
        <v>9</v>
      </c>
      <c r="F28" s="112" t="s">
        <v>314</v>
      </c>
      <c r="G28" s="112"/>
      <c r="H28" s="97">
        <f t="shared" ca="1" si="3"/>
        <v>44869</v>
      </c>
      <c r="I28">
        <f t="shared" si="2"/>
        <v>20</v>
      </c>
    </row>
    <row r="29" spans="1:10" x14ac:dyDescent="0.15">
      <c r="A29" t="s">
        <v>314</v>
      </c>
      <c r="B29" t="s">
        <v>85</v>
      </c>
      <c r="C29" s="17" t="s">
        <v>86</v>
      </c>
      <c r="D29" t="s">
        <v>314</v>
      </c>
      <c r="E29">
        <v>10</v>
      </c>
      <c r="F29" s="112"/>
      <c r="G29" s="112"/>
      <c r="H29" s="97">
        <f t="shared" ca="1" si="3"/>
        <v>44870</v>
      </c>
      <c r="I29">
        <f t="shared" si="2"/>
        <v>21</v>
      </c>
    </row>
    <row r="30" spans="1:10" x14ac:dyDescent="0.15">
      <c r="A30" t="s">
        <v>40</v>
      </c>
      <c r="B30" t="s">
        <v>41</v>
      </c>
      <c r="C30" t="s">
        <v>314</v>
      </c>
      <c r="D30" t="s">
        <v>314</v>
      </c>
      <c r="E30" t="s">
        <v>121</v>
      </c>
      <c r="F30" s="112"/>
      <c r="G30" s="112"/>
      <c r="H30" s="97">
        <f t="shared" ca="1" si="3"/>
        <v>44871</v>
      </c>
      <c r="I30">
        <f t="shared" si="2"/>
        <v>22</v>
      </c>
    </row>
    <row r="31" spans="1:10" x14ac:dyDescent="0.15">
      <c r="A31" t="s">
        <v>314</v>
      </c>
      <c r="B31" t="s">
        <v>42</v>
      </c>
      <c r="C31" t="s">
        <v>314</v>
      </c>
      <c r="D31" t="s">
        <v>314</v>
      </c>
      <c r="E31" t="s">
        <v>308</v>
      </c>
      <c r="F31" s="112"/>
      <c r="G31" s="112"/>
      <c r="H31" s="97">
        <f t="shared" ca="1" si="3"/>
        <v>44872</v>
      </c>
      <c r="I31">
        <f t="shared" si="2"/>
        <v>23</v>
      </c>
    </row>
    <row r="32" spans="1:10" x14ac:dyDescent="0.15">
      <c r="A32" t="s">
        <v>43</v>
      </c>
      <c r="B32" t="s">
        <v>335</v>
      </c>
      <c r="C32" t="s">
        <v>314</v>
      </c>
      <c r="D32" t="s">
        <v>314</v>
      </c>
      <c r="E32" t="s">
        <v>59</v>
      </c>
      <c r="F32" s="195" t="s">
        <v>555</v>
      </c>
      <c r="G32" s="195"/>
      <c r="H32" s="97">
        <f t="shared" ca="1" si="3"/>
        <v>44873</v>
      </c>
    </row>
    <row r="33" spans="1:8" x14ac:dyDescent="0.15">
      <c r="A33" t="s">
        <v>314</v>
      </c>
      <c r="B33" t="s">
        <v>44</v>
      </c>
      <c r="C33" t="s">
        <v>314</v>
      </c>
      <c r="D33" t="s">
        <v>314</v>
      </c>
      <c r="E33" t="s">
        <v>60</v>
      </c>
      <c r="F33" s="195" t="s">
        <v>556</v>
      </c>
      <c r="G33" s="195"/>
      <c r="H33" s="97">
        <f t="shared" ca="1" si="3"/>
        <v>44874</v>
      </c>
    </row>
    <row r="34" spans="1:8" x14ac:dyDescent="0.15">
      <c r="A34" t="s">
        <v>314</v>
      </c>
      <c r="B34" t="s">
        <v>79</v>
      </c>
      <c r="C34" t="s">
        <v>314</v>
      </c>
      <c r="D34" t="s">
        <v>314</v>
      </c>
      <c r="E34" t="s">
        <v>309</v>
      </c>
      <c r="F34" s="195" t="s">
        <v>557</v>
      </c>
      <c r="G34" s="195"/>
      <c r="H34" s="97">
        <f t="shared" ca="1" si="3"/>
        <v>44875</v>
      </c>
    </row>
    <row r="35" spans="1:8" x14ac:dyDescent="0.15">
      <c r="A35" t="s">
        <v>314</v>
      </c>
      <c r="B35" t="s">
        <v>46</v>
      </c>
      <c r="C35" t="s">
        <v>314</v>
      </c>
      <c r="D35" t="s">
        <v>314</v>
      </c>
      <c r="E35" t="s">
        <v>314</v>
      </c>
      <c r="F35" s="112" t="s">
        <v>314</v>
      </c>
      <c r="G35" s="112"/>
      <c r="H35" s="97">
        <f t="shared" ca="1" si="3"/>
        <v>44876</v>
      </c>
    </row>
    <row r="36" spans="1:8" x14ac:dyDescent="0.15">
      <c r="A36" t="s">
        <v>314</v>
      </c>
      <c r="B36" t="s">
        <v>45</v>
      </c>
      <c r="C36" t="s">
        <v>314</v>
      </c>
      <c r="D36" t="s">
        <v>314</v>
      </c>
      <c r="E36" t="s">
        <v>314</v>
      </c>
      <c r="F36" s="112" t="s">
        <v>314</v>
      </c>
      <c r="G36" s="112"/>
      <c r="H36" s="97">
        <f t="shared" ca="1" si="3"/>
        <v>44877</v>
      </c>
    </row>
    <row r="37" spans="1:8" x14ac:dyDescent="0.15">
      <c r="A37" t="s">
        <v>314</v>
      </c>
      <c r="B37" t="s">
        <v>314</v>
      </c>
      <c r="C37" t="s">
        <v>314</v>
      </c>
      <c r="D37" t="s">
        <v>314</v>
      </c>
      <c r="E37" t="s">
        <v>314</v>
      </c>
      <c r="F37" s="112" t="s">
        <v>314</v>
      </c>
      <c r="G37" s="112"/>
      <c r="H37" s="97">
        <f t="shared" ca="1" si="3"/>
        <v>44878</v>
      </c>
    </row>
    <row r="38" spans="1:8" x14ac:dyDescent="0.15">
      <c r="A38" t="s">
        <v>47</v>
      </c>
      <c r="B38" t="s">
        <v>48</v>
      </c>
      <c r="C38" t="s">
        <v>49</v>
      </c>
      <c r="D38" t="s">
        <v>50</v>
      </c>
      <c r="E38" t="s">
        <v>51</v>
      </c>
      <c r="F38" s="112" t="s">
        <v>52</v>
      </c>
      <c r="G38" s="200" t="s">
        <v>48</v>
      </c>
    </row>
    <row r="39" spans="1:8" x14ac:dyDescent="0.15">
      <c r="A39" s="110" t="s">
        <v>339</v>
      </c>
      <c r="B39" s="119">
        <f t="shared" ref="B39:C41" si="4">C39-1</f>
        <v>-1.5</v>
      </c>
      <c r="C39" s="119">
        <f t="shared" si="4"/>
        <v>-0.5</v>
      </c>
      <c r="D39" s="119">
        <f>E39-1</f>
        <v>0.5</v>
      </c>
      <c r="E39" s="119">
        <f>F41</f>
        <v>1.5</v>
      </c>
      <c r="F39" s="119">
        <v>99999</v>
      </c>
      <c r="G39" s="200" t="s">
        <v>49</v>
      </c>
    </row>
    <row r="40" spans="1:8" x14ac:dyDescent="0.15">
      <c r="A40" s="110" t="s">
        <v>340</v>
      </c>
      <c r="B40" s="119">
        <f t="shared" si="4"/>
        <v>-2</v>
      </c>
      <c r="C40" s="119">
        <f t="shared" si="4"/>
        <v>-1</v>
      </c>
      <c r="D40" s="119">
        <f>E40-1</f>
        <v>0</v>
      </c>
      <c r="E40" s="119">
        <f>F40-1</f>
        <v>1</v>
      </c>
      <c r="F40" s="119">
        <v>2</v>
      </c>
      <c r="G40" s="200" t="s">
        <v>50</v>
      </c>
    </row>
    <row r="41" spans="1:8" x14ac:dyDescent="0.15">
      <c r="A41" s="110" t="s">
        <v>341</v>
      </c>
      <c r="B41" s="119">
        <v>0</v>
      </c>
      <c r="C41" s="119">
        <f t="shared" si="4"/>
        <v>-1.5</v>
      </c>
      <c r="D41" s="119">
        <f>E41-1</f>
        <v>-0.5</v>
      </c>
      <c r="E41" s="119">
        <f>F41-1</f>
        <v>0.5</v>
      </c>
      <c r="F41" s="119">
        <f>F40-0.5</f>
        <v>1.5</v>
      </c>
      <c r="G41" s="200" t="s">
        <v>51</v>
      </c>
    </row>
    <row r="42" spans="1:8" x14ac:dyDescent="0.15">
      <c r="A42" t="s">
        <v>314</v>
      </c>
      <c r="F42" s="112" t="s">
        <v>314</v>
      </c>
      <c r="G42" s="200"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17" t="s">
        <v>303</v>
      </c>
      <c r="B1" s="317"/>
      <c r="C1" s="317"/>
      <c r="D1" s="317"/>
      <c r="E1" s="317"/>
      <c r="F1" s="31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2" customWidth="1"/>
    <col min="11" max="11" width="10.83203125" customWidth="1"/>
    <col min="12" max="14" width="4" customWidth="1"/>
  </cols>
  <sheetData>
    <row r="1" spans="1:9" ht="27" customHeight="1" x14ac:dyDescent="0.2">
      <c r="A1" s="317" t="s">
        <v>622</v>
      </c>
      <c r="B1" s="317"/>
      <c r="C1" s="317"/>
      <c r="D1" s="317"/>
      <c r="E1" s="317"/>
      <c r="F1" s="317"/>
      <c r="G1" s="317"/>
    </row>
    <row r="2" spans="1:9" ht="25" customHeight="1" x14ac:dyDescent="0.15">
      <c r="A2" s="12" t="s">
        <v>420</v>
      </c>
      <c r="B2" s="360" t="s">
        <v>651</v>
      </c>
      <c r="C2" s="313"/>
      <c r="D2" s="313"/>
      <c r="E2" s="313"/>
      <c r="F2" s="313"/>
      <c r="G2" s="313"/>
      <c r="H2" s="313"/>
    </row>
    <row r="3" spans="1:9" ht="64" customHeight="1" x14ac:dyDescent="0.15">
      <c r="A3" s="12"/>
      <c r="B3" s="360" t="s">
        <v>675</v>
      </c>
      <c r="C3" s="316"/>
      <c r="D3" s="316"/>
      <c r="E3" s="316"/>
      <c r="F3" s="316"/>
      <c r="G3" s="316"/>
      <c r="H3" s="316"/>
    </row>
    <row r="4" spans="1:9" ht="36" customHeight="1" x14ac:dyDescent="0.15">
      <c r="A4" s="12"/>
      <c r="B4" s="361" t="s">
        <v>676</v>
      </c>
      <c r="C4" s="353"/>
      <c r="D4" s="353"/>
      <c r="E4" s="353"/>
      <c r="F4" s="353"/>
      <c r="G4" s="353"/>
      <c r="H4" s="353"/>
    </row>
    <row r="5" spans="1:9" ht="24" customHeight="1" x14ac:dyDescent="0.15">
      <c r="A5" s="12" t="s">
        <v>470</v>
      </c>
      <c r="B5" s="362" t="s">
        <v>652</v>
      </c>
      <c r="C5" s="362"/>
      <c r="D5" s="146"/>
      <c r="E5" s="146"/>
      <c r="F5" s="146"/>
      <c r="G5" s="146"/>
      <c r="H5" s="146"/>
    </row>
    <row r="6" spans="1:9" ht="17" customHeight="1" x14ac:dyDescent="0.15">
      <c r="A6" s="253"/>
      <c r="B6" s="35"/>
      <c r="C6" s="121" t="s">
        <v>388</v>
      </c>
      <c r="D6" s="363" t="s">
        <v>635</v>
      </c>
      <c r="E6" s="313"/>
      <c r="F6" s="313"/>
      <c r="G6" s="313"/>
      <c r="H6" s="313"/>
    </row>
    <row r="7" spans="1:9" ht="18" customHeight="1" x14ac:dyDescent="0.15">
      <c r="A7" s="253"/>
      <c r="B7" s="341" t="s">
        <v>468</v>
      </c>
      <c r="C7" s="342"/>
      <c r="D7" s="343" t="s">
        <v>389</v>
      </c>
      <c r="E7" s="343"/>
      <c r="F7" s="343"/>
      <c r="G7" s="343"/>
      <c r="H7" s="343"/>
    </row>
    <row r="8" spans="1:9" ht="28" customHeight="1" x14ac:dyDescent="0.15">
      <c r="A8" s="254" t="s">
        <v>631</v>
      </c>
      <c r="B8" s="255"/>
      <c r="C8" s="234" t="s">
        <v>664</v>
      </c>
      <c r="D8" s="316" t="s">
        <v>653</v>
      </c>
      <c r="E8" s="313"/>
      <c r="F8" s="313"/>
      <c r="G8" s="313"/>
      <c r="H8" s="313"/>
    </row>
    <row r="9" spans="1:9" s="47" customFormat="1" ht="14" customHeight="1" x14ac:dyDescent="0.15">
      <c r="A9" s="245"/>
      <c r="B9" s="35"/>
      <c r="C9" s="121"/>
      <c r="D9" s="238" t="s">
        <v>592</v>
      </c>
      <c r="E9" s="364" t="s">
        <v>677</v>
      </c>
      <c r="F9" s="364"/>
      <c r="G9" s="364"/>
      <c r="H9" s="364"/>
      <c r="I9" s="256"/>
    </row>
    <row r="10" spans="1:9" ht="15" customHeight="1" x14ac:dyDescent="0.15">
      <c r="A10" s="245"/>
      <c r="B10" s="35"/>
      <c r="C10" s="121"/>
      <c r="D10" s="238"/>
      <c r="E10" s="257" t="s">
        <v>584</v>
      </c>
      <c r="F10" s="257" t="s">
        <v>585</v>
      </c>
    </row>
    <row r="11" spans="1:9" ht="16" customHeight="1" x14ac:dyDescent="0.15">
      <c r="A11" s="245"/>
      <c r="B11" s="35"/>
      <c r="C11" s="121"/>
      <c r="D11" s="238"/>
      <c r="E11" s="137" t="s">
        <v>582</v>
      </c>
      <c r="F11" s="355" t="s">
        <v>586</v>
      </c>
      <c r="G11" s="356"/>
      <c r="H11" s="356"/>
      <c r="I11"/>
    </row>
    <row r="12" spans="1:9" ht="16" customHeight="1" x14ac:dyDescent="0.15">
      <c r="A12" s="245"/>
      <c r="B12" s="35"/>
      <c r="C12" s="121"/>
      <c r="D12" s="238"/>
      <c r="E12" s="248" t="s">
        <v>666</v>
      </c>
      <c r="F12" s="355" t="s">
        <v>583</v>
      </c>
      <c r="G12" s="356"/>
      <c r="H12" s="356"/>
    </row>
    <row r="13" spans="1:9" ht="16" customHeight="1" x14ac:dyDescent="0.15">
      <c r="A13" s="245"/>
      <c r="B13" s="35"/>
      <c r="C13" s="121"/>
      <c r="D13" s="238"/>
      <c r="E13" s="248" t="s">
        <v>591</v>
      </c>
      <c r="F13" s="355" t="s">
        <v>678</v>
      </c>
      <c r="G13" s="356"/>
      <c r="H13" s="356"/>
    </row>
    <row r="14" spans="1:9" ht="16" customHeight="1" x14ac:dyDescent="0.15">
      <c r="A14" s="245"/>
      <c r="B14" s="35"/>
      <c r="C14" s="121"/>
      <c r="D14" s="238"/>
      <c r="E14" s="248" t="s">
        <v>659</v>
      </c>
      <c r="F14" s="355" t="s">
        <v>679</v>
      </c>
      <c r="G14" s="356"/>
      <c r="H14" s="356"/>
    </row>
    <row r="15" spans="1:9" ht="35" customHeight="1" x14ac:dyDescent="0.15">
      <c r="A15" s="245"/>
      <c r="B15" s="35"/>
      <c r="C15" s="121"/>
      <c r="D15" s="153" t="s">
        <v>390</v>
      </c>
      <c r="E15" s="334" t="s">
        <v>623</v>
      </c>
      <c r="F15" s="320"/>
      <c r="G15" s="320"/>
      <c r="H15" s="320"/>
      <c r="I15"/>
    </row>
    <row r="16" spans="1:9" ht="19" customHeight="1" x14ac:dyDescent="0.15">
      <c r="A16" s="245"/>
      <c r="B16" s="35"/>
      <c r="C16" s="121"/>
      <c r="D16" s="153"/>
      <c r="E16" s="166" t="s">
        <v>620</v>
      </c>
      <c r="F16" s="316" t="s">
        <v>680</v>
      </c>
      <c r="G16" s="316"/>
      <c r="H16" s="316"/>
    </row>
    <row r="17" spans="1:10" ht="15" customHeight="1" x14ac:dyDescent="0.15">
      <c r="A17" s="245"/>
      <c r="B17" s="35"/>
      <c r="C17" s="121"/>
      <c r="D17" s="153"/>
      <c r="E17" s="167"/>
      <c r="F17" s="258" t="s">
        <v>517</v>
      </c>
      <c r="G17" s="235" t="s">
        <v>682</v>
      </c>
      <c r="H17" s="235"/>
      <c r="I17" s="235"/>
      <c r="J17" s="252"/>
    </row>
    <row r="18" spans="1:10" ht="15" customHeight="1" x14ac:dyDescent="0.15">
      <c r="A18" s="245"/>
      <c r="B18" s="35"/>
      <c r="C18" s="121"/>
      <c r="D18" s="153"/>
      <c r="E18" s="167"/>
      <c r="F18" s="258"/>
      <c r="G18" s="259" t="s">
        <v>681</v>
      </c>
      <c r="H18" s="235"/>
      <c r="I18" s="235"/>
      <c r="J18" s="252"/>
    </row>
    <row r="19" spans="1:10" ht="15" customHeight="1" x14ac:dyDescent="0.15">
      <c r="A19" s="245"/>
      <c r="B19" s="35"/>
      <c r="C19" s="121"/>
      <c r="D19" s="153"/>
      <c r="E19" s="167"/>
      <c r="F19" s="258"/>
      <c r="G19" s="357" t="s">
        <v>683</v>
      </c>
      <c r="H19" s="357"/>
      <c r="I19" s="235"/>
      <c r="J19" s="252"/>
    </row>
    <row r="20" spans="1:10" ht="19" customHeight="1" x14ac:dyDescent="0.15">
      <c r="A20" s="245"/>
      <c r="B20" s="35"/>
      <c r="C20" s="121"/>
      <c r="D20" s="153"/>
      <c r="E20" s="166" t="s">
        <v>620</v>
      </c>
      <c r="F20" s="316" t="s">
        <v>521</v>
      </c>
      <c r="G20" s="316"/>
      <c r="H20" s="316"/>
    </row>
    <row r="21" spans="1:10" ht="15" customHeight="1" x14ac:dyDescent="0.15">
      <c r="A21" s="245"/>
      <c r="B21" s="35"/>
      <c r="C21" s="121"/>
      <c r="D21" s="153"/>
      <c r="E21" s="167"/>
      <c r="F21" s="258" t="s">
        <v>517</v>
      </c>
      <c r="G21" s="235" t="s">
        <v>587</v>
      </c>
      <c r="H21" s="235"/>
      <c r="I21" s="235"/>
      <c r="J21" s="252"/>
    </row>
    <row r="22" spans="1:10" ht="15" customHeight="1" x14ac:dyDescent="0.15">
      <c r="A22" s="245"/>
      <c r="B22" s="35"/>
      <c r="C22" s="121"/>
      <c r="D22" s="153"/>
      <c r="E22" s="167"/>
      <c r="F22" s="258"/>
      <c r="G22" s="259" t="s">
        <v>518</v>
      </c>
      <c r="H22" s="235"/>
      <c r="I22" s="235"/>
      <c r="J22" s="252"/>
    </row>
    <row r="23" spans="1:10" ht="15" customHeight="1" x14ac:dyDescent="0.15">
      <c r="A23" s="245"/>
      <c r="B23" s="35"/>
      <c r="C23" s="121"/>
      <c r="D23" s="153"/>
      <c r="E23" s="167"/>
      <c r="F23" s="258"/>
      <c r="G23" s="357" t="s">
        <v>593</v>
      </c>
      <c r="H23" s="357"/>
      <c r="I23" s="235"/>
      <c r="J23" s="252"/>
    </row>
    <row r="24" spans="1:10" ht="32" customHeight="1" x14ac:dyDescent="0.15">
      <c r="A24" s="245"/>
      <c r="B24" s="35"/>
      <c r="C24" s="121"/>
      <c r="D24" s="153"/>
      <c r="E24" s="166" t="s">
        <v>620</v>
      </c>
      <c r="F24" s="316" t="s">
        <v>628</v>
      </c>
      <c r="G24" s="316"/>
      <c r="H24" s="316"/>
    </row>
    <row r="25" spans="1:10" ht="15" customHeight="1" x14ac:dyDescent="0.15">
      <c r="A25" s="245"/>
      <c r="B25" s="35"/>
      <c r="C25" s="121"/>
      <c r="D25" s="153"/>
      <c r="E25" s="167"/>
      <c r="F25" s="258" t="s">
        <v>517</v>
      </c>
      <c r="G25" s="235" t="s">
        <v>588</v>
      </c>
      <c r="H25" s="235"/>
      <c r="I25" s="235"/>
      <c r="J25" s="252"/>
    </row>
    <row r="26" spans="1:10" ht="15" customHeight="1" x14ac:dyDescent="0.15">
      <c r="A26" s="245"/>
      <c r="B26" s="35"/>
      <c r="C26" s="121"/>
      <c r="D26" s="153"/>
      <c r="E26" s="167"/>
      <c r="F26" s="258"/>
      <c r="G26" s="251" t="s">
        <v>518</v>
      </c>
      <c r="H26" s="235"/>
      <c r="I26" s="235"/>
      <c r="J26" s="252"/>
    </row>
    <row r="27" spans="1:10" ht="37" customHeight="1" x14ac:dyDescent="0.15">
      <c r="A27" s="245"/>
      <c r="B27" s="35"/>
      <c r="C27" s="121"/>
      <c r="D27" s="153"/>
      <c r="E27" s="168"/>
      <c r="F27" s="244"/>
      <c r="G27" s="358" t="s">
        <v>594</v>
      </c>
      <c r="H27" s="358"/>
      <c r="I27" s="260"/>
      <c r="J27" s="252"/>
    </row>
    <row r="28" spans="1:10" ht="32" customHeight="1" x14ac:dyDescent="0.15">
      <c r="A28" s="253"/>
      <c r="B28" s="35"/>
      <c r="C28" s="121"/>
      <c r="D28" s="153" t="s">
        <v>469</v>
      </c>
      <c r="E28" s="334" t="s">
        <v>624</v>
      </c>
      <c r="F28" s="335"/>
      <c r="G28" s="335"/>
      <c r="H28" s="335"/>
      <c r="I28" s="35"/>
    </row>
    <row r="29" spans="1:10" ht="13" customHeight="1" x14ac:dyDescent="0.15">
      <c r="A29" s="253"/>
      <c r="B29" s="35"/>
      <c r="C29" s="121"/>
      <c r="D29" s="261"/>
      <c r="E29" s="154" t="s">
        <v>472</v>
      </c>
      <c r="F29" s="359" t="s">
        <v>473</v>
      </c>
      <c r="G29" s="359"/>
      <c r="H29" s="359"/>
      <c r="I29" s="35"/>
    </row>
    <row r="30" spans="1:10" x14ac:dyDescent="0.15">
      <c r="A30" s="245"/>
      <c r="B30" s="123"/>
      <c r="C30" s="121"/>
      <c r="D30" s="110"/>
      <c r="E30" s="239" t="s">
        <v>654</v>
      </c>
      <c r="F30" s="353" t="s">
        <v>655</v>
      </c>
      <c r="G30" s="354"/>
      <c r="H30" s="354"/>
      <c r="I30"/>
      <c r="J30" s="33"/>
    </row>
    <row r="31" spans="1:10" x14ac:dyDescent="0.15">
      <c r="A31" s="245"/>
      <c r="B31" s="123"/>
      <c r="C31" s="121"/>
      <c r="D31" s="110"/>
      <c r="E31" s="239" t="s">
        <v>590</v>
      </c>
      <c r="F31" s="353" t="s">
        <v>656</v>
      </c>
      <c r="G31" s="354"/>
      <c r="H31" s="354"/>
      <c r="I31"/>
    </row>
    <row r="32" spans="1:10" x14ac:dyDescent="0.15">
      <c r="A32" s="245"/>
      <c r="B32" s="123"/>
      <c r="C32" s="121"/>
      <c r="D32" s="110"/>
      <c r="E32" s="239" t="s">
        <v>636</v>
      </c>
      <c r="F32" s="353" t="s">
        <v>637</v>
      </c>
      <c r="G32" s="354"/>
      <c r="H32" s="354"/>
      <c r="I32"/>
    </row>
    <row r="33" spans="1:9" ht="20" customHeight="1" x14ac:dyDescent="0.15">
      <c r="A33" s="253"/>
      <c r="B33" s="35"/>
      <c r="C33" s="121"/>
      <c r="D33" s="153"/>
      <c r="E33" s="349" t="s">
        <v>474</v>
      </c>
      <c r="F33" s="315"/>
      <c r="G33" s="315"/>
      <c r="H33" s="315"/>
      <c r="I33" s="35"/>
    </row>
    <row r="34" spans="1:9" ht="14" customHeight="1" x14ac:dyDescent="0.15">
      <c r="A34" s="245"/>
      <c r="B34" s="123"/>
      <c r="C34" s="121"/>
      <c r="D34" s="153" t="s">
        <v>475</v>
      </c>
      <c r="E34" s="262" t="s">
        <v>476</v>
      </c>
      <c r="F34" s="326" t="s">
        <v>595</v>
      </c>
      <c r="G34" s="326"/>
      <c r="H34" s="326"/>
      <c r="I34"/>
    </row>
    <row r="35" spans="1:9" ht="31" customHeight="1" x14ac:dyDescent="0.15">
      <c r="A35" s="245"/>
      <c r="B35" s="123"/>
      <c r="C35" s="121"/>
      <c r="D35" s="153"/>
      <c r="E35" s="262" t="s">
        <v>477</v>
      </c>
      <c r="F35" s="326" t="s">
        <v>657</v>
      </c>
      <c r="G35" s="326"/>
      <c r="H35" s="326"/>
      <c r="I35"/>
    </row>
    <row r="36" spans="1:9" ht="19" customHeight="1" x14ac:dyDescent="0.15">
      <c r="A36" s="245"/>
      <c r="B36" s="123"/>
      <c r="C36" s="121"/>
      <c r="D36" s="153"/>
      <c r="E36" s="263" t="s">
        <v>478</v>
      </c>
      <c r="F36" s="350" t="s">
        <v>479</v>
      </c>
      <c r="G36" s="350"/>
      <c r="H36" s="350"/>
      <c r="I36"/>
    </row>
    <row r="37" spans="1:9" ht="15" customHeight="1" x14ac:dyDescent="0.15">
      <c r="A37" s="253"/>
      <c r="B37" s="35"/>
      <c r="C37" s="121"/>
      <c r="D37" s="122" t="s">
        <v>391</v>
      </c>
      <c r="E37" s="322" t="s">
        <v>589</v>
      </c>
      <c r="F37" s="323"/>
      <c r="G37" s="323"/>
      <c r="H37" s="323"/>
      <c r="I37" s="35"/>
    </row>
    <row r="38" spans="1:9" ht="14" customHeight="1" x14ac:dyDescent="0.15">
      <c r="A38" s="245"/>
      <c r="B38" s="162"/>
      <c r="C38" s="121"/>
      <c r="D38" s="261" t="s">
        <v>480</v>
      </c>
      <c r="E38" s="264" t="s">
        <v>579</v>
      </c>
      <c r="F38" s="351"/>
      <c r="G38" s="352"/>
      <c r="H38" s="352"/>
      <c r="I38"/>
    </row>
    <row r="39" spans="1:9" ht="14" customHeight="1" x14ac:dyDescent="0.15">
      <c r="A39" s="245"/>
      <c r="B39" s="123"/>
      <c r="C39" s="121"/>
      <c r="D39" s="261"/>
      <c r="E39" s="265" t="s">
        <v>467</v>
      </c>
      <c r="F39" s="345" t="s">
        <v>670</v>
      </c>
      <c r="G39" s="346"/>
      <c r="H39" s="346"/>
      <c r="I39"/>
    </row>
    <row r="40" spans="1:9" ht="16" customHeight="1" x14ac:dyDescent="0.15">
      <c r="A40" s="245"/>
      <c r="B40" s="123"/>
      <c r="C40" s="121"/>
      <c r="D40" s="261"/>
      <c r="E40" s="266" t="s">
        <v>481</v>
      </c>
      <c r="F40" s="340" t="s">
        <v>684</v>
      </c>
      <c r="G40" s="340"/>
      <c r="H40" s="340"/>
      <c r="I40"/>
    </row>
    <row r="41" spans="1:9" ht="28" customHeight="1" x14ac:dyDescent="0.15">
      <c r="A41" s="245"/>
      <c r="B41" s="123"/>
      <c r="C41" s="121"/>
      <c r="D41" s="261"/>
      <c r="E41" s="265" t="s">
        <v>467</v>
      </c>
      <c r="F41" s="347" t="s">
        <v>685</v>
      </c>
      <c r="G41" s="348"/>
      <c r="H41" s="348"/>
      <c r="I41"/>
    </row>
    <row r="42" spans="1:9" ht="18" customHeight="1" x14ac:dyDescent="0.15">
      <c r="A42" s="245"/>
      <c r="B42" s="123"/>
      <c r="C42" s="121"/>
      <c r="D42" s="261"/>
      <c r="E42" s="266" t="s">
        <v>481</v>
      </c>
      <c r="F42" s="340" t="s">
        <v>686</v>
      </c>
      <c r="G42" s="340"/>
      <c r="H42" s="340"/>
      <c r="I42"/>
    </row>
    <row r="43" spans="1:9" ht="14" customHeight="1" x14ac:dyDescent="0.15">
      <c r="A43" s="245"/>
      <c r="B43" s="123"/>
      <c r="C43" s="121"/>
      <c r="D43" s="261"/>
      <c r="E43" s="264" t="s">
        <v>580</v>
      </c>
      <c r="F43" s="344"/>
      <c r="G43" s="326"/>
      <c r="H43" s="326"/>
      <c r="I43"/>
    </row>
    <row r="44" spans="1:9" ht="14" customHeight="1" x14ac:dyDescent="0.15">
      <c r="A44" s="245"/>
      <c r="B44" s="123"/>
      <c r="C44" s="121"/>
      <c r="D44" s="261"/>
      <c r="E44" s="265" t="s">
        <v>467</v>
      </c>
      <c r="F44" s="345" t="s">
        <v>667</v>
      </c>
      <c r="G44" s="346"/>
      <c r="H44" s="346"/>
      <c r="I44"/>
    </row>
    <row r="45" spans="1:9" ht="14" customHeight="1" x14ac:dyDescent="0.15">
      <c r="A45" s="245"/>
      <c r="B45" s="123"/>
      <c r="C45" s="121"/>
      <c r="D45" s="261"/>
      <c r="E45" s="266" t="s">
        <v>481</v>
      </c>
      <c r="F45" s="340" t="s">
        <v>596</v>
      </c>
      <c r="G45" s="340"/>
      <c r="H45" s="340"/>
      <c r="I45"/>
    </row>
    <row r="46" spans="1:9" ht="29" customHeight="1" x14ac:dyDescent="0.15">
      <c r="A46" s="245"/>
      <c r="B46" s="123"/>
      <c r="C46" s="121"/>
      <c r="D46" s="261"/>
      <c r="E46" s="265" t="s">
        <v>467</v>
      </c>
      <c r="F46" s="347" t="s">
        <v>687</v>
      </c>
      <c r="G46" s="348"/>
      <c r="H46" s="348"/>
      <c r="I46"/>
    </row>
    <row r="47" spans="1:9" ht="14" customHeight="1" x14ac:dyDescent="0.15">
      <c r="A47" s="245"/>
      <c r="B47" s="123"/>
      <c r="C47" s="121"/>
      <c r="D47" s="261"/>
      <c r="E47" s="266" t="s">
        <v>481</v>
      </c>
      <c r="F47" s="340" t="s">
        <v>596</v>
      </c>
      <c r="G47" s="340"/>
      <c r="H47" s="340"/>
      <c r="I47"/>
    </row>
    <row r="48" spans="1:9" ht="14" customHeight="1" x14ac:dyDescent="0.15">
      <c r="A48" s="245"/>
      <c r="B48" s="123"/>
      <c r="C48" s="121"/>
      <c r="D48" s="261"/>
      <c r="E48" s="265" t="s">
        <v>467</v>
      </c>
      <c r="F48" s="345" t="s">
        <v>668</v>
      </c>
      <c r="G48" s="346"/>
      <c r="H48" s="346"/>
      <c r="I48"/>
    </row>
    <row r="49" spans="1:9" ht="14" customHeight="1" x14ac:dyDescent="0.15">
      <c r="A49" s="245"/>
      <c r="B49" s="123"/>
      <c r="C49" s="121"/>
      <c r="D49" s="261"/>
      <c r="E49" s="266" t="s">
        <v>481</v>
      </c>
      <c r="F49" s="340" t="s">
        <v>597</v>
      </c>
      <c r="G49" s="340"/>
      <c r="H49" s="340"/>
      <c r="I49"/>
    </row>
    <row r="50" spans="1:9" ht="14" customHeight="1" x14ac:dyDescent="0.15">
      <c r="A50" s="245"/>
      <c r="B50" s="123"/>
      <c r="C50" s="121"/>
      <c r="D50" s="261"/>
      <c r="E50" s="265" t="s">
        <v>467</v>
      </c>
      <c r="F50" s="345" t="s">
        <v>669</v>
      </c>
      <c r="G50" s="346"/>
      <c r="H50" s="346"/>
      <c r="I50"/>
    </row>
    <row r="51" spans="1:9" ht="14" customHeight="1" x14ac:dyDescent="0.15">
      <c r="A51" s="245"/>
      <c r="B51" s="123"/>
      <c r="C51" s="121"/>
      <c r="D51" s="261"/>
      <c r="E51" s="266" t="s">
        <v>481</v>
      </c>
      <c r="F51" s="340" t="s">
        <v>596</v>
      </c>
      <c r="G51" s="340"/>
      <c r="H51" s="340"/>
      <c r="I51"/>
    </row>
    <row r="52" spans="1:9" ht="74" customHeight="1" x14ac:dyDescent="0.15">
      <c r="A52" s="253"/>
      <c r="B52" s="35"/>
      <c r="C52" s="121"/>
      <c r="D52" s="122" t="s">
        <v>485</v>
      </c>
      <c r="E52" s="322" t="s">
        <v>630</v>
      </c>
      <c r="F52" s="323"/>
      <c r="G52" s="323"/>
      <c r="H52" s="323"/>
    </row>
    <row r="53" spans="1:9" ht="18" customHeight="1" x14ac:dyDescent="0.15">
      <c r="A53" s="253"/>
      <c r="B53" s="341" t="s">
        <v>482</v>
      </c>
      <c r="C53" s="342"/>
      <c r="D53" s="343" t="s">
        <v>483</v>
      </c>
      <c r="E53" s="343"/>
      <c r="F53" s="343"/>
      <c r="G53" s="343"/>
      <c r="H53" s="343"/>
      <c r="I53"/>
    </row>
    <row r="54" spans="1:9" ht="14" customHeight="1" x14ac:dyDescent="0.15">
      <c r="A54" s="254" t="s">
        <v>619</v>
      </c>
      <c r="B54" s="267"/>
      <c r="C54" s="268" t="s">
        <v>590</v>
      </c>
      <c r="D54" s="324" t="str">
        <f>F31</f>
        <v>Creates a solved cube</v>
      </c>
      <c r="E54" s="325"/>
      <c r="F54" s="325"/>
      <c r="G54" s="325"/>
      <c r="H54" s="325"/>
      <c r="I54"/>
    </row>
    <row r="55" spans="1:9" s="47" customFormat="1" ht="14" customHeight="1" x14ac:dyDescent="0.15">
      <c r="A55" s="245"/>
      <c r="B55" s="35"/>
      <c r="C55" s="121"/>
      <c r="D55" s="238" t="s">
        <v>592</v>
      </c>
      <c r="E55" s="328" t="s">
        <v>665</v>
      </c>
      <c r="F55" s="329"/>
      <c r="G55" s="329"/>
      <c r="H55" s="329"/>
      <c r="I55" s="256"/>
    </row>
    <row r="56" spans="1:9" ht="16" customHeight="1" x14ac:dyDescent="0.15">
      <c r="A56" s="245"/>
      <c r="B56" s="123"/>
      <c r="C56" s="121"/>
      <c r="D56" s="155" t="s">
        <v>484</v>
      </c>
      <c r="E56" s="269" t="s">
        <v>598</v>
      </c>
      <c r="F56" s="330" t="s">
        <v>599</v>
      </c>
      <c r="G56" s="330"/>
      <c r="H56" s="330"/>
      <c r="I56"/>
    </row>
    <row r="57" spans="1:9" ht="125" customHeight="1" x14ac:dyDescent="0.15">
      <c r="A57" s="245"/>
      <c r="B57" s="123"/>
      <c r="C57" s="121"/>
      <c r="D57" s="155"/>
      <c r="E57" s="246" t="s">
        <v>659</v>
      </c>
      <c r="F57" s="331" t="s">
        <v>691</v>
      </c>
      <c r="G57" s="331"/>
      <c r="H57" s="331"/>
      <c r="I57"/>
    </row>
    <row r="58" spans="1:9" ht="20" customHeight="1" x14ac:dyDescent="0.15">
      <c r="A58" s="245"/>
      <c r="B58" s="123"/>
      <c r="C58" s="121"/>
      <c r="E58" s="332" t="s">
        <v>658</v>
      </c>
      <c r="F58" s="333"/>
      <c r="G58" s="333"/>
      <c r="H58" s="333"/>
      <c r="I58"/>
    </row>
    <row r="59" spans="1:9" ht="17" customHeight="1" x14ac:dyDescent="0.15">
      <c r="A59" s="245"/>
      <c r="D59" s="153" t="s">
        <v>469</v>
      </c>
      <c r="E59" s="334" t="s">
        <v>632</v>
      </c>
      <c r="F59" s="335"/>
      <c r="G59" s="335"/>
      <c r="H59" s="335"/>
      <c r="I59"/>
    </row>
    <row r="60" spans="1:9" ht="17" customHeight="1" x14ac:dyDescent="0.15">
      <c r="A60" s="245"/>
      <c r="D60" s="153"/>
      <c r="E60" s="240" t="s">
        <v>598</v>
      </c>
      <c r="F60" s="270" t="s">
        <v>599</v>
      </c>
      <c r="G60" s="35"/>
      <c r="H60" s="35"/>
      <c r="I60"/>
    </row>
    <row r="61" spans="1:9" ht="30" customHeight="1" x14ac:dyDescent="0.15">
      <c r="A61" s="245"/>
      <c r="B61" s="123"/>
      <c r="C61" s="121"/>
      <c r="D61" s="153"/>
      <c r="E61" s="271" t="s">
        <v>600</v>
      </c>
      <c r="F61" s="326" t="s">
        <v>688</v>
      </c>
      <c r="G61" s="326"/>
      <c r="H61" s="326"/>
      <c r="I61"/>
    </row>
    <row r="62" spans="1:9" ht="14" customHeight="1" x14ac:dyDescent="0.15">
      <c r="A62" s="245"/>
      <c r="B62" s="123"/>
      <c r="C62" s="121"/>
      <c r="D62" s="153" t="s">
        <v>475</v>
      </c>
      <c r="E62" s="272" t="s">
        <v>476</v>
      </c>
      <c r="F62" s="327" t="s">
        <v>690</v>
      </c>
      <c r="G62" s="327"/>
      <c r="H62" s="327"/>
      <c r="I62"/>
    </row>
    <row r="63" spans="1:9" ht="14" customHeight="1" x14ac:dyDescent="0.15">
      <c r="A63" s="245"/>
      <c r="B63" s="123"/>
      <c r="C63" s="121"/>
      <c r="D63" s="153"/>
      <c r="E63" s="262"/>
      <c r="F63" s="276" t="s">
        <v>689</v>
      </c>
      <c r="G63" s="276"/>
      <c r="H63" s="276"/>
      <c r="I63"/>
    </row>
    <row r="64" spans="1:9" ht="14" customHeight="1" x14ac:dyDescent="0.15">
      <c r="A64" s="245"/>
      <c r="B64" s="123"/>
      <c r="C64" s="121"/>
      <c r="D64" s="153"/>
      <c r="E64" s="262"/>
      <c r="F64" s="276"/>
      <c r="G64" s="276"/>
      <c r="H64" s="276"/>
      <c r="I64"/>
    </row>
    <row r="65" spans="1:9" ht="14" customHeight="1" x14ac:dyDescent="0.15">
      <c r="A65" s="245"/>
      <c r="B65" s="123"/>
      <c r="C65" s="121"/>
      <c r="D65" s="153"/>
      <c r="E65" s="262"/>
      <c r="F65" s="276"/>
      <c r="G65" s="276"/>
      <c r="H65" s="276"/>
      <c r="I65"/>
    </row>
    <row r="66" spans="1:9" ht="14" customHeight="1" x14ac:dyDescent="0.15">
      <c r="A66" s="245"/>
      <c r="B66" s="123"/>
      <c r="C66" s="121"/>
      <c r="D66" s="153"/>
      <c r="E66" s="262"/>
      <c r="F66" s="276"/>
      <c r="G66" s="276"/>
      <c r="H66" s="276"/>
      <c r="I66"/>
    </row>
    <row r="67" spans="1:9" ht="14" customHeight="1" x14ac:dyDescent="0.15">
      <c r="A67" s="245"/>
      <c r="B67" s="123"/>
      <c r="C67" s="121"/>
      <c r="D67" s="153"/>
      <c r="E67" s="262"/>
      <c r="F67" s="276"/>
      <c r="G67" s="276"/>
      <c r="H67" s="276"/>
      <c r="I67"/>
    </row>
    <row r="68" spans="1:9" ht="14" customHeight="1" x14ac:dyDescent="0.15">
      <c r="A68" s="245"/>
      <c r="B68" s="123"/>
      <c r="C68" s="121"/>
      <c r="D68" s="153"/>
      <c r="E68" s="262"/>
      <c r="F68" s="276"/>
      <c r="G68" s="276"/>
      <c r="H68" s="276"/>
      <c r="I68"/>
    </row>
    <row r="69" spans="1:9" ht="31" customHeight="1" x14ac:dyDescent="0.15">
      <c r="A69" s="245"/>
      <c r="B69" s="123"/>
      <c r="C69" s="121"/>
      <c r="D69" s="273" t="s">
        <v>660</v>
      </c>
      <c r="E69" s="262" t="s">
        <v>477</v>
      </c>
      <c r="F69" s="326" t="s">
        <v>661</v>
      </c>
      <c r="G69" s="326"/>
      <c r="H69" s="326"/>
      <c r="I69"/>
    </row>
    <row r="70" spans="1:9" ht="20" customHeight="1" x14ac:dyDescent="0.15">
      <c r="A70" s="245"/>
      <c r="B70" s="123"/>
      <c r="C70" s="121"/>
      <c r="D70" s="153"/>
      <c r="E70" s="274" t="s">
        <v>478</v>
      </c>
      <c r="F70" s="331" t="s">
        <v>662</v>
      </c>
      <c r="G70" s="331"/>
      <c r="H70" s="331"/>
      <c r="I70"/>
    </row>
    <row r="71" spans="1:9" ht="14" customHeight="1" x14ac:dyDescent="0.15">
      <c r="A71" s="254" t="s">
        <v>619</v>
      </c>
      <c r="B71" s="267"/>
      <c r="C71" s="267" t="str">
        <f>E32</f>
        <v>op=info</v>
      </c>
      <c r="D71" s="324" t="str">
        <f>F32</f>
        <v>Identifies the developer</v>
      </c>
      <c r="E71" s="325"/>
      <c r="F71" s="325"/>
      <c r="G71" s="325"/>
      <c r="H71" s="325"/>
      <c r="I71"/>
    </row>
    <row r="72" spans="1:9" s="47" customFormat="1" ht="14" customHeight="1" x14ac:dyDescent="0.15">
      <c r="A72" s="245"/>
      <c r="B72" s="35"/>
      <c r="C72" s="121"/>
      <c r="D72" s="238" t="s">
        <v>592</v>
      </c>
      <c r="E72" s="328" t="s">
        <v>670</v>
      </c>
      <c r="F72" s="329"/>
      <c r="G72" s="329"/>
      <c r="H72" s="329"/>
      <c r="I72" s="256"/>
    </row>
    <row r="73" spans="1:9" ht="16" customHeight="1" x14ac:dyDescent="0.15">
      <c r="A73" s="245"/>
      <c r="B73" s="123"/>
      <c r="C73" s="121"/>
      <c r="D73" s="155" t="s">
        <v>484</v>
      </c>
      <c r="E73" s="337" t="s">
        <v>663</v>
      </c>
      <c r="F73" s="338"/>
      <c r="G73" s="338"/>
      <c r="H73" s="338"/>
      <c r="I73"/>
    </row>
    <row r="74" spans="1:9" ht="20" customHeight="1" x14ac:dyDescent="0.15">
      <c r="A74" s="245"/>
      <c r="B74" s="123"/>
      <c r="C74" s="121"/>
      <c r="E74" s="339" t="s">
        <v>638</v>
      </c>
      <c r="F74" s="333"/>
      <c r="G74" s="333"/>
      <c r="H74" s="333"/>
      <c r="I74"/>
    </row>
    <row r="75" spans="1:9" ht="17" customHeight="1" x14ac:dyDescent="0.15">
      <c r="A75" s="245"/>
      <c r="D75" s="153" t="s">
        <v>469</v>
      </c>
      <c r="E75" s="334" t="s">
        <v>639</v>
      </c>
      <c r="F75" s="335"/>
      <c r="G75" s="335"/>
      <c r="H75" s="335"/>
      <c r="I75"/>
    </row>
    <row r="76" spans="1:9" ht="17" customHeight="1" x14ac:dyDescent="0.15">
      <c r="A76" s="245"/>
      <c r="D76" s="153"/>
      <c r="E76" s="240" t="s">
        <v>598</v>
      </c>
      <c r="F76" s="270" t="s">
        <v>599</v>
      </c>
      <c r="G76" s="35"/>
      <c r="H76" s="35"/>
      <c r="I76"/>
    </row>
    <row r="77" spans="1:9" ht="24" customHeight="1" x14ac:dyDescent="0.15">
      <c r="A77" s="245"/>
      <c r="D77" s="153"/>
      <c r="E77" s="246" t="s">
        <v>640</v>
      </c>
      <c r="F77" s="331" t="s">
        <v>641</v>
      </c>
      <c r="G77" s="331"/>
      <c r="H77" s="331"/>
      <c r="I77"/>
    </row>
    <row r="78" spans="1:9" ht="14" customHeight="1" x14ac:dyDescent="0.15">
      <c r="A78" s="245"/>
      <c r="B78" s="123"/>
      <c r="C78" s="121"/>
      <c r="D78" s="153" t="s">
        <v>475</v>
      </c>
      <c r="E78" s="275" t="s">
        <v>309</v>
      </c>
      <c r="F78" s="336"/>
      <c r="G78" s="336"/>
      <c r="H78" s="336"/>
      <c r="I78"/>
    </row>
    <row r="79" spans="1:9" ht="14" customHeight="1" x14ac:dyDescent="0.15">
      <c r="A79" s="254" t="s">
        <v>625</v>
      </c>
      <c r="B79" s="267"/>
      <c r="C79" s="267" t="str">
        <f>E30</f>
        <v>op=check</v>
      </c>
      <c r="D79" s="324" t="str">
        <f>F30</f>
        <v>Determines whether the cube has been solved or not</v>
      </c>
      <c r="E79" s="325"/>
      <c r="F79" s="325"/>
      <c r="G79" s="325"/>
      <c r="H79" s="325"/>
      <c r="I79"/>
    </row>
    <row r="80" spans="1:9" ht="27" customHeight="1" x14ac:dyDescent="0.15">
      <c r="A80" s="245"/>
      <c r="D80" s="153" t="s">
        <v>469</v>
      </c>
      <c r="E80" s="322" t="s">
        <v>601</v>
      </c>
      <c r="F80" s="323"/>
      <c r="G80" s="323"/>
      <c r="H80" s="323"/>
      <c r="I80"/>
    </row>
    <row r="81" spans="1:9" ht="14" customHeight="1" x14ac:dyDescent="0.15">
      <c r="A81" s="254" t="s">
        <v>625</v>
      </c>
      <c r="B81" s="267"/>
      <c r="C81" s="267" t="e">
        <f>#REF!</f>
        <v>#REF!</v>
      </c>
      <c r="D81" s="324" t="e">
        <f>#REF!</f>
        <v>#REF!</v>
      </c>
      <c r="E81" s="325"/>
      <c r="F81" s="325"/>
      <c r="G81" s="325"/>
      <c r="H81" s="325"/>
      <c r="I81"/>
    </row>
    <row r="82" spans="1:9" ht="26" customHeight="1" x14ac:dyDescent="0.15">
      <c r="A82" s="245"/>
      <c r="D82" s="153" t="s">
        <v>469</v>
      </c>
      <c r="E82" s="322" t="s">
        <v>601</v>
      </c>
      <c r="F82" s="323"/>
      <c r="G82" s="323"/>
      <c r="H82" s="323"/>
      <c r="I82"/>
    </row>
    <row r="83" spans="1:9" ht="14" customHeight="1" x14ac:dyDescent="0.15">
      <c r="A83" s="254" t="s">
        <v>625</v>
      </c>
      <c r="B83" s="267"/>
      <c r="C83" s="267" t="e">
        <f>#REF!</f>
        <v>#REF!</v>
      </c>
      <c r="D83" s="324" t="e">
        <f>#REF!</f>
        <v>#REF!</v>
      </c>
      <c r="E83" s="325"/>
      <c r="F83" s="325"/>
      <c r="G83" s="325"/>
      <c r="H83" s="325"/>
      <c r="I83"/>
    </row>
    <row r="84" spans="1:9" ht="26" customHeight="1" x14ac:dyDescent="0.15">
      <c r="A84" s="245"/>
      <c r="D84" s="153" t="s">
        <v>469</v>
      </c>
      <c r="E84" s="322" t="s">
        <v>601</v>
      </c>
      <c r="F84" s="323"/>
      <c r="G84" s="323"/>
      <c r="H84" s="323"/>
      <c r="I84"/>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6"/>
  <sheetViews>
    <sheetView showGridLines="0" topLeftCell="A107" zoomScaleNormal="100" workbookViewId="0">
      <selection activeCell="B82" sqref="B82:L82"/>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17" t="s">
        <v>138</v>
      </c>
      <c r="B46" s="317"/>
      <c r="C46" s="317"/>
    </row>
    <row r="47" spans="1:6" ht="18" x14ac:dyDescent="0.2">
      <c r="A47" s="26"/>
      <c r="B47" s="26"/>
      <c r="C47" s="26"/>
    </row>
    <row r="48" spans="1:6" x14ac:dyDescent="0.15">
      <c r="A48" t="s">
        <v>27</v>
      </c>
      <c r="B48" s="17"/>
      <c r="C48" s="373" t="s">
        <v>754</v>
      </c>
      <c r="D48" s="374"/>
    </row>
    <row r="49" spans="1:11" x14ac:dyDescent="0.15">
      <c r="A49" s="33" t="s">
        <v>692</v>
      </c>
      <c r="B49" s="17"/>
      <c r="C49" s="373" t="s">
        <v>755</v>
      </c>
      <c r="D49" s="374"/>
    </row>
    <row r="50" spans="1:11" x14ac:dyDescent="0.15">
      <c r="A50" t="s">
        <v>731</v>
      </c>
      <c r="B50" s="17"/>
      <c r="C50" s="373" t="s">
        <v>756</v>
      </c>
      <c r="D50" s="374"/>
    </row>
    <row r="51" spans="1:11" hidden="1" x14ac:dyDescent="0.15">
      <c r="A51" t="s">
        <v>514</v>
      </c>
      <c r="B51" s="17"/>
      <c r="C51" s="373"/>
      <c r="D51" s="374"/>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72" t="s">
        <v>643</v>
      </c>
      <c r="E62" s="364"/>
      <c r="J62" s="364"/>
      <c r="K62" s="364"/>
    </row>
    <row r="63" spans="1:11" hidden="1" x14ac:dyDescent="0.15">
      <c r="C63" s="31">
        <f>$D$58*F4</f>
        <v>90</v>
      </c>
      <c r="D63" s="372" t="s">
        <v>671</v>
      </c>
      <c r="E63" s="372"/>
      <c r="J63" s="376"/>
      <c r="K63" s="376"/>
    </row>
    <row r="64" spans="1:11" hidden="1" x14ac:dyDescent="0.15">
      <c r="C64" s="31">
        <f>$D$58*F6</f>
        <v>80</v>
      </c>
      <c r="D64" s="372" t="s">
        <v>672</v>
      </c>
      <c r="E64" s="372"/>
      <c r="J64" s="376"/>
      <c r="K64" s="364"/>
    </row>
    <row r="65" spans="1:11" hidden="1" x14ac:dyDescent="0.15">
      <c r="C65" s="31">
        <f>$D$58*F8</f>
        <v>70</v>
      </c>
      <c r="D65" s="372" t="s">
        <v>673</v>
      </c>
      <c r="E65" s="372"/>
      <c r="J65" s="376"/>
      <c r="K65" s="364"/>
    </row>
    <row r="66" spans="1:11" hidden="1" x14ac:dyDescent="0.15">
      <c r="C66" s="31">
        <v>60</v>
      </c>
      <c r="D66" s="372" t="s">
        <v>674</v>
      </c>
      <c r="E66" s="372"/>
      <c r="J66" s="364"/>
      <c r="K66" s="364"/>
    </row>
    <row r="67" spans="1:11" hidden="1" x14ac:dyDescent="0.15">
      <c r="C67" s="31">
        <v>50</v>
      </c>
      <c r="D67" s="33" t="s">
        <v>442</v>
      </c>
    </row>
    <row r="68" spans="1:11" hidden="1" x14ac:dyDescent="0.15">
      <c r="A68" t="s">
        <v>438</v>
      </c>
    </row>
    <row r="69" spans="1:11" hidden="1" x14ac:dyDescent="0.15">
      <c r="C69" s="31">
        <f>$D$58*F2</f>
        <v>100</v>
      </c>
      <c r="D69" s="364" t="s">
        <v>81</v>
      </c>
      <c r="E69" s="364"/>
    </row>
    <row r="70" spans="1:11" hidden="1" x14ac:dyDescent="0.15">
      <c r="C70" s="31">
        <f t="shared" ref="C70:C76" si="0">$D$58*F3</f>
        <v>95</v>
      </c>
      <c r="D70" s="364" t="s">
        <v>441</v>
      </c>
      <c r="E70" s="364"/>
    </row>
    <row r="71" spans="1:11" hidden="1" x14ac:dyDescent="0.15">
      <c r="C71" s="31">
        <f t="shared" si="0"/>
        <v>90</v>
      </c>
      <c r="D71" s="364" t="s">
        <v>448</v>
      </c>
      <c r="E71" s="364"/>
    </row>
    <row r="72" spans="1:11" hidden="1" x14ac:dyDescent="0.15">
      <c r="C72" s="31">
        <f t="shared" si="0"/>
        <v>85</v>
      </c>
      <c r="D72" s="364" t="s">
        <v>445</v>
      </c>
      <c r="E72" s="364"/>
    </row>
    <row r="73" spans="1:11" hidden="1" x14ac:dyDescent="0.15">
      <c r="C73" s="31">
        <f t="shared" si="0"/>
        <v>80</v>
      </c>
      <c r="D73" s="372" t="s">
        <v>642</v>
      </c>
      <c r="E73" s="364"/>
    </row>
    <row r="74" spans="1:11" hidden="1" x14ac:dyDescent="0.15">
      <c r="C74" s="31">
        <f t="shared" si="0"/>
        <v>75</v>
      </c>
      <c r="D74" s="364" t="s">
        <v>446</v>
      </c>
      <c r="E74" s="364"/>
    </row>
    <row r="75" spans="1:11" hidden="1" x14ac:dyDescent="0.15">
      <c r="C75" s="31">
        <f t="shared" si="0"/>
        <v>70</v>
      </c>
      <c r="D75" s="364" t="s">
        <v>443</v>
      </c>
      <c r="E75" s="364"/>
    </row>
    <row r="76" spans="1:11" hidden="1" x14ac:dyDescent="0.15">
      <c r="C76" s="31">
        <f t="shared" si="0"/>
        <v>65</v>
      </c>
      <c r="D76" s="364" t="s">
        <v>447</v>
      </c>
      <c r="E76" s="364"/>
    </row>
    <row r="77" spans="1:11" hidden="1" x14ac:dyDescent="0.15">
      <c r="C77" s="31">
        <v>50</v>
      </c>
      <c r="D77" s="364" t="s">
        <v>444</v>
      </c>
      <c r="E77" s="364"/>
    </row>
    <row r="78" spans="1:11" hidden="1" x14ac:dyDescent="0.15"/>
    <row r="79" spans="1:11" hidden="1" x14ac:dyDescent="0.15"/>
    <row r="80" spans="1:11" ht="20" x14ac:dyDescent="0.2">
      <c r="A80" s="375" t="s">
        <v>110</v>
      </c>
      <c r="B80" s="375"/>
      <c r="C80" s="116"/>
      <c r="D80" s="250" t="s">
        <v>522</v>
      </c>
      <c r="E80" s="172"/>
    </row>
    <row r="81" spans="1:12" x14ac:dyDescent="0.15">
      <c r="A81" s="371" t="s">
        <v>55</v>
      </c>
      <c r="B81" s="371"/>
      <c r="C81" s="371"/>
      <c r="D81" s="371"/>
      <c r="E81" s="371"/>
      <c r="F81" s="371"/>
      <c r="G81" s="371"/>
      <c r="H81" s="371"/>
      <c r="I81" s="371"/>
      <c r="J81" s="371"/>
      <c r="K81" s="371"/>
      <c r="L81" s="371"/>
    </row>
    <row r="82" spans="1:12" x14ac:dyDescent="0.15">
      <c r="B82" s="367" t="s">
        <v>136</v>
      </c>
      <c r="C82" s="367"/>
      <c r="D82" s="367"/>
      <c r="E82" s="367"/>
      <c r="F82" s="367"/>
      <c r="G82" s="367"/>
      <c r="H82" s="367"/>
      <c r="I82" s="367"/>
      <c r="J82" s="367"/>
      <c r="K82" s="367"/>
      <c r="L82" s="367"/>
    </row>
    <row r="83" spans="1:12" x14ac:dyDescent="0.15">
      <c r="B83" s="367" t="s">
        <v>315</v>
      </c>
      <c r="C83" s="367"/>
      <c r="D83" s="367"/>
      <c r="E83" s="367"/>
      <c r="F83" s="367"/>
      <c r="G83" s="367"/>
      <c r="H83" s="367"/>
      <c r="I83" s="367"/>
      <c r="J83" s="367"/>
      <c r="K83" s="367"/>
      <c r="L83" s="367"/>
    </row>
    <row r="84" spans="1:12" x14ac:dyDescent="0.15">
      <c r="B84" s="367" t="s">
        <v>316</v>
      </c>
      <c r="C84" s="367"/>
      <c r="D84" s="367"/>
      <c r="E84" s="367"/>
      <c r="F84" s="367"/>
      <c r="G84" s="367"/>
      <c r="H84" s="367"/>
      <c r="I84" s="367"/>
      <c r="J84" s="367"/>
      <c r="K84" s="367"/>
      <c r="L84" s="367"/>
    </row>
    <row r="85" spans="1:12" x14ac:dyDescent="0.15">
      <c r="A85" s="371" t="s">
        <v>111</v>
      </c>
      <c r="B85" s="371"/>
      <c r="C85" s="371"/>
      <c r="D85" s="371"/>
      <c r="E85" s="371"/>
      <c r="F85" s="371"/>
      <c r="G85" s="371"/>
      <c r="H85" s="371"/>
      <c r="I85" s="371"/>
      <c r="J85" s="371"/>
      <c r="K85" s="371"/>
      <c r="L85" s="371"/>
    </row>
    <row r="86" spans="1:12" x14ac:dyDescent="0.15">
      <c r="B86" s="367" t="s">
        <v>270</v>
      </c>
      <c r="C86" s="367"/>
      <c r="D86" s="367"/>
      <c r="E86" s="367"/>
      <c r="F86" s="367"/>
      <c r="G86" s="367"/>
      <c r="H86" s="367"/>
      <c r="I86" s="367"/>
      <c r="J86" s="367"/>
      <c r="K86" s="367"/>
      <c r="L86" s="367"/>
    </row>
    <row r="87" spans="1:12" x14ac:dyDescent="0.15">
      <c r="B87" s="367" t="s">
        <v>435</v>
      </c>
      <c r="C87" s="367"/>
      <c r="D87" s="367"/>
      <c r="E87" s="367"/>
      <c r="F87" s="367"/>
      <c r="G87" s="367"/>
      <c r="H87" s="367"/>
      <c r="I87" s="367"/>
      <c r="J87" s="367"/>
      <c r="K87" s="367"/>
      <c r="L87" s="367"/>
    </row>
    <row r="88" spans="1:12" s="2" customFormat="1" x14ac:dyDescent="0.15">
      <c r="B88" s="367" t="s">
        <v>326</v>
      </c>
      <c r="C88" s="367"/>
      <c r="D88" s="367"/>
      <c r="E88" s="367"/>
      <c r="F88" s="367"/>
      <c r="G88" s="367"/>
      <c r="H88" s="367"/>
      <c r="I88" s="367"/>
      <c r="J88" s="367"/>
      <c r="K88" s="367"/>
      <c r="L88" s="367"/>
    </row>
    <row r="89" spans="1:12" x14ac:dyDescent="0.15">
      <c r="B89" s="367" t="s">
        <v>271</v>
      </c>
      <c r="C89" s="367"/>
      <c r="D89" s="367"/>
      <c r="E89" s="367"/>
      <c r="F89" s="367"/>
      <c r="G89" s="367"/>
      <c r="H89" s="367"/>
      <c r="I89" s="367"/>
      <c r="J89" s="367"/>
      <c r="K89" s="367"/>
      <c r="L89" s="367"/>
    </row>
    <row r="90" spans="1:12" x14ac:dyDescent="0.15">
      <c r="A90" s="371" t="s">
        <v>131</v>
      </c>
      <c r="B90" s="371"/>
      <c r="C90" s="371"/>
      <c r="D90" s="371"/>
      <c r="E90" s="371"/>
      <c r="F90" s="371"/>
      <c r="G90" s="371"/>
      <c r="H90" s="371"/>
      <c r="I90" s="371"/>
      <c r="J90" s="371"/>
      <c r="K90" s="371"/>
      <c r="L90" s="371"/>
    </row>
    <row r="91" spans="1:12" x14ac:dyDescent="0.15">
      <c r="B91" s="367" t="s">
        <v>106</v>
      </c>
      <c r="C91" s="367"/>
      <c r="D91" s="367"/>
      <c r="E91" s="367"/>
      <c r="F91" s="367"/>
      <c r="G91" s="367"/>
      <c r="H91" s="367"/>
      <c r="I91" s="367"/>
      <c r="J91" s="367"/>
      <c r="K91" s="367"/>
      <c r="L91" s="367"/>
    </row>
    <row r="92" spans="1:12" x14ac:dyDescent="0.15">
      <c r="B92" s="367" t="s">
        <v>107</v>
      </c>
      <c r="C92" s="367"/>
      <c r="D92" s="367"/>
      <c r="E92" s="367"/>
      <c r="F92" s="367"/>
      <c r="G92" s="367"/>
      <c r="H92" s="367"/>
      <c r="I92" s="367"/>
      <c r="J92" s="367"/>
      <c r="K92" s="367"/>
      <c r="L92" s="367"/>
    </row>
    <row r="93" spans="1:12" x14ac:dyDescent="0.15">
      <c r="B93" s="367" t="s">
        <v>436</v>
      </c>
      <c r="C93" s="367"/>
      <c r="D93" s="367"/>
      <c r="E93" s="367"/>
      <c r="F93" s="367"/>
      <c r="G93" s="367"/>
      <c r="H93" s="367"/>
      <c r="I93" s="367"/>
      <c r="J93" s="367"/>
      <c r="K93" s="367"/>
      <c r="L93" s="367"/>
    </row>
    <row r="94" spans="1:12" x14ac:dyDescent="0.15">
      <c r="B94" s="367" t="s">
        <v>147</v>
      </c>
      <c r="C94" s="367"/>
      <c r="D94" s="367"/>
      <c r="E94" s="367"/>
      <c r="F94" s="367"/>
      <c r="G94" s="367"/>
      <c r="H94" s="367"/>
      <c r="I94" s="367"/>
      <c r="J94" s="367"/>
      <c r="K94" s="367"/>
      <c r="L94" s="367"/>
    </row>
    <row r="95" spans="1:12" x14ac:dyDescent="0.15">
      <c r="B95" s="367" t="s">
        <v>317</v>
      </c>
      <c r="C95" s="367"/>
      <c r="D95" s="367"/>
      <c r="E95" s="367"/>
      <c r="F95" s="367"/>
      <c r="G95" s="367"/>
      <c r="H95" s="367"/>
      <c r="I95" s="367"/>
      <c r="J95" s="367"/>
      <c r="K95" s="367"/>
      <c r="L95" s="367"/>
    </row>
    <row r="96" spans="1:12" hidden="1" x14ac:dyDescent="0.15">
      <c r="A96" s="371" t="s">
        <v>200</v>
      </c>
      <c r="B96" s="371"/>
    </row>
    <row r="97" spans="1:12" hidden="1" x14ac:dyDescent="0.15">
      <c r="B97" s="367" t="s">
        <v>318</v>
      </c>
      <c r="C97" s="367"/>
      <c r="D97" s="367"/>
      <c r="E97" s="367"/>
      <c r="F97" s="367"/>
      <c r="G97" s="367"/>
      <c r="H97" s="367"/>
      <c r="I97" s="367"/>
      <c r="J97" s="367"/>
      <c r="K97" s="367"/>
      <c r="L97" s="367"/>
    </row>
    <row r="98" spans="1:12" hidden="1" x14ac:dyDescent="0.15">
      <c r="B98" s="367" t="s">
        <v>319</v>
      </c>
      <c r="C98" s="367"/>
      <c r="D98" s="367"/>
      <c r="E98" s="367"/>
      <c r="F98" s="367"/>
      <c r="G98" s="367"/>
      <c r="H98" s="367"/>
      <c r="I98" s="367"/>
      <c r="J98" s="367"/>
      <c r="K98" s="367"/>
      <c r="L98" s="367"/>
    </row>
    <row r="99" spans="1:12" hidden="1" x14ac:dyDescent="0.15">
      <c r="B99" s="367" t="s">
        <v>53</v>
      </c>
      <c r="C99" s="367"/>
      <c r="D99" s="367"/>
      <c r="E99" s="367"/>
      <c r="F99" s="367"/>
      <c r="G99" s="367"/>
      <c r="H99" s="367"/>
      <c r="I99" s="367"/>
      <c r="J99" s="367"/>
      <c r="K99" s="367"/>
      <c r="L99" s="367"/>
    </row>
    <row r="100" spans="1:12" hidden="1" x14ac:dyDescent="0.15">
      <c r="B100" s="367" t="s">
        <v>458</v>
      </c>
      <c r="C100" s="367"/>
      <c r="D100" s="367"/>
      <c r="E100" s="367"/>
      <c r="F100" s="367"/>
      <c r="G100" s="367"/>
      <c r="H100" s="367"/>
      <c r="I100" s="367"/>
      <c r="J100" s="367"/>
      <c r="K100" s="367"/>
      <c r="L100" s="367"/>
    </row>
    <row r="101" spans="1:12" x14ac:dyDescent="0.15">
      <c r="A101" s="371" t="s">
        <v>320</v>
      </c>
      <c r="B101" s="371"/>
    </row>
    <row r="102" spans="1:12" x14ac:dyDescent="0.15">
      <c r="B102" s="367" t="s">
        <v>83</v>
      </c>
      <c r="C102" s="367"/>
      <c r="D102" s="367"/>
      <c r="E102" s="367"/>
      <c r="F102" s="367"/>
      <c r="G102" s="367"/>
      <c r="H102" s="367"/>
      <c r="I102" s="367"/>
      <c r="J102" s="367"/>
      <c r="K102" s="367"/>
      <c r="L102" s="367"/>
    </row>
    <row r="103" spans="1:12" x14ac:dyDescent="0.15">
      <c r="B103" s="367" t="s">
        <v>321</v>
      </c>
      <c r="C103" s="367"/>
      <c r="D103" s="367"/>
      <c r="E103" s="367"/>
      <c r="F103" s="367"/>
      <c r="G103" s="367"/>
      <c r="H103" s="367"/>
      <c r="I103" s="367"/>
      <c r="J103" s="367"/>
      <c r="K103" s="367"/>
      <c r="L103" s="367"/>
    </row>
    <row r="104" spans="1:12" x14ac:dyDescent="0.15">
      <c r="A104" s="371" t="s">
        <v>112</v>
      </c>
      <c r="B104" s="371"/>
    </row>
    <row r="105" spans="1:12" x14ac:dyDescent="0.15">
      <c r="B105" s="367" t="s">
        <v>37</v>
      </c>
      <c r="C105" s="367"/>
      <c r="D105" s="367"/>
      <c r="E105" s="367"/>
      <c r="F105" s="367"/>
      <c r="G105" s="367"/>
      <c r="H105" s="367"/>
      <c r="I105" s="367"/>
      <c r="J105" s="367"/>
      <c r="K105" s="367"/>
      <c r="L105" s="367"/>
    </row>
    <row r="106" spans="1:12" x14ac:dyDescent="0.15">
      <c r="B106" s="367" t="s">
        <v>322</v>
      </c>
      <c r="C106" s="367"/>
      <c r="D106" s="367"/>
      <c r="E106" s="367"/>
      <c r="F106" s="367"/>
      <c r="G106" s="367"/>
      <c r="H106" s="367"/>
      <c r="I106" s="367"/>
      <c r="J106" s="367"/>
      <c r="K106" s="367"/>
      <c r="L106" s="367"/>
    </row>
    <row r="107" spans="1:12" x14ac:dyDescent="0.15">
      <c r="B107" s="369" t="s">
        <v>499</v>
      </c>
      <c r="C107" s="367"/>
      <c r="D107" s="367"/>
      <c r="E107" s="367"/>
      <c r="F107" s="367"/>
      <c r="G107" s="367"/>
      <c r="H107" s="367"/>
      <c r="I107" s="367"/>
      <c r="J107" s="367"/>
      <c r="K107" s="367"/>
      <c r="L107" s="367"/>
    </row>
    <row r="108" spans="1:12" x14ac:dyDescent="0.15">
      <c r="B108" s="367" t="s">
        <v>109</v>
      </c>
      <c r="C108" s="367"/>
      <c r="D108" s="367"/>
      <c r="E108" s="367"/>
      <c r="F108" s="367"/>
      <c r="G108" s="367"/>
      <c r="H108" s="367"/>
      <c r="I108" s="367"/>
      <c r="J108" s="367"/>
      <c r="K108" s="367"/>
      <c r="L108" s="367"/>
    </row>
    <row r="109" spans="1:12" x14ac:dyDescent="0.15">
      <c r="B109" s="367" t="s">
        <v>726</v>
      </c>
      <c r="C109" s="367"/>
      <c r="D109" s="367"/>
      <c r="E109" s="367"/>
      <c r="F109" s="367"/>
      <c r="G109" s="367"/>
      <c r="H109" s="367"/>
      <c r="I109" s="367"/>
      <c r="J109" s="367"/>
      <c r="K109" s="367"/>
      <c r="L109" s="367"/>
    </row>
    <row r="110" spans="1:12" x14ac:dyDescent="0.15">
      <c r="B110" s="368" t="s">
        <v>727</v>
      </c>
      <c r="C110" s="367"/>
      <c r="D110" s="367"/>
      <c r="E110" s="367"/>
      <c r="F110" s="367"/>
      <c r="G110" s="367"/>
      <c r="H110" s="367"/>
      <c r="I110" s="367"/>
      <c r="J110" s="367"/>
      <c r="K110" s="367"/>
      <c r="L110" s="367"/>
    </row>
    <row r="111" spans="1:12" s="33" customFormat="1" hidden="1" x14ac:dyDescent="0.15">
      <c r="A111" s="370" t="s">
        <v>28</v>
      </c>
      <c r="B111" s="370"/>
      <c r="C111" s="169"/>
      <c r="D111" s="169"/>
      <c r="E111" s="169"/>
      <c r="F111" s="169"/>
      <c r="G111" s="169"/>
      <c r="H111" s="169"/>
      <c r="I111" s="169"/>
      <c r="J111" s="169"/>
      <c r="K111" s="169"/>
      <c r="L111" s="169"/>
    </row>
    <row r="112" spans="1:12" s="33" customFormat="1" hidden="1" x14ac:dyDescent="0.15">
      <c r="A112" s="169"/>
      <c r="B112" s="365" t="s">
        <v>29</v>
      </c>
      <c r="C112" s="365"/>
      <c r="D112" s="365"/>
      <c r="E112" s="365"/>
      <c r="F112" s="365"/>
      <c r="G112" s="365"/>
      <c r="H112" s="365"/>
      <c r="I112" s="365"/>
      <c r="J112" s="365"/>
      <c r="K112" s="365"/>
      <c r="L112" s="365"/>
    </row>
    <row r="113" spans="1:12" s="33" customFormat="1" hidden="1" x14ac:dyDescent="0.15">
      <c r="A113" s="169"/>
      <c r="B113" s="365" t="s">
        <v>30</v>
      </c>
      <c r="C113" s="365"/>
      <c r="D113" s="365"/>
      <c r="E113" s="365"/>
      <c r="F113" s="365"/>
      <c r="G113" s="365"/>
      <c r="H113" s="365"/>
      <c r="I113" s="365"/>
      <c r="J113" s="365"/>
      <c r="K113" s="365"/>
      <c r="L113" s="365"/>
    </row>
    <row r="114" spans="1:12" x14ac:dyDescent="0.15">
      <c r="A114" s="91" t="s">
        <v>159</v>
      </c>
      <c r="B114" s="17"/>
      <c r="C114" s="17"/>
      <c r="D114" s="17"/>
      <c r="E114" s="17"/>
      <c r="F114" s="17"/>
      <c r="G114" s="17"/>
      <c r="H114" s="17"/>
      <c r="I114" s="17"/>
      <c r="J114" s="17"/>
      <c r="K114" s="17"/>
      <c r="L114" s="17"/>
    </row>
    <row r="115" spans="1:12" x14ac:dyDescent="0.15">
      <c r="B115" s="368" t="s">
        <v>581</v>
      </c>
      <c r="C115" s="367"/>
      <c r="D115" s="367"/>
      <c r="E115" s="367"/>
      <c r="F115" s="367"/>
      <c r="G115" s="367"/>
      <c r="H115" s="367"/>
      <c r="I115" s="367"/>
      <c r="J115" s="367"/>
      <c r="K115" s="367"/>
      <c r="L115" s="367"/>
    </row>
    <row r="116" spans="1:12" x14ac:dyDescent="0.15">
      <c r="B116" s="367" t="s">
        <v>466</v>
      </c>
      <c r="C116" s="367"/>
      <c r="D116" s="367"/>
      <c r="E116" s="367"/>
      <c r="F116" s="367"/>
      <c r="G116" s="367"/>
      <c r="H116" s="367"/>
      <c r="I116" s="367"/>
      <c r="J116" s="367"/>
      <c r="K116" s="367"/>
      <c r="L116" s="367"/>
    </row>
    <row r="117" spans="1:12" x14ac:dyDescent="0.15">
      <c r="B117" s="367" t="s">
        <v>490</v>
      </c>
      <c r="C117" s="367"/>
      <c r="D117" s="367"/>
      <c r="E117" s="367"/>
      <c r="F117" s="367"/>
      <c r="G117" s="367"/>
      <c r="H117" s="367"/>
      <c r="I117" s="367"/>
      <c r="J117" s="367"/>
      <c r="K117" s="367"/>
      <c r="L117" s="367"/>
    </row>
    <row r="118" spans="1:12" x14ac:dyDescent="0.15">
      <c r="B118" s="367" t="s">
        <v>160</v>
      </c>
      <c r="C118" s="367"/>
      <c r="D118" s="367"/>
      <c r="E118" s="367"/>
      <c r="F118" s="367"/>
      <c r="G118" s="367"/>
      <c r="H118" s="367"/>
      <c r="I118" s="367"/>
      <c r="J118" s="367"/>
      <c r="K118" s="367"/>
      <c r="L118" s="367"/>
    </row>
    <row r="119" spans="1:12" x14ac:dyDescent="0.15">
      <c r="B119" s="369" t="s">
        <v>500</v>
      </c>
      <c r="C119" s="367"/>
      <c r="D119" s="367"/>
      <c r="E119" s="367"/>
      <c r="F119" s="367"/>
      <c r="G119" s="367"/>
      <c r="H119" s="367"/>
      <c r="I119" s="367"/>
      <c r="J119" s="367"/>
      <c r="K119" s="367"/>
      <c r="L119" s="367"/>
    </row>
    <row r="120" spans="1:12" x14ac:dyDescent="0.15">
      <c r="B120" s="369" t="s">
        <v>516</v>
      </c>
      <c r="C120" s="367"/>
      <c r="D120" s="367"/>
      <c r="E120" s="367"/>
      <c r="F120" s="367"/>
      <c r="G120" s="367"/>
      <c r="H120" s="367"/>
      <c r="I120" s="367"/>
      <c r="J120" s="367"/>
      <c r="K120" s="367"/>
      <c r="L120" s="367"/>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65" t="s">
        <v>11</v>
      </c>
      <c r="C122" s="365"/>
      <c r="D122" s="365"/>
      <c r="E122" s="365"/>
      <c r="F122" s="365"/>
      <c r="G122" s="365"/>
      <c r="H122" s="365"/>
      <c r="I122" s="365"/>
      <c r="J122" s="365"/>
      <c r="K122" s="365"/>
      <c r="L122" s="365"/>
    </row>
    <row r="123" spans="1:12" s="169" customFormat="1" x14ac:dyDescent="0.15">
      <c r="B123" s="365" t="s">
        <v>728</v>
      </c>
      <c r="C123" s="365"/>
      <c r="D123" s="365"/>
      <c r="E123" s="365"/>
      <c r="F123" s="365"/>
      <c r="G123" s="365"/>
      <c r="H123" s="365"/>
      <c r="I123" s="365"/>
      <c r="J123" s="365"/>
      <c r="K123" s="365"/>
      <c r="L123" s="365"/>
    </row>
    <row r="124" spans="1:12" s="169" customFormat="1" x14ac:dyDescent="0.15">
      <c r="B124" s="365" t="s">
        <v>730</v>
      </c>
      <c r="C124" s="365"/>
      <c r="D124" s="365"/>
      <c r="E124" s="365"/>
      <c r="F124" s="365"/>
      <c r="G124" s="365"/>
      <c r="H124" s="365"/>
      <c r="I124" s="365"/>
      <c r="J124" s="365"/>
      <c r="K124" s="365"/>
      <c r="L124" s="365"/>
    </row>
    <row r="125" spans="1:12" s="169" customFormat="1" x14ac:dyDescent="0.15">
      <c r="B125" s="171" t="s">
        <v>729</v>
      </c>
      <c r="C125" s="171"/>
      <c r="D125" s="171"/>
      <c r="E125" s="171"/>
      <c r="F125" s="171"/>
      <c r="G125" s="171"/>
      <c r="H125" s="171"/>
      <c r="I125" s="171"/>
      <c r="J125" s="171"/>
      <c r="K125" s="171"/>
      <c r="L125" s="171"/>
    </row>
    <row r="126" spans="1:12" s="169" customFormat="1" x14ac:dyDescent="0.15">
      <c r="B126" s="365" t="s">
        <v>13</v>
      </c>
      <c r="C126" s="365"/>
      <c r="D126" s="365"/>
      <c r="E126" s="365"/>
      <c r="F126" s="365"/>
      <c r="G126" s="365"/>
      <c r="H126" s="365"/>
      <c r="I126" s="365"/>
      <c r="J126" s="365"/>
      <c r="K126" s="365"/>
      <c r="L126" s="365"/>
    </row>
    <row r="127" spans="1:12" s="169" customFormat="1" x14ac:dyDescent="0.15">
      <c r="B127" s="365" t="s">
        <v>12</v>
      </c>
      <c r="C127" s="365"/>
      <c r="D127" s="365"/>
      <c r="E127" s="365"/>
      <c r="F127" s="365"/>
      <c r="G127" s="365"/>
      <c r="H127" s="365"/>
      <c r="I127" s="365"/>
      <c r="J127" s="365"/>
      <c r="K127" s="365"/>
      <c r="L127" s="365"/>
    </row>
    <row r="128" spans="1:12" s="169" customFormat="1" x14ac:dyDescent="0.15">
      <c r="A128" s="170" t="s">
        <v>7</v>
      </c>
      <c r="B128" s="171"/>
      <c r="C128" s="171"/>
      <c r="D128" s="171"/>
      <c r="E128" s="171"/>
      <c r="F128" s="171"/>
      <c r="G128" s="171"/>
      <c r="H128" s="171"/>
      <c r="I128" s="171"/>
      <c r="J128" s="171"/>
      <c r="K128" s="171"/>
      <c r="L128" s="171"/>
    </row>
    <row r="129" spans="1:12" s="169" customFormat="1" x14ac:dyDescent="0.15">
      <c r="A129" s="170"/>
      <c r="B129" s="365" t="s">
        <v>6</v>
      </c>
      <c r="C129" s="365"/>
      <c r="D129" s="365"/>
      <c r="E129" s="365"/>
      <c r="F129" s="365"/>
      <c r="G129" s="365"/>
      <c r="H129" s="365"/>
      <c r="I129" s="365"/>
      <c r="J129" s="365"/>
      <c r="K129" s="365"/>
      <c r="L129" s="365"/>
    </row>
    <row r="130" spans="1:12" s="169" customFormat="1" x14ac:dyDescent="0.15">
      <c r="A130" s="170"/>
      <c r="B130" s="365" t="s">
        <v>279</v>
      </c>
      <c r="C130" s="365"/>
      <c r="D130" s="365"/>
      <c r="E130" s="365"/>
      <c r="F130" s="365"/>
      <c r="G130" s="365"/>
      <c r="H130" s="365"/>
      <c r="I130" s="365"/>
      <c r="J130" s="365"/>
      <c r="K130" s="365"/>
      <c r="L130" s="365"/>
    </row>
    <row r="131" spans="1:12" s="169" customFormat="1" hidden="1" x14ac:dyDescent="0.15">
      <c r="A131" s="170" t="s">
        <v>9</v>
      </c>
      <c r="B131" s="170"/>
    </row>
    <row r="132" spans="1:12" s="169" customFormat="1" hidden="1" x14ac:dyDescent="0.15">
      <c r="A132" s="170"/>
      <c r="B132" s="365" t="s">
        <v>1</v>
      </c>
      <c r="C132" s="365"/>
      <c r="D132" s="365"/>
      <c r="E132" s="365"/>
      <c r="F132" s="365"/>
      <c r="G132" s="365"/>
      <c r="H132" s="365"/>
      <c r="I132" s="365"/>
      <c r="J132" s="365"/>
      <c r="K132" s="365"/>
      <c r="L132" s="365"/>
    </row>
    <row r="133" spans="1:12" s="169" customFormat="1" hidden="1" x14ac:dyDescent="0.15">
      <c r="A133" s="170"/>
      <c r="B133" s="365" t="s">
        <v>2</v>
      </c>
      <c r="C133" s="365"/>
      <c r="D133" s="365"/>
      <c r="E133" s="365"/>
      <c r="F133" s="365"/>
      <c r="G133" s="365"/>
      <c r="H133" s="365"/>
      <c r="I133" s="365"/>
      <c r="J133" s="365"/>
      <c r="K133" s="365"/>
      <c r="L133" s="365"/>
    </row>
    <row r="134" spans="1:12" s="169" customFormat="1" hidden="1" x14ac:dyDescent="0.15">
      <c r="A134" s="170"/>
      <c r="B134" s="365" t="s">
        <v>3</v>
      </c>
      <c r="C134" s="365"/>
      <c r="D134" s="365"/>
      <c r="E134" s="365"/>
      <c r="F134" s="365"/>
      <c r="G134" s="365"/>
      <c r="H134" s="365"/>
      <c r="I134" s="365"/>
      <c r="J134" s="365"/>
      <c r="K134" s="365"/>
      <c r="L134" s="365"/>
    </row>
    <row r="135" spans="1:12" s="169" customFormat="1" hidden="1" x14ac:dyDescent="0.15">
      <c r="B135" s="365" t="s">
        <v>4</v>
      </c>
      <c r="C135" s="365"/>
      <c r="D135" s="365"/>
      <c r="E135" s="365"/>
      <c r="F135" s="365"/>
      <c r="G135" s="365"/>
      <c r="H135" s="365"/>
      <c r="I135" s="365"/>
      <c r="J135" s="365"/>
      <c r="K135" s="365"/>
      <c r="L135" s="365"/>
    </row>
    <row r="136" spans="1:12" s="169" customFormat="1" hidden="1" x14ac:dyDescent="0.15">
      <c r="B136" s="365" t="s">
        <v>5</v>
      </c>
      <c r="C136" s="365"/>
      <c r="D136" s="365"/>
      <c r="E136" s="365"/>
      <c r="F136" s="365"/>
      <c r="G136" s="365"/>
      <c r="H136" s="365"/>
      <c r="I136" s="365"/>
      <c r="J136" s="365"/>
      <c r="K136" s="365"/>
      <c r="L136" s="365"/>
    </row>
    <row r="137" spans="1:12" s="169" customFormat="1" x14ac:dyDescent="0.15">
      <c r="A137" s="370" t="s">
        <v>145</v>
      </c>
      <c r="B137" s="370"/>
    </row>
    <row r="138" spans="1:12" s="169" customFormat="1" x14ac:dyDescent="0.15">
      <c r="B138" s="365" t="s">
        <v>197</v>
      </c>
      <c r="C138" s="365"/>
      <c r="D138" s="365"/>
      <c r="E138" s="365"/>
      <c r="F138" s="365"/>
      <c r="G138" s="365"/>
      <c r="H138" s="365"/>
      <c r="I138" s="365"/>
      <c r="J138" s="365"/>
      <c r="K138" s="365"/>
      <c r="L138" s="365"/>
    </row>
    <row r="139" spans="1:12" s="169" customFormat="1" x14ac:dyDescent="0.15">
      <c r="B139" s="365" t="s">
        <v>199</v>
      </c>
      <c r="C139" s="365"/>
      <c r="D139" s="365"/>
      <c r="E139" s="365"/>
      <c r="F139" s="365"/>
      <c r="G139" s="365"/>
      <c r="H139" s="365"/>
      <c r="I139" s="365"/>
      <c r="J139" s="365"/>
      <c r="K139" s="365"/>
      <c r="L139" s="365"/>
    </row>
    <row r="140" spans="1:12" s="169" customFormat="1" x14ac:dyDescent="0.15">
      <c r="B140" s="365" t="s">
        <v>325</v>
      </c>
      <c r="C140" s="365"/>
      <c r="D140" s="365"/>
      <c r="E140" s="365"/>
      <c r="F140" s="365"/>
      <c r="G140" s="365"/>
      <c r="H140" s="365"/>
      <c r="I140" s="365"/>
      <c r="J140" s="365"/>
      <c r="K140" s="365"/>
      <c r="L140" s="365"/>
    </row>
    <row r="141" spans="1:12" s="169" customFormat="1" x14ac:dyDescent="0.15">
      <c r="B141" s="365" t="s">
        <v>327</v>
      </c>
      <c r="C141" s="365"/>
      <c r="D141" s="365"/>
      <c r="E141" s="365"/>
      <c r="F141" s="365"/>
      <c r="G141" s="365"/>
      <c r="H141" s="365"/>
      <c r="I141" s="365"/>
      <c r="J141" s="365"/>
      <c r="K141" s="365"/>
      <c r="L141" s="365"/>
    </row>
    <row r="142" spans="1:12" s="169" customFormat="1" x14ac:dyDescent="0.15">
      <c r="B142" s="365" t="s">
        <v>328</v>
      </c>
      <c r="C142" s="365"/>
      <c r="D142" s="365"/>
      <c r="E142" s="365"/>
      <c r="F142" s="365"/>
      <c r="G142" s="365"/>
      <c r="H142" s="365"/>
      <c r="I142" s="365"/>
      <c r="J142" s="365"/>
      <c r="K142" s="365"/>
      <c r="L142" s="365"/>
    </row>
    <row r="143" spans="1:12" s="169" customFormat="1" x14ac:dyDescent="0.15">
      <c r="B143" s="365" t="s">
        <v>329</v>
      </c>
      <c r="C143" s="365"/>
      <c r="D143" s="365"/>
      <c r="E143" s="365"/>
      <c r="F143" s="365"/>
      <c r="G143" s="365"/>
      <c r="H143" s="365"/>
      <c r="I143" s="365"/>
      <c r="J143" s="365"/>
      <c r="K143" s="365"/>
      <c r="L143" s="365"/>
    </row>
    <row r="144" spans="1:12" s="169" customFormat="1" x14ac:dyDescent="0.15">
      <c r="B144" s="365" t="s">
        <v>198</v>
      </c>
      <c r="C144" s="365"/>
      <c r="D144" s="365"/>
      <c r="E144" s="365"/>
      <c r="F144" s="365"/>
      <c r="G144" s="365"/>
      <c r="H144" s="365"/>
      <c r="I144" s="365"/>
      <c r="J144" s="365"/>
      <c r="K144" s="365"/>
      <c r="L144" s="365"/>
    </row>
    <row r="145" spans="1:12" s="169" customFormat="1" hidden="1" x14ac:dyDescent="0.15">
      <c r="A145" s="179" t="s">
        <v>250</v>
      </c>
      <c r="B145" s="179"/>
      <c r="C145" s="124"/>
      <c r="D145" s="124"/>
      <c r="E145" s="124"/>
      <c r="F145" s="124"/>
      <c r="G145" s="124"/>
      <c r="H145" s="124"/>
      <c r="I145" s="124"/>
      <c r="J145" s="124"/>
      <c r="K145" s="124"/>
    </row>
    <row r="146" spans="1:12" s="169" customFormat="1" hidden="1" x14ac:dyDescent="0.15">
      <c r="A146" s="124"/>
      <c r="B146" s="366" t="s">
        <v>251</v>
      </c>
      <c r="C146" s="366"/>
      <c r="D146" s="366"/>
      <c r="E146" s="366"/>
      <c r="F146" s="366"/>
      <c r="G146" s="366"/>
      <c r="H146" s="366"/>
      <c r="I146" s="366"/>
      <c r="J146" s="366"/>
      <c r="K146" s="366"/>
    </row>
    <row r="147" spans="1:12" s="169" customFormat="1" hidden="1" x14ac:dyDescent="0.15">
      <c r="A147" s="124"/>
      <c r="B147" s="366" t="s">
        <v>252</v>
      </c>
      <c r="C147" s="366"/>
      <c r="D147" s="366"/>
      <c r="E147" s="366"/>
      <c r="F147" s="366"/>
      <c r="G147" s="366"/>
      <c r="H147" s="366"/>
      <c r="I147" s="366"/>
      <c r="J147" s="366"/>
      <c r="K147" s="366"/>
    </row>
    <row r="148" spans="1:12" s="169" customFormat="1" hidden="1" x14ac:dyDescent="0.15">
      <c r="A148" s="124"/>
      <c r="B148" s="366" t="s">
        <v>255</v>
      </c>
      <c r="C148" s="366"/>
      <c r="D148" s="366"/>
      <c r="E148" s="366"/>
      <c r="F148" s="366"/>
      <c r="G148" s="366"/>
      <c r="H148" s="366"/>
      <c r="I148" s="366"/>
      <c r="J148" s="366"/>
      <c r="K148" s="366"/>
    </row>
    <row r="149" spans="1:12" s="169" customFormat="1" hidden="1" x14ac:dyDescent="0.15">
      <c r="A149" s="124"/>
      <c r="B149" s="366" t="s">
        <v>256</v>
      </c>
      <c r="C149" s="366"/>
      <c r="D149" s="366"/>
      <c r="E149" s="366"/>
      <c r="F149" s="366"/>
      <c r="G149" s="366"/>
      <c r="H149" s="366"/>
      <c r="I149" s="366"/>
      <c r="J149" s="366"/>
      <c r="K149" s="366"/>
    </row>
    <row r="150" spans="1:12" s="169" customFormat="1" hidden="1" x14ac:dyDescent="0.15">
      <c r="A150" s="124"/>
      <c r="B150" s="366" t="s">
        <v>253</v>
      </c>
      <c r="C150" s="366"/>
      <c r="D150" s="366"/>
      <c r="E150" s="366"/>
      <c r="F150" s="366"/>
      <c r="G150" s="366"/>
      <c r="H150" s="366"/>
      <c r="I150" s="366"/>
      <c r="J150" s="366"/>
      <c r="K150" s="366"/>
    </row>
    <row r="151" spans="1:12" s="169" customFormat="1" hidden="1" x14ac:dyDescent="0.15">
      <c r="A151" s="124"/>
      <c r="B151" s="366" t="s">
        <v>534</v>
      </c>
      <c r="C151" s="366"/>
      <c r="D151" s="366"/>
      <c r="E151" s="366"/>
      <c r="F151" s="366"/>
      <c r="G151" s="366"/>
      <c r="H151" s="366"/>
      <c r="I151" s="366"/>
      <c r="J151" s="366"/>
      <c r="K151" s="366"/>
    </row>
    <row r="152" spans="1:12" s="169" customFormat="1" hidden="1" x14ac:dyDescent="0.15">
      <c r="A152" s="124"/>
      <c r="B152" s="366" t="s">
        <v>254</v>
      </c>
      <c r="C152" s="366"/>
      <c r="D152" s="366"/>
      <c r="E152" s="366"/>
      <c r="F152" s="366"/>
      <c r="G152" s="366"/>
      <c r="H152" s="366"/>
      <c r="I152" s="366"/>
      <c r="J152" s="366"/>
      <c r="K152" s="366"/>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65" t="s">
        <v>387</v>
      </c>
      <c r="C154" s="365"/>
      <c r="D154" s="365"/>
      <c r="E154" s="365"/>
      <c r="F154" s="365"/>
      <c r="G154" s="365"/>
      <c r="H154" s="365"/>
      <c r="I154" s="365"/>
      <c r="J154" s="365"/>
      <c r="K154" s="365"/>
      <c r="L154" s="365"/>
    </row>
    <row r="155" spans="1:12" s="169" customFormat="1" hidden="1" x14ac:dyDescent="0.15">
      <c r="B155" s="365" t="s">
        <v>260</v>
      </c>
      <c r="C155" s="365"/>
      <c r="D155" s="365"/>
      <c r="E155" s="365"/>
      <c r="F155" s="365"/>
      <c r="G155" s="365"/>
      <c r="H155" s="365"/>
      <c r="I155" s="365"/>
      <c r="J155" s="365"/>
      <c r="K155" s="365"/>
      <c r="L155" s="365"/>
    </row>
    <row r="156" spans="1:12" s="169" customFormat="1" hidden="1" x14ac:dyDescent="0.15">
      <c r="B156" s="365" t="s">
        <v>261</v>
      </c>
      <c r="C156" s="365"/>
      <c r="D156" s="365"/>
      <c r="E156" s="365"/>
      <c r="F156" s="365"/>
      <c r="G156" s="365"/>
      <c r="H156" s="365"/>
      <c r="I156" s="365"/>
      <c r="J156" s="365"/>
      <c r="K156" s="365"/>
      <c r="L156" s="365"/>
    </row>
    <row r="157" spans="1:12" s="169" customFormat="1" hidden="1" x14ac:dyDescent="0.15">
      <c r="B157" s="365" t="s">
        <v>257</v>
      </c>
      <c r="C157" s="365"/>
      <c r="D157" s="365"/>
      <c r="E157" s="365"/>
      <c r="F157" s="365"/>
      <c r="G157" s="365"/>
      <c r="H157" s="365"/>
      <c r="I157" s="365"/>
      <c r="J157" s="365"/>
      <c r="K157" s="365"/>
      <c r="L157" s="365"/>
    </row>
    <row r="158" spans="1:12" s="169" customFormat="1" hidden="1" x14ac:dyDescent="0.15">
      <c r="B158" s="365" t="s">
        <v>258</v>
      </c>
      <c r="C158" s="365"/>
      <c r="D158" s="365"/>
      <c r="E158" s="365"/>
      <c r="F158" s="365"/>
      <c r="G158" s="365"/>
      <c r="H158" s="365"/>
      <c r="I158" s="365"/>
      <c r="J158" s="365"/>
      <c r="K158" s="365"/>
      <c r="L158" s="365"/>
    </row>
    <row r="159" spans="1:12" s="169" customFormat="1" hidden="1" x14ac:dyDescent="0.15">
      <c r="B159" s="365" t="s">
        <v>259</v>
      </c>
      <c r="C159" s="365"/>
      <c r="D159" s="365"/>
      <c r="E159" s="365"/>
      <c r="F159" s="365"/>
      <c r="G159" s="365"/>
      <c r="H159" s="365"/>
      <c r="I159" s="365"/>
      <c r="J159" s="365"/>
      <c r="K159" s="365"/>
      <c r="L159" s="365"/>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65" t="s">
        <v>276</v>
      </c>
      <c r="C162" s="365"/>
      <c r="D162" s="365"/>
      <c r="E162" s="365"/>
      <c r="F162" s="365"/>
      <c r="G162" s="365"/>
      <c r="H162" s="365"/>
      <c r="I162" s="365"/>
      <c r="J162" s="365"/>
      <c r="K162" s="365"/>
      <c r="L162" s="365"/>
    </row>
    <row r="163" spans="1:12" s="169" customFormat="1" x14ac:dyDescent="0.15">
      <c r="B163" s="365" t="s">
        <v>154</v>
      </c>
      <c r="C163" s="365"/>
      <c r="D163" s="365"/>
      <c r="E163" s="365"/>
      <c r="F163" s="365"/>
      <c r="G163" s="365"/>
      <c r="H163" s="365"/>
      <c r="I163" s="365"/>
      <c r="J163" s="365"/>
      <c r="K163" s="365"/>
      <c r="L163" s="365"/>
    </row>
    <row r="164" spans="1:12" s="2" customFormat="1" x14ac:dyDescent="0.15">
      <c r="A164"/>
      <c r="B164" s="369" t="s">
        <v>506</v>
      </c>
      <c r="C164" s="367"/>
      <c r="D164" s="367"/>
      <c r="E164" s="367"/>
      <c r="F164" s="367"/>
      <c r="G164" s="367"/>
      <c r="H164" s="367"/>
      <c r="I164" s="367"/>
      <c r="J164" s="367"/>
      <c r="K164" s="367"/>
      <c r="L164" s="367"/>
    </row>
    <row r="165" spans="1:12" s="2" customFormat="1" x14ac:dyDescent="0.15">
      <c r="A165"/>
      <c r="B165" s="367" t="s">
        <v>114</v>
      </c>
      <c r="C165" s="367"/>
      <c r="D165" s="367"/>
      <c r="E165" s="367"/>
      <c r="F165" s="367"/>
      <c r="G165" s="367"/>
      <c r="H165" s="367"/>
      <c r="I165" s="367"/>
      <c r="J165" s="367"/>
      <c r="K165" s="367"/>
      <c r="L165" s="367"/>
    </row>
    <row r="166" spans="1:12" s="2" customFormat="1" x14ac:dyDescent="0.15">
      <c r="A166"/>
      <c r="B166" s="367" t="s">
        <v>115</v>
      </c>
      <c r="C166" s="367"/>
      <c r="D166" s="367"/>
      <c r="E166" s="367"/>
      <c r="F166" s="367"/>
      <c r="G166" s="367"/>
      <c r="H166" s="367"/>
      <c r="I166" s="367"/>
      <c r="J166" s="367"/>
      <c r="K166" s="367"/>
      <c r="L166" s="367"/>
    </row>
  </sheetData>
  <sheetProtection sheet="1" objects="1" scenarios="1"/>
  <mergeCells count="102">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O74" sqref="O74"/>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17" t="s">
        <v>19</v>
      </c>
      <c r="B45" s="317"/>
      <c r="C45" s="317"/>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525</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77" t="s">
        <v>524</v>
      </c>
      <c r="B50" s="378"/>
      <c r="C50" s="378"/>
      <c r="D50" s="186" t="str">
        <f>D48</f>
        <v>Assignment6</v>
      </c>
      <c r="E50" s="26"/>
      <c r="F50" s="26"/>
      <c r="G50" s="26"/>
      <c r="H50" s="26"/>
    </row>
    <row r="51" spans="1:8" s="45" customFormat="1" ht="18" x14ac:dyDescent="0.2">
      <c r="A51" s="183"/>
      <c r="B51" s="183"/>
      <c r="C51" s="32" t="str">
        <f>D50</f>
        <v>Assignment6</v>
      </c>
      <c r="D51" s="32" t="str">
        <f>D50</f>
        <v>Assignment6</v>
      </c>
      <c r="E51" s="32" t="s">
        <v>526</v>
      </c>
      <c r="F51" s="26"/>
      <c r="G51" s="26"/>
      <c r="H51" s="26"/>
    </row>
    <row r="52" spans="1:8" x14ac:dyDescent="0.15">
      <c r="A52" s="2" t="s">
        <v>166</v>
      </c>
      <c r="C52" s="32" t="s">
        <v>531</v>
      </c>
      <c r="D52" s="32" t="s">
        <v>532</v>
      </c>
      <c r="E52" s="32" t="s">
        <v>532</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535</v>
      </c>
      <c r="D66" s="32" t="s">
        <v>536</v>
      </c>
      <c r="E66" s="32" t="s">
        <v>536</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538</v>
      </c>
      <c r="D81" s="117"/>
      <c r="E81" s="32" t="s">
        <v>540</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539</v>
      </c>
    </row>
    <row r="96" spans="1:8" x14ac:dyDescent="0.15">
      <c r="A96" s="2" t="s">
        <v>537</v>
      </c>
      <c r="D96" s="117"/>
      <c r="E96" s="32" t="s">
        <v>540</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1" t="s">
        <v>48</v>
      </c>
      <c r="B112" s="182"/>
      <c r="C112" s="182"/>
      <c r="D112" s="182"/>
      <c r="E112"/>
      <c r="F112"/>
    </row>
    <row r="113" spans="1:9" s="33" customFormat="1" ht="16" hidden="1" x14ac:dyDescent="0.2">
      <c r="A113" s="181" t="s">
        <v>49</v>
      </c>
      <c r="B113" s="182"/>
      <c r="C113" s="182"/>
      <c r="D113" s="182"/>
      <c r="E113"/>
      <c r="F113"/>
    </row>
    <row r="114" spans="1:9" s="33" customFormat="1" ht="16" hidden="1" x14ac:dyDescent="0.2">
      <c r="A114" s="181" t="s">
        <v>50</v>
      </c>
      <c r="B114" s="182"/>
      <c r="C114" s="182"/>
      <c r="D114" s="182"/>
      <c r="E114"/>
      <c r="F114"/>
    </row>
    <row r="115" spans="1:9" s="33" customFormat="1" ht="16" hidden="1" x14ac:dyDescent="0.2">
      <c r="A115" s="181" t="s">
        <v>51</v>
      </c>
      <c r="B115" s="182"/>
      <c r="C115" s="182"/>
      <c r="D115" s="182"/>
      <c r="E115"/>
      <c r="F115"/>
    </row>
    <row r="116" spans="1:9" s="33" customFormat="1" ht="16" hidden="1" x14ac:dyDescent="0.2">
      <c r="A116" s="181"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79" t="s">
        <v>65</v>
      </c>
      <c r="C119" s="380"/>
      <c r="D119" s="381"/>
      <c r="E119" s="379" t="s">
        <v>150</v>
      </c>
      <c r="F119" s="381"/>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67" t="s">
        <v>286</v>
      </c>
      <c r="B132" s="367"/>
      <c r="C132" t="s">
        <v>94</v>
      </c>
      <c r="D132" t="s">
        <v>278</v>
      </c>
      <c r="E132" t="s">
        <v>74</v>
      </c>
      <c r="F132" s="174" t="s">
        <v>95</v>
      </c>
      <c r="G132" s="174" t="s">
        <v>96</v>
      </c>
      <c r="H132" s="174" t="s">
        <v>97</v>
      </c>
    </row>
    <row r="133" spans="1:15" s="33" customFormat="1" x14ac:dyDescent="0.15">
      <c r="A133" s="373" t="s">
        <v>471</v>
      </c>
      <c r="B133" s="374"/>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74"/>
      <c r="B134" s="374"/>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74"/>
      <c r="B135" s="374"/>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74"/>
      <c r="B136" s="374"/>
      <c r="C136" s="5"/>
      <c r="D136" s="5"/>
      <c r="E136" s="92" t="s">
        <v>335</v>
      </c>
      <c r="F136" s="175" t="str">
        <f>IF($C$48&gt;5,IF(G136="","-",HLOOKUP(G136,#REF!,2)),IF(ISBLANK(A136),"-","M"))</f>
        <v>-</v>
      </c>
      <c r="G136" s="176" t="str">
        <f t="shared" si="6"/>
        <v/>
      </c>
      <c r="H136" s="173" t="str">
        <f t="shared" si="5"/>
        <v/>
      </c>
      <c r="L136" s="313"/>
      <c r="M136" s="313"/>
      <c r="N136" s="313"/>
      <c r="O136" s="313"/>
    </row>
    <row r="137" spans="1:15" s="33" customFormat="1" x14ac:dyDescent="0.15">
      <c r="A137" s="374"/>
      <c r="B137" s="374"/>
      <c r="C137" s="5"/>
      <c r="D137" s="5"/>
      <c r="E137" s="92" t="s">
        <v>335</v>
      </c>
      <c r="F137" s="175" t="str">
        <f>IF($C$48&gt;5,IF(G137="","-",HLOOKUP(G137,#REF!,2)),IF(ISBLANK(A137),"-","M"))</f>
        <v>-</v>
      </c>
      <c r="G137" s="176" t="str">
        <f t="shared" si="6"/>
        <v/>
      </c>
      <c r="H137" s="173" t="str">
        <f t="shared" si="5"/>
        <v/>
      </c>
      <c r="L137" s="313"/>
      <c r="M137" s="313"/>
      <c r="N137" s="313"/>
      <c r="O137" s="313"/>
    </row>
    <row r="138" spans="1:15" s="33" customFormat="1" x14ac:dyDescent="0.15">
      <c r="A138" s="374"/>
      <c r="B138" s="374"/>
      <c r="C138" s="5"/>
      <c r="D138" s="5"/>
      <c r="E138" s="92" t="s">
        <v>335</v>
      </c>
      <c r="F138" s="175" t="str">
        <f>IF($C$48&gt;5,IF(G138="","-",HLOOKUP(G138,#REF!,2)),IF(ISBLANK(A138),"-","M"))</f>
        <v>-</v>
      </c>
      <c r="G138" s="176" t="str">
        <f t="shared" si="6"/>
        <v/>
      </c>
      <c r="H138" s="173" t="str">
        <f t="shared" si="5"/>
        <v/>
      </c>
      <c r="L138" s="313"/>
      <c r="M138" s="313"/>
      <c r="N138" s="313"/>
      <c r="O138" s="313"/>
    </row>
    <row r="139" spans="1:15" s="33" customFormat="1" x14ac:dyDescent="0.15">
      <c r="A139" s="382"/>
      <c r="B139" s="374"/>
      <c r="C139" s="5"/>
      <c r="D139" s="5"/>
      <c r="E139" s="92" t="s">
        <v>335</v>
      </c>
      <c r="F139" s="175" t="str">
        <f>IF($C$48&gt;5,IF(G139="","-",HLOOKUP(G139,#REF!,2)),IF(ISBLANK(A139),"-","M"))</f>
        <v>-</v>
      </c>
      <c r="G139" s="176" t="str">
        <f t="shared" si="6"/>
        <v/>
      </c>
      <c r="H139" s="173" t="str">
        <f t="shared" si="5"/>
        <v/>
      </c>
    </row>
    <row r="140" spans="1:15" s="33" customFormat="1" x14ac:dyDescent="0.15">
      <c r="A140" s="374"/>
      <c r="B140" s="374"/>
      <c r="C140" s="5"/>
      <c r="D140" s="5"/>
      <c r="E140" s="92" t="s">
        <v>335</v>
      </c>
      <c r="F140" s="175" t="str">
        <f>IF($C$48&gt;5,IF(G140="","-",HLOOKUP(G140,#REF!,2)),IF(ISBLANK(A140),"-","M"))</f>
        <v>-</v>
      </c>
      <c r="G140" s="176" t="str">
        <f t="shared" si="6"/>
        <v/>
      </c>
      <c r="H140" s="173" t="str">
        <f t="shared" si="5"/>
        <v/>
      </c>
    </row>
    <row r="141" spans="1:15" s="33" customFormat="1" x14ac:dyDescent="0.15">
      <c r="A141" s="374"/>
      <c r="B141" s="374"/>
      <c r="C141" s="5"/>
      <c r="D141" s="5"/>
      <c r="E141" s="92" t="s">
        <v>335</v>
      </c>
      <c r="F141" s="175" t="str">
        <f>IF($C$48&gt;5,IF(G141="","-",HLOOKUP(G141,#REF!,2)),IF(ISBLANK(A141),"-","M"))</f>
        <v>-</v>
      </c>
      <c r="G141" s="176" t="str">
        <f t="shared" si="6"/>
        <v/>
      </c>
      <c r="H141" s="173" t="str">
        <f t="shared" si="5"/>
        <v/>
      </c>
    </row>
    <row r="142" spans="1:15" s="33" customFormat="1" x14ac:dyDescent="0.15">
      <c r="A142" s="374"/>
      <c r="B142" s="374"/>
      <c r="C142" s="5"/>
      <c r="D142" s="5"/>
      <c r="E142" s="92" t="s">
        <v>335</v>
      </c>
      <c r="F142" s="175" t="str">
        <f>IF($C$48&gt;5,IF(G142="","-",HLOOKUP(G142,#REF!,2)),IF(ISBLANK(A142),"-","M"))</f>
        <v>-</v>
      </c>
      <c r="G142" s="176" t="str">
        <f t="shared" si="6"/>
        <v/>
      </c>
      <c r="H142" s="173" t="str">
        <f t="shared" si="5"/>
        <v/>
      </c>
    </row>
    <row r="143" spans="1:15" s="33" customFormat="1" x14ac:dyDescent="0.15">
      <c r="A143" s="374"/>
      <c r="B143" s="374"/>
      <c r="C143" s="5"/>
      <c r="D143" s="5"/>
      <c r="E143" s="92" t="s">
        <v>335</v>
      </c>
      <c r="F143" s="175" t="str">
        <f>IF($C$48&gt;5,IF(G143="","-",HLOOKUP(G143,#REF!,2)),IF(ISBLANK(A143),"-","M"))</f>
        <v>-</v>
      </c>
      <c r="G143" s="176" t="str">
        <f t="shared" si="6"/>
        <v/>
      </c>
      <c r="H143" s="173" t="str">
        <f t="shared" si="5"/>
        <v/>
      </c>
    </row>
    <row r="144" spans="1:15" s="33" customFormat="1" x14ac:dyDescent="0.15">
      <c r="A144" s="374"/>
      <c r="B144" s="374"/>
      <c r="C144" s="5"/>
      <c r="D144" s="5"/>
      <c r="E144" s="92" t="s">
        <v>335</v>
      </c>
      <c r="F144" s="175" t="str">
        <f>IF($C$48&gt;5,IF(G144="","-",HLOOKUP(G144,#REF!,2)),IF(ISBLANK(A144),"-","M"))</f>
        <v>-</v>
      </c>
      <c r="G144" s="176" t="str">
        <f t="shared" si="6"/>
        <v/>
      </c>
      <c r="H144" s="173" t="str">
        <f t="shared" si="5"/>
        <v/>
      </c>
    </row>
    <row r="145" spans="1:8" s="33" customFormat="1" x14ac:dyDescent="0.15">
      <c r="A145" s="374"/>
      <c r="B145" s="374"/>
      <c r="C145" s="5"/>
      <c r="D145" s="5"/>
      <c r="E145" s="92" t="s">
        <v>335</v>
      </c>
      <c r="F145" s="175" t="str">
        <f>IF($C$48&gt;5,IF(G145="","-",HLOOKUP(G145,#REF!,2)),IF(ISBLANK(A145),"-","M"))</f>
        <v>-</v>
      </c>
      <c r="G145" s="176" t="str">
        <f t="shared" si="6"/>
        <v/>
      </c>
      <c r="H145" s="173" t="str">
        <f t="shared" si="5"/>
        <v/>
      </c>
    </row>
    <row r="146" spans="1:8" s="33" customFormat="1" x14ac:dyDescent="0.15">
      <c r="A146" s="374"/>
      <c r="B146" s="374"/>
      <c r="C146" s="5"/>
      <c r="D146" s="5"/>
      <c r="E146" s="92" t="s">
        <v>335</v>
      </c>
      <c r="F146" s="175" t="str">
        <f>IF($C$48&gt;5,IF(G146="","-",HLOOKUP(G146,#REF!,2)),IF(ISBLANK(A146),"-","M"))</f>
        <v>-</v>
      </c>
      <c r="G146" s="176" t="str">
        <f t="shared" si="6"/>
        <v/>
      </c>
      <c r="H146" s="173" t="str">
        <f t="shared" si="5"/>
        <v/>
      </c>
    </row>
    <row r="147" spans="1:8" s="33" customFormat="1" x14ac:dyDescent="0.15">
      <c r="A147" s="374"/>
      <c r="B147" s="374"/>
      <c r="C147" s="5"/>
      <c r="D147" s="5"/>
      <c r="E147" s="92" t="s">
        <v>335</v>
      </c>
      <c r="F147" s="175" t="str">
        <f>IF($C$48&gt;5,IF(G147="","-",HLOOKUP(G147,#REF!,2)),IF(ISBLANK(A147),"-","M"))</f>
        <v>-</v>
      </c>
      <c r="G147" s="176" t="str">
        <f t="shared" si="6"/>
        <v/>
      </c>
      <c r="H147" s="173" t="str">
        <f t="shared" si="5"/>
        <v/>
      </c>
    </row>
    <row r="148" spans="1:8" s="33" customFormat="1" x14ac:dyDescent="0.15">
      <c r="A148" s="374"/>
      <c r="B148" s="374"/>
      <c r="C148" s="5"/>
      <c r="D148" s="5"/>
      <c r="E148" s="92" t="s">
        <v>335</v>
      </c>
      <c r="F148" s="175" t="str">
        <f>IF($C$48&gt;5,IF(G148="","-",HLOOKUP(G148,#REF!,2)),IF(ISBLANK(A148),"-","M"))</f>
        <v>-</v>
      </c>
      <c r="G148" s="176" t="str">
        <f t="shared" si="6"/>
        <v/>
      </c>
      <c r="H148" s="173" t="str">
        <f t="shared" si="5"/>
        <v/>
      </c>
    </row>
    <row r="149" spans="1:8" s="33" customFormat="1" x14ac:dyDescent="0.15">
      <c r="A149" s="374"/>
      <c r="B149" s="374"/>
      <c r="C149" s="5"/>
      <c r="D149" s="5"/>
      <c r="E149" s="92" t="s">
        <v>335</v>
      </c>
      <c r="F149" s="175" t="str">
        <f>IF($C$48&gt;5,IF(G149="","-",HLOOKUP(G149,#REF!,2)),IF(ISBLANK(A149),"-","M"))</f>
        <v>-</v>
      </c>
      <c r="G149" s="176" t="str">
        <f t="shared" si="6"/>
        <v/>
      </c>
      <c r="H149" s="173" t="str">
        <f t="shared" si="5"/>
        <v/>
      </c>
    </row>
    <row r="150" spans="1:8" s="33" customFormat="1" x14ac:dyDescent="0.15">
      <c r="A150" s="374"/>
      <c r="B150" s="374"/>
      <c r="C150" s="5"/>
      <c r="D150" s="5"/>
      <c r="E150" s="92" t="s">
        <v>335</v>
      </c>
      <c r="F150" s="175" t="str">
        <f>IF($C$48&gt;5,IF(G150="","-",HLOOKUP(G150,#REF!,2)),IF(ISBLANK(A150),"-","M"))</f>
        <v>-</v>
      </c>
      <c r="G150" s="176" t="str">
        <f t="shared" si="6"/>
        <v/>
      </c>
      <c r="H150" s="173" t="str">
        <f t="shared" si="5"/>
        <v/>
      </c>
    </row>
    <row r="151" spans="1:8" s="33" customFormat="1" x14ac:dyDescent="0.15">
      <c r="A151" s="374"/>
      <c r="B151" s="374"/>
      <c r="C151" s="5"/>
      <c r="D151" s="5"/>
      <c r="E151" s="92" t="s">
        <v>335</v>
      </c>
      <c r="F151" s="175" t="str">
        <f>IF($C$48&gt;5,IF(G151="","-",HLOOKUP(G151,#REF!,2)),IF(ISBLANK(A151),"-","M"))</f>
        <v>-</v>
      </c>
      <c r="G151" s="176" t="str">
        <f t="shared" si="6"/>
        <v/>
      </c>
      <c r="H151" s="173" t="str">
        <f t="shared" si="5"/>
        <v/>
      </c>
    </row>
    <row r="152" spans="1:8" s="33" customFormat="1" x14ac:dyDescent="0.15">
      <c r="A152" s="374"/>
      <c r="B152" s="374"/>
      <c r="C152" s="5"/>
      <c r="D152" s="5"/>
      <c r="E152" s="92" t="s">
        <v>335</v>
      </c>
      <c r="F152" s="175" t="str">
        <f>IF($C$48&gt;5,IF(G152="","-",HLOOKUP(G152,#REF!,2)),IF(ISBLANK(A152),"-","M"))</f>
        <v>-</v>
      </c>
      <c r="G152" s="176" t="str">
        <f t="shared" si="6"/>
        <v/>
      </c>
      <c r="H152" s="173" t="str">
        <f t="shared" si="5"/>
        <v/>
      </c>
    </row>
    <row r="153" spans="1:8" s="33" customFormat="1" x14ac:dyDescent="0.15">
      <c r="A153" s="374"/>
      <c r="B153" s="374"/>
      <c r="C153" s="5"/>
      <c r="D153" s="5"/>
      <c r="E153" s="92" t="s">
        <v>335</v>
      </c>
      <c r="F153" s="175" t="str">
        <f>IF($C$48&gt;5,IF(G153="","-",HLOOKUP(G153,#REF!,2)),IF(ISBLANK(A153),"-","M"))</f>
        <v>-</v>
      </c>
      <c r="G153" s="176" t="str">
        <f t="shared" si="6"/>
        <v/>
      </c>
      <c r="H153" s="173" t="str">
        <f t="shared" si="5"/>
        <v/>
      </c>
    </row>
    <row r="154" spans="1:8" s="33" customFormat="1" x14ac:dyDescent="0.15">
      <c r="A154" s="374"/>
      <c r="B154" s="374"/>
      <c r="C154" s="5"/>
      <c r="D154" s="5"/>
      <c r="E154" s="92" t="s">
        <v>335</v>
      </c>
      <c r="F154" s="175" t="str">
        <f>IF($C$48&gt;5,IF(G154="","-",HLOOKUP(G154,#REF!,2)),IF(ISBLANK(A154),"-","M"))</f>
        <v>-</v>
      </c>
      <c r="G154" s="176" t="str">
        <f t="shared" si="6"/>
        <v/>
      </c>
      <c r="H154" s="173" t="str">
        <f t="shared" si="5"/>
        <v/>
      </c>
    </row>
    <row r="155" spans="1:8" s="33" customFormat="1" x14ac:dyDescent="0.15">
      <c r="A155" s="374"/>
      <c r="B155" s="374"/>
      <c r="C155" s="5"/>
      <c r="D155" s="5"/>
      <c r="E155" s="92" t="s">
        <v>335</v>
      </c>
      <c r="F155" s="175" t="str">
        <f>IF($C$48&gt;5,IF(G155="","-",HLOOKUP(G155,#REF!,2)),IF(ISBLANK(A155),"-","M"))</f>
        <v>-</v>
      </c>
      <c r="G155" s="176" t="str">
        <f t="shared" si="6"/>
        <v/>
      </c>
      <c r="H155" s="173" t="str">
        <f t="shared" si="5"/>
        <v/>
      </c>
    </row>
    <row r="156" spans="1:8" s="33" customFormat="1" x14ac:dyDescent="0.15">
      <c r="A156" s="374"/>
      <c r="B156" s="374"/>
      <c r="C156" s="5"/>
      <c r="D156" s="5"/>
      <c r="E156" s="92" t="s">
        <v>335</v>
      </c>
      <c r="F156" s="175" t="str">
        <f>IF($C$48&gt;5,IF(G156="","-",HLOOKUP(G156,#REF!,2)),IF(ISBLANK(A156),"-","M"))</f>
        <v>-</v>
      </c>
      <c r="G156" s="176" t="str">
        <f t="shared" si="6"/>
        <v/>
      </c>
      <c r="H156" s="173" t="str">
        <f t="shared" si="5"/>
        <v/>
      </c>
    </row>
    <row r="157" spans="1:8" s="33" customFormat="1" x14ac:dyDescent="0.15">
      <c r="A157" s="374"/>
      <c r="B157" s="374"/>
      <c r="C157" s="5"/>
      <c r="D157" s="5"/>
      <c r="E157" s="92" t="s">
        <v>335</v>
      </c>
      <c r="F157" s="175" t="str">
        <f>IF($C$48&gt;5,IF(G157="","-",HLOOKUP(G157,#REF!,2)),IF(ISBLANK(A157),"-","M"))</f>
        <v>-</v>
      </c>
      <c r="G157" s="176" t="str">
        <f t="shared" si="6"/>
        <v/>
      </c>
      <c r="H157" s="173" t="str">
        <f t="shared" si="5"/>
        <v/>
      </c>
    </row>
    <row r="158" spans="1:8" s="33" customFormat="1" x14ac:dyDescent="0.15">
      <c r="A158" s="374"/>
      <c r="B158" s="374"/>
      <c r="C158" s="5"/>
      <c r="D158" s="5"/>
      <c r="E158" s="92" t="s">
        <v>335</v>
      </c>
      <c r="F158" s="175" t="str">
        <f>IF($C$48&gt;5,IF(G158="","-",HLOOKUP(G158,#REF!,2)),IF(ISBLANK(A158),"-","M"))</f>
        <v>-</v>
      </c>
      <c r="G158" s="176" t="str">
        <f t="shared" si="6"/>
        <v/>
      </c>
      <c r="H158" s="173" t="str">
        <f t="shared" si="5"/>
        <v/>
      </c>
    </row>
    <row r="159" spans="1:8" s="33" customFormat="1" x14ac:dyDescent="0.15">
      <c r="A159" s="374"/>
      <c r="B159" s="374"/>
      <c r="C159" s="5"/>
      <c r="D159" s="5"/>
      <c r="E159" s="92" t="s">
        <v>335</v>
      </c>
      <c r="F159" s="175" t="str">
        <f>IF($C$48&gt;5,IF(G159="","-",HLOOKUP(G159,#REF!,2)),IF(ISBLANK(A159),"-","M"))</f>
        <v>-</v>
      </c>
      <c r="G159" s="176" t="str">
        <f t="shared" si="6"/>
        <v/>
      </c>
      <c r="H159" s="173" t="str">
        <f t="shared" si="5"/>
        <v/>
      </c>
    </row>
    <row r="160" spans="1:8" s="33" customFormat="1" x14ac:dyDescent="0.15">
      <c r="A160" s="374"/>
      <c r="B160" s="374"/>
      <c r="C160" s="5"/>
      <c r="D160" s="5"/>
      <c r="E160" s="92" t="s">
        <v>335</v>
      </c>
      <c r="F160" s="175" t="str">
        <f>IF($C$48&gt;5,IF(G160="","-",HLOOKUP(G160,#REF!,2)),IF(ISBLANK(A160),"-","M"))</f>
        <v>-</v>
      </c>
      <c r="G160" s="176" t="str">
        <f t="shared" si="6"/>
        <v/>
      </c>
      <c r="H160" s="173" t="str">
        <f t="shared" si="5"/>
        <v/>
      </c>
    </row>
    <row r="161" spans="1:8" s="33" customFormat="1" x14ac:dyDescent="0.15">
      <c r="A161" s="374"/>
      <c r="B161" s="374"/>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8" sqref="D68"/>
    </sheetView>
  </sheetViews>
  <sheetFormatPr baseColWidth="10" defaultColWidth="6.33203125" defaultRowHeight="13" x14ac:dyDescent="0.15"/>
  <cols>
    <col min="1" max="1" width="15.83203125" style="247" customWidth="1"/>
    <col min="2" max="2" width="35.33203125" style="247" customWidth="1"/>
    <col min="3" max="3" width="50.1640625" style="247" customWidth="1"/>
    <col min="4" max="4" width="74.5" style="247" customWidth="1"/>
    <col min="5" max="5" width="1.1640625" style="247" customWidth="1"/>
    <col min="6" max="6" width="12.33203125" style="247" customWidth="1"/>
    <col min="7" max="7" width="48" style="247" customWidth="1"/>
    <col min="8" max="16384" width="6.33203125" style="247"/>
  </cols>
  <sheetData>
    <row r="1" spans="1:8" hidden="1" x14ac:dyDescent="0.15">
      <c r="A1" s="281"/>
      <c r="B1" s="281"/>
      <c r="C1" s="281"/>
      <c r="D1" s="281"/>
      <c r="E1" s="281"/>
      <c r="F1" s="281"/>
      <c r="G1" s="281"/>
      <c r="H1" s="281"/>
    </row>
    <row r="2" spans="1:8" hidden="1" x14ac:dyDescent="0.15">
      <c r="A2" s="281" t="s">
        <v>72</v>
      </c>
      <c r="B2" s="281">
        <v>36526</v>
      </c>
      <c r="C2" s="281"/>
      <c r="D2" s="281" t="s">
        <v>314</v>
      </c>
      <c r="E2" s="281" t="s">
        <v>141</v>
      </c>
      <c r="F2" s="281" t="s">
        <v>135</v>
      </c>
      <c r="G2" s="281">
        <v>1</v>
      </c>
      <c r="H2" s="281"/>
    </row>
    <row r="3" spans="1:8" hidden="1" x14ac:dyDescent="0.15">
      <c r="A3" s="281" t="s">
        <v>101</v>
      </c>
      <c r="B3" s="281">
        <v>73051</v>
      </c>
      <c r="C3" s="281"/>
      <c r="D3" s="281" t="s">
        <v>314</v>
      </c>
      <c r="E3" s="281" t="s">
        <v>314</v>
      </c>
      <c r="F3" s="281" t="s">
        <v>142</v>
      </c>
      <c r="G3" s="281">
        <v>0.95</v>
      </c>
      <c r="H3" s="281"/>
    </row>
    <row r="4" spans="1:8" hidden="1" x14ac:dyDescent="0.15">
      <c r="A4" s="281" t="s">
        <v>73</v>
      </c>
      <c r="B4" s="281" t="s">
        <v>408</v>
      </c>
      <c r="C4" s="281"/>
      <c r="D4" s="281" t="s">
        <v>602</v>
      </c>
      <c r="E4" s="281" t="s">
        <v>314</v>
      </c>
      <c r="F4" s="281" t="s">
        <v>98</v>
      </c>
      <c r="G4" s="281">
        <v>0.9</v>
      </c>
      <c r="H4" s="281"/>
    </row>
    <row r="5" spans="1:8" hidden="1" x14ac:dyDescent="0.15">
      <c r="A5" s="281" t="s">
        <v>314</v>
      </c>
      <c r="B5" s="281" t="s">
        <v>613</v>
      </c>
      <c r="C5" s="281"/>
      <c r="D5" s="281" t="s">
        <v>603</v>
      </c>
      <c r="E5" s="281" t="s">
        <v>314</v>
      </c>
      <c r="F5" s="281" t="s">
        <v>99</v>
      </c>
      <c r="G5" s="281">
        <v>0.85</v>
      </c>
      <c r="H5" s="281"/>
    </row>
    <row r="6" spans="1:8" hidden="1" x14ac:dyDescent="0.15">
      <c r="A6" s="281" t="s">
        <v>314</v>
      </c>
      <c r="B6" s="281" t="s">
        <v>413</v>
      </c>
      <c r="C6" s="281"/>
      <c r="D6" s="281" t="s">
        <v>605</v>
      </c>
      <c r="E6" s="281" t="s">
        <v>314</v>
      </c>
      <c r="F6" s="281" t="s">
        <v>33</v>
      </c>
      <c r="G6" s="281">
        <v>0.8</v>
      </c>
      <c r="H6" s="281"/>
    </row>
    <row r="7" spans="1:8" hidden="1" x14ac:dyDescent="0.15">
      <c r="A7" s="281" t="s">
        <v>314</v>
      </c>
      <c r="B7" s="281" t="s">
        <v>614</v>
      </c>
      <c r="C7" s="281"/>
      <c r="D7" s="281" t="s">
        <v>606</v>
      </c>
      <c r="E7" s="281" t="s">
        <v>314</v>
      </c>
      <c r="F7" s="281" t="s">
        <v>34</v>
      </c>
      <c r="G7" s="281">
        <v>0.75</v>
      </c>
      <c r="H7" s="281"/>
    </row>
    <row r="8" spans="1:8" hidden="1" x14ac:dyDescent="0.15">
      <c r="A8" s="281" t="s">
        <v>314</v>
      </c>
      <c r="B8" s="281" t="s">
        <v>284</v>
      </c>
      <c r="C8" s="281"/>
      <c r="D8" s="281" t="s">
        <v>604</v>
      </c>
      <c r="E8" s="281" t="s">
        <v>314</v>
      </c>
      <c r="F8" s="281" t="s">
        <v>35</v>
      </c>
      <c r="G8" s="281">
        <v>0.7</v>
      </c>
      <c r="H8" s="281"/>
    </row>
    <row r="9" spans="1:8" hidden="1" x14ac:dyDescent="0.15">
      <c r="A9" s="281" t="s">
        <v>314</v>
      </c>
      <c r="B9" s="281" t="s">
        <v>615</v>
      </c>
      <c r="C9" s="281"/>
      <c r="D9" s="281" t="s">
        <v>607</v>
      </c>
      <c r="E9" s="281" t="s">
        <v>314</v>
      </c>
      <c r="F9" s="281" t="s">
        <v>36</v>
      </c>
      <c r="G9" s="281">
        <v>0.65</v>
      </c>
      <c r="H9" s="281"/>
    </row>
    <row r="10" spans="1:8" hidden="1" x14ac:dyDescent="0.15">
      <c r="A10" s="281" t="s">
        <v>314</v>
      </c>
      <c r="B10" s="281" t="s">
        <v>123</v>
      </c>
      <c r="C10" s="281"/>
      <c r="D10" s="281" t="s">
        <v>608</v>
      </c>
      <c r="E10" s="281" t="s">
        <v>314</v>
      </c>
      <c r="F10" s="281" t="s">
        <v>102</v>
      </c>
      <c r="G10" s="281">
        <v>0.5</v>
      </c>
      <c r="H10" s="281"/>
    </row>
    <row r="11" spans="1:8" hidden="1" x14ac:dyDescent="0.15">
      <c r="A11" s="281" t="s">
        <v>314</v>
      </c>
      <c r="B11" s="281" t="s">
        <v>310</v>
      </c>
      <c r="C11" s="281"/>
      <c r="D11" s="281" t="s">
        <v>609</v>
      </c>
      <c r="E11" s="281" t="s">
        <v>314</v>
      </c>
      <c r="F11" s="281" t="s">
        <v>314</v>
      </c>
      <c r="G11" s="281" t="s">
        <v>314</v>
      </c>
      <c r="H11" s="281"/>
    </row>
    <row r="12" spans="1:8" hidden="1" x14ac:dyDescent="0.15">
      <c r="A12" s="281" t="s">
        <v>314</v>
      </c>
      <c r="B12" s="281" t="s">
        <v>616</v>
      </c>
      <c r="C12" s="281"/>
      <c r="D12" s="281" t="s">
        <v>610</v>
      </c>
      <c r="E12" s="281" t="s">
        <v>314</v>
      </c>
      <c r="F12" s="281" t="s">
        <v>314</v>
      </c>
      <c r="G12" s="281" t="s">
        <v>314</v>
      </c>
      <c r="H12" s="281"/>
    </row>
    <row r="13" spans="1:8" hidden="1" x14ac:dyDescent="0.15">
      <c r="A13" s="281" t="s">
        <v>314</v>
      </c>
      <c r="B13" s="281" t="s">
        <v>169</v>
      </c>
      <c r="C13" s="281"/>
      <c r="D13" s="281" t="s">
        <v>611</v>
      </c>
      <c r="E13" s="281" t="s">
        <v>314</v>
      </c>
      <c r="F13" s="281" t="s">
        <v>314</v>
      </c>
      <c r="G13" s="281" t="s">
        <v>314</v>
      </c>
      <c r="H13" s="281"/>
    </row>
    <row r="14" spans="1:8" hidden="1" x14ac:dyDescent="0.15">
      <c r="A14" s="281" t="s">
        <v>314</v>
      </c>
      <c r="B14" s="281" t="s">
        <v>124</v>
      </c>
      <c r="C14" s="281"/>
      <c r="D14" s="281" t="s">
        <v>612</v>
      </c>
      <c r="E14" s="281" t="s">
        <v>314</v>
      </c>
      <c r="F14" s="281" t="s">
        <v>314</v>
      </c>
      <c r="G14" s="281" t="s">
        <v>314</v>
      </c>
      <c r="H14" s="281"/>
    </row>
    <row r="15" spans="1:8" hidden="1" x14ac:dyDescent="0.15">
      <c r="A15" s="281" t="s">
        <v>314</v>
      </c>
      <c r="B15" s="281" t="s">
        <v>314</v>
      </c>
      <c r="C15" s="281"/>
      <c r="D15" s="281" t="s">
        <v>314</v>
      </c>
      <c r="E15" s="281" t="s">
        <v>314</v>
      </c>
      <c r="F15" s="281" t="s">
        <v>314</v>
      </c>
      <c r="G15" s="281" t="s">
        <v>314</v>
      </c>
      <c r="H15" s="281"/>
    </row>
    <row r="16" spans="1:8" hidden="1" x14ac:dyDescent="0.15">
      <c r="A16" s="281" t="s">
        <v>314</v>
      </c>
      <c r="B16" s="281" t="s">
        <v>314</v>
      </c>
      <c r="C16" s="281"/>
      <c r="D16" s="281" t="s">
        <v>314</v>
      </c>
      <c r="E16" s="281" t="s">
        <v>314</v>
      </c>
      <c r="F16" s="281" t="s">
        <v>314</v>
      </c>
      <c r="G16" s="281" t="s">
        <v>314</v>
      </c>
      <c r="H16" s="281"/>
    </row>
    <row r="17" spans="1:8" hidden="1" x14ac:dyDescent="0.15">
      <c r="A17" s="281" t="s">
        <v>314</v>
      </c>
      <c r="B17" s="281" t="s">
        <v>314</v>
      </c>
      <c r="C17" s="281"/>
      <c r="D17" s="281" t="s">
        <v>314</v>
      </c>
      <c r="E17" s="281" t="s">
        <v>314</v>
      </c>
      <c r="F17" s="281" t="s">
        <v>314</v>
      </c>
      <c r="G17" s="281" t="s">
        <v>314</v>
      </c>
      <c r="H17" s="281"/>
    </row>
    <row r="18" spans="1:8" hidden="1" x14ac:dyDescent="0.15">
      <c r="A18" s="281" t="s">
        <v>314</v>
      </c>
      <c r="B18" s="281" t="s">
        <v>314</v>
      </c>
      <c r="C18" s="281"/>
      <c r="D18" s="281" t="s">
        <v>314</v>
      </c>
      <c r="E18" s="281" t="s">
        <v>314</v>
      </c>
      <c r="F18" s="281" t="s">
        <v>314</v>
      </c>
      <c r="G18" s="281" t="s">
        <v>314</v>
      </c>
      <c r="H18" s="281"/>
    </row>
    <row r="19" spans="1:8" hidden="1" x14ac:dyDescent="0.15">
      <c r="A19" s="281" t="s">
        <v>77</v>
      </c>
      <c r="B19" s="281" t="s">
        <v>421</v>
      </c>
      <c r="C19" s="281"/>
      <c r="D19" s="281" t="s">
        <v>423</v>
      </c>
      <c r="E19" s="281" t="s">
        <v>695</v>
      </c>
      <c r="F19" s="281" t="s">
        <v>711</v>
      </c>
      <c r="G19" s="281" t="s">
        <v>451</v>
      </c>
      <c r="H19" s="281"/>
    </row>
    <row r="20" spans="1:8" hidden="1" x14ac:dyDescent="0.15">
      <c r="A20" s="281" t="s">
        <v>314</v>
      </c>
      <c r="B20" s="281" t="s">
        <v>422</v>
      </c>
      <c r="C20" s="281"/>
      <c r="D20" s="281" t="s">
        <v>424</v>
      </c>
      <c r="E20" s="281" t="s">
        <v>314</v>
      </c>
      <c r="F20" s="281">
        <v>1</v>
      </c>
      <c r="G20" s="281" t="s">
        <v>452</v>
      </c>
      <c r="H20" s="281"/>
    </row>
    <row r="21" spans="1:8" hidden="1" x14ac:dyDescent="0.15">
      <c r="A21" s="281" t="s">
        <v>314</v>
      </c>
      <c r="B21" s="281" t="s">
        <v>125</v>
      </c>
      <c r="C21" s="281"/>
      <c r="D21" s="281" t="s">
        <v>712</v>
      </c>
      <c r="E21" s="281" t="s">
        <v>314</v>
      </c>
      <c r="F21" s="281">
        <v>2</v>
      </c>
      <c r="G21" s="281" t="s">
        <v>453</v>
      </c>
      <c r="H21" s="281"/>
    </row>
    <row r="22" spans="1:8" hidden="1" x14ac:dyDescent="0.15">
      <c r="A22" s="281" t="s">
        <v>314</v>
      </c>
      <c r="B22" s="281" t="s">
        <v>126</v>
      </c>
      <c r="C22" s="281"/>
      <c r="D22" s="281" t="s">
        <v>713</v>
      </c>
      <c r="E22" s="281" t="s">
        <v>314</v>
      </c>
      <c r="F22" s="281">
        <v>3</v>
      </c>
      <c r="G22" s="281" t="s">
        <v>454</v>
      </c>
      <c r="H22" s="281"/>
    </row>
    <row r="23" spans="1:8" hidden="1" x14ac:dyDescent="0.15">
      <c r="A23" s="281" t="s">
        <v>314</v>
      </c>
      <c r="B23" s="281" t="s">
        <v>162</v>
      </c>
      <c r="C23" s="281"/>
      <c r="D23" s="281" t="s">
        <v>714</v>
      </c>
      <c r="E23" s="281" t="s">
        <v>314</v>
      </c>
      <c r="F23" s="281">
        <v>4</v>
      </c>
      <c r="G23" s="281" t="s">
        <v>455</v>
      </c>
      <c r="H23" s="281"/>
    </row>
    <row r="24" spans="1:8" hidden="1" x14ac:dyDescent="0.15">
      <c r="A24" s="281" t="s">
        <v>314</v>
      </c>
      <c r="B24" s="281" t="s">
        <v>80</v>
      </c>
      <c r="C24" s="281"/>
      <c r="D24" s="281" t="s">
        <v>715</v>
      </c>
      <c r="E24" s="281" t="s">
        <v>314</v>
      </c>
      <c r="F24" s="281">
        <v>5</v>
      </c>
      <c r="G24" s="281" t="s">
        <v>456</v>
      </c>
      <c r="H24" s="281"/>
    </row>
    <row r="25" spans="1:8" hidden="1" x14ac:dyDescent="0.15">
      <c r="A25" s="281" t="s">
        <v>314</v>
      </c>
      <c r="B25" s="281" t="s">
        <v>20</v>
      </c>
      <c r="C25" s="281"/>
      <c r="D25" s="281" t="s">
        <v>716</v>
      </c>
      <c r="E25" s="281" t="s">
        <v>314</v>
      </c>
      <c r="F25" s="281">
        <v>6</v>
      </c>
      <c r="G25" s="281" t="s">
        <v>314</v>
      </c>
      <c r="H25" s="281"/>
    </row>
    <row r="26" spans="1:8" hidden="1" x14ac:dyDescent="0.15">
      <c r="A26" s="281" t="s">
        <v>314</v>
      </c>
      <c r="B26" s="281" t="s">
        <v>163</v>
      </c>
      <c r="C26" s="281"/>
      <c r="D26" s="281" t="s">
        <v>717</v>
      </c>
      <c r="E26" s="281" t="s">
        <v>314</v>
      </c>
      <c r="F26" s="281">
        <v>7</v>
      </c>
      <c r="G26" s="281" t="s">
        <v>314</v>
      </c>
      <c r="H26" s="281"/>
    </row>
    <row r="27" spans="1:8" hidden="1" x14ac:dyDescent="0.15">
      <c r="A27" s="281" t="s">
        <v>314</v>
      </c>
      <c r="B27" s="281" t="s">
        <v>164</v>
      </c>
      <c r="C27" s="281"/>
      <c r="D27" s="281" t="s">
        <v>718</v>
      </c>
      <c r="E27" s="281" t="s">
        <v>314</v>
      </c>
      <c r="F27" s="281">
        <v>8</v>
      </c>
      <c r="G27" s="281" t="s">
        <v>314</v>
      </c>
      <c r="H27" s="281"/>
    </row>
    <row r="28" spans="1:8" hidden="1" x14ac:dyDescent="0.15">
      <c r="A28" s="281" t="s">
        <v>314</v>
      </c>
      <c r="B28" s="281" t="s">
        <v>165</v>
      </c>
      <c r="C28" s="281"/>
      <c r="D28" s="281" t="s">
        <v>719</v>
      </c>
      <c r="E28" s="281" t="s">
        <v>314</v>
      </c>
      <c r="F28" s="281">
        <v>9</v>
      </c>
      <c r="G28" s="281" t="s">
        <v>314</v>
      </c>
      <c r="H28" s="281"/>
    </row>
    <row r="29" spans="1:8" hidden="1" x14ac:dyDescent="0.15">
      <c r="A29" s="281" t="s">
        <v>314</v>
      </c>
      <c r="B29" s="281" t="s">
        <v>720</v>
      </c>
      <c r="C29" s="281"/>
      <c r="D29" s="281" t="s">
        <v>721</v>
      </c>
      <c r="E29" s="281" t="s">
        <v>314</v>
      </c>
      <c r="F29" s="281">
        <v>10</v>
      </c>
      <c r="G29" s="281">
        <v>0</v>
      </c>
      <c r="H29" s="281"/>
    </row>
    <row r="30" spans="1:8" hidden="1" x14ac:dyDescent="0.15">
      <c r="A30" s="281" t="s">
        <v>40</v>
      </c>
      <c r="B30" s="281" t="s">
        <v>41</v>
      </c>
      <c r="C30" s="281"/>
      <c r="D30" s="281" t="s">
        <v>314</v>
      </c>
      <c r="E30" s="281" t="s">
        <v>314</v>
      </c>
      <c r="F30" s="281" t="s">
        <v>722</v>
      </c>
      <c r="G30" s="281">
        <v>0</v>
      </c>
      <c r="H30" s="281"/>
    </row>
    <row r="31" spans="1:8" hidden="1" x14ac:dyDescent="0.15">
      <c r="A31" s="281" t="s">
        <v>314</v>
      </c>
      <c r="B31" s="281" t="s">
        <v>42</v>
      </c>
      <c r="C31" s="281"/>
      <c r="D31" s="281" t="s">
        <v>314</v>
      </c>
      <c r="E31" s="281" t="s">
        <v>314</v>
      </c>
      <c r="F31" s="281" t="s">
        <v>308</v>
      </c>
      <c r="G31" s="281">
        <v>0</v>
      </c>
      <c r="H31" s="281"/>
    </row>
    <row r="32" spans="1:8" hidden="1" x14ac:dyDescent="0.15">
      <c r="A32" s="281" t="s">
        <v>43</v>
      </c>
      <c r="B32" s="281" t="s">
        <v>335</v>
      </c>
      <c r="C32" s="281"/>
      <c r="D32" s="281" t="s">
        <v>314</v>
      </c>
      <c r="E32" s="281" t="s">
        <v>314</v>
      </c>
      <c r="F32" s="281" t="s">
        <v>723</v>
      </c>
      <c r="G32" s="281" t="s">
        <v>555</v>
      </c>
      <c r="H32" s="281"/>
    </row>
    <row r="33" spans="1:8" hidden="1" x14ac:dyDescent="0.15">
      <c r="A33" s="281" t="s">
        <v>314</v>
      </c>
      <c r="B33" s="281" t="s">
        <v>44</v>
      </c>
      <c r="C33" s="281"/>
      <c r="D33" s="281" t="s">
        <v>314</v>
      </c>
      <c r="E33" s="281" t="s">
        <v>314</v>
      </c>
      <c r="F33" s="281" t="s">
        <v>724</v>
      </c>
      <c r="G33" s="281" t="s">
        <v>556</v>
      </c>
      <c r="H33" s="281"/>
    </row>
    <row r="34" spans="1:8" hidden="1" x14ac:dyDescent="0.15">
      <c r="A34" s="281" t="s">
        <v>314</v>
      </c>
      <c r="B34" s="281" t="s">
        <v>79</v>
      </c>
      <c r="C34" s="281"/>
      <c r="D34" s="281" t="s">
        <v>314</v>
      </c>
      <c r="E34" s="281" t="s">
        <v>314</v>
      </c>
      <c r="F34" s="281" t="s">
        <v>309</v>
      </c>
      <c r="G34" s="281" t="s">
        <v>557</v>
      </c>
      <c r="H34" s="281"/>
    </row>
    <row r="35" spans="1:8" hidden="1" x14ac:dyDescent="0.15">
      <c r="A35" s="281" t="s">
        <v>314</v>
      </c>
      <c r="B35" s="281" t="s">
        <v>46</v>
      </c>
      <c r="C35" s="281"/>
      <c r="D35" s="281" t="s">
        <v>314</v>
      </c>
      <c r="E35" s="281" t="s">
        <v>314</v>
      </c>
      <c r="F35" s="281" t="s">
        <v>314</v>
      </c>
      <c r="G35" s="281" t="s">
        <v>314</v>
      </c>
      <c r="H35" s="281"/>
    </row>
    <row r="36" spans="1:8" hidden="1" x14ac:dyDescent="0.15">
      <c r="A36" s="281" t="s">
        <v>314</v>
      </c>
      <c r="B36" s="281" t="s">
        <v>45</v>
      </c>
      <c r="C36" s="281"/>
      <c r="D36" s="281" t="s">
        <v>314</v>
      </c>
      <c r="E36" s="281" t="s">
        <v>314</v>
      </c>
      <c r="F36" s="281" t="s">
        <v>314</v>
      </c>
      <c r="G36" s="281" t="s">
        <v>314</v>
      </c>
      <c r="H36" s="281"/>
    </row>
    <row r="37" spans="1:8" hidden="1" x14ac:dyDescent="0.15">
      <c r="A37" s="281" t="s">
        <v>314</v>
      </c>
      <c r="B37" s="281" t="s">
        <v>314</v>
      </c>
      <c r="C37" s="281"/>
      <c r="D37" s="281" t="s">
        <v>314</v>
      </c>
      <c r="E37" s="281" t="s">
        <v>314</v>
      </c>
      <c r="F37" s="281" t="s">
        <v>314</v>
      </c>
      <c r="G37" s="281" t="s">
        <v>314</v>
      </c>
      <c r="H37" s="281"/>
    </row>
    <row r="38" spans="1:8" hidden="1" x14ac:dyDescent="0.15">
      <c r="A38" s="281" t="s">
        <v>47</v>
      </c>
      <c r="B38" s="281" t="s">
        <v>48</v>
      </c>
      <c r="C38" s="281"/>
      <c r="D38" s="281" t="s">
        <v>49</v>
      </c>
      <c r="E38" s="281" t="s">
        <v>50</v>
      </c>
      <c r="F38" s="281" t="s">
        <v>51</v>
      </c>
      <c r="G38" s="281" t="s">
        <v>52</v>
      </c>
      <c r="H38" s="281" t="s">
        <v>48</v>
      </c>
    </row>
    <row r="39" spans="1:8" ht="9" hidden="1" customHeight="1" x14ac:dyDescent="0.15">
      <c r="A39" s="281" t="s">
        <v>339</v>
      </c>
      <c r="B39" s="281">
        <v>-1.5</v>
      </c>
      <c r="C39" s="281"/>
      <c r="D39" s="281">
        <v>-0.5</v>
      </c>
      <c r="E39" s="281">
        <v>0.5</v>
      </c>
      <c r="F39" s="281">
        <v>1.5</v>
      </c>
      <c r="G39" s="281">
        <v>99999</v>
      </c>
      <c r="H39" s="281" t="s">
        <v>49</v>
      </c>
    </row>
    <row r="40" spans="1:8" ht="13" hidden="1" customHeight="1" x14ac:dyDescent="0.15">
      <c r="A40" s="281" t="s">
        <v>340</v>
      </c>
      <c r="B40" s="281">
        <v>-2</v>
      </c>
      <c r="C40" s="281"/>
      <c r="D40" s="281">
        <v>-1</v>
      </c>
      <c r="E40" s="281">
        <v>0</v>
      </c>
      <c r="F40" s="281">
        <v>1</v>
      </c>
      <c r="G40" s="281">
        <v>2</v>
      </c>
      <c r="H40" s="281" t="s">
        <v>50</v>
      </c>
    </row>
    <row r="41" spans="1:8" ht="16" hidden="1" customHeight="1" x14ac:dyDescent="0.15">
      <c r="A41" s="281" t="s">
        <v>341</v>
      </c>
      <c r="B41" s="281">
        <v>0</v>
      </c>
      <c r="C41" s="281"/>
      <c r="D41" s="281">
        <v>-1.5</v>
      </c>
      <c r="E41" s="281">
        <v>-0.5</v>
      </c>
      <c r="F41" s="281">
        <v>0.5</v>
      </c>
      <c r="G41" s="281">
        <v>1.5</v>
      </c>
      <c r="H41" s="281" t="s">
        <v>51</v>
      </c>
    </row>
    <row r="42" spans="1:8" ht="9" hidden="1" customHeight="1" x14ac:dyDescent="0.15">
      <c r="A42" s="281" t="s">
        <v>314</v>
      </c>
      <c r="B42" s="281">
        <v>0</v>
      </c>
      <c r="C42" s="281"/>
      <c r="D42" s="281">
        <v>0</v>
      </c>
      <c r="E42" s="281">
        <v>0</v>
      </c>
      <c r="F42" s="281">
        <v>0</v>
      </c>
      <c r="G42" s="281" t="s">
        <v>314</v>
      </c>
      <c r="H42" s="281" t="s">
        <v>52</v>
      </c>
    </row>
    <row r="43" spans="1:8" ht="20" x14ac:dyDescent="0.2">
      <c r="A43" s="383" t="s">
        <v>307</v>
      </c>
      <c r="B43" s="383"/>
      <c r="C43" s="282"/>
      <c r="D43" s="282"/>
      <c r="E43" s="282"/>
      <c r="F43" s="282"/>
      <c r="G43" s="282"/>
    </row>
    <row r="44" spans="1:8" ht="54" customHeight="1" x14ac:dyDescent="0.2">
      <c r="A44" s="384" t="s">
        <v>627</v>
      </c>
      <c r="B44" s="384"/>
      <c r="C44" s="384"/>
      <c r="D44" s="384"/>
      <c r="E44" s="384"/>
      <c r="F44" s="384"/>
      <c r="G44" s="282"/>
    </row>
    <row r="45" spans="1:8" ht="17" hidden="1" customHeight="1" x14ac:dyDescent="0.2">
      <c r="A45" s="283" t="s">
        <v>430</v>
      </c>
      <c r="B45" s="283"/>
      <c r="C45" s="283"/>
      <c r="D45" s="283"/>
      <c r="E45" s="283"/>
      <c r="F45" s="283"/>
      <c r="G45" s="282"/>
    </row>
    <row r="46" spans="1:8" ht="17" hidden="1" customHeight="1" x14ac:dyDescent="0.2">
      <c r="A46" s="284" t="s">
        <v>702</v>
      </c>
      <c r="B46" s="283"/>
      <c r="C46" s="283"/>
      <c r="D46" s="283"/>
      <c r="E46" s="283"/>
      <c r="F46" s="283"/>
      <c r="G46" s="282"/>
    </row>
    <row r="47" spans="1:8" ht="17" hidden="1" customHeight="1" x14ac:dyDescent="0.2">
      <c r="A47" s="284" t="s">
        <v>703</v>
      </c>
      <c r="B47" s="283"/>
      <c r="C47" s="283"/>
      <c r="D47" s="283"/>
      <c r="E47" s="283"/>
      <c r="F47" s="283"/>
      <c r="G47" s="282"/>
    </row>
    <row r="48" spans="1:8" ht="16" hidden="1" customHeight="1" x14ac:dyDescent="0.15">
      <c r="A48" s="284" t="s">
        <v>704</v>
      </c>
    </row>
    <row r="49" spans="1:7" ht="16" hidden="1" customHeight="1" x14ac:dyDescent="0.15">
      <c r="A49" s="284" t="s">
        <v>705</v>
      </c>
    </row>
    <row r="50" spans="1:7" ht="16" hidden="1" customHeight="1" x14ac:dyDescent="0.15">
      <c r="A50" s="284" t="s">
        <v>706</v>
      </c>
    </row>
    <row r="51" spans="1:7" ht="16" hidden="1" customHeight="1" x14ac:dyDescent="0.15">
      <c r="A51" s="284" t="s">
        <v>707</v>
      </c>
    </row>
    <row r="52" spans="1:7" ht="16" hidden="1" customHeight="1" x14ac:dyDescent="0.15">
      <c r="A52" s="284" t="s">
        <v>708</v>
      </c>
    </row>
    <row r="53" spans="1:7" ht="16" hidden="1" customHeight="1" x14ac:dyDescent="0.15">
      <c r="A53" s="284" t="s">
        <v>709</v>
      </c>
    </row>
    <row r="54" spans="1:7" ht="16" hidden="1" customHeight="1" x14ac:dyDescent="0.15">
      <c r="A54" s="284" t="s">
        <v>710</v>
      </c>
    </row>
    <row r="55" spans="1:7" ht="16" hidden="1" customHeight="1" x14ac:dyDescent="0.15">
      <c r="A55" s="284"/>
    </row>
    <row r="56" spans="1:7" ht="16" hidden="1" customHeight="1" x14ac:dyDescent="0.15">
      <c r="A56" s="284"/>
    </row>
    <row r="57" spans="1:7" ht="16" hidden="1" customHeight="1" x14ac:dyDescent="0.15">
      <c r="A57" s="284"/>
    </row>
    <row r="58" spans="1:7" ht="16" hidden="1" customHeight="1" x14ac:dyDescent="0.15">
      <c r="A58" s="284"/>
    </row>
    <row r="59" spans="1:7" ht="16" hidden="1" customHeight="1" x14ac:dyDescent="0.15">
      <c r="A59" s="284"/>
    </row>
    <row r="60" spans="1:7" ht="16" hidden="1" customHeight="1" x14ac:dyDescent="0.15">
      <c r="A60" s="284"/>
    </row>
    <row r="61" spans="1:7" ht="30" customHeight="1" x14ac:dyDescent="0.15">
      <c r="A61" s="285" t="s">
        <v>429</v>
      </c>
      <c r="B61" s="285" t="s">
        <v>629</v>
      </c>
      <c r="C61" s="285" t="s">
        <v>176</v>
      </c>
      <c r="D61" s="285" t="s">
        <v>17</v>
      </c>
      <c r="E61" s="285"/>
      <c r="F61" s="286" t="s">
        <v>18</v>
      </c>
      <c r="G61" s="286" t="s">
        <v>311</v>
      </c>
    </row>
    <row r="62" spans="1:7" ht="42" customHeight="1" x14ac:dyDescent="0.15">
      <c r="A62" s="287" t="s">
        <v>706</v>
      </c>
      <c r="B62" s="287" t="s">
        <v>757</v>
      </c>
      <c r="C62" s="287" t="s">
        <v>784</v>
      </c>
      <c r="D62" s="287" t="s">
        <v>785</v>
      </c>
      <c r="E62" s="288"/>
      <c r="F62" s="289" t="s">
        <v>722</v>
      </c>
      <c r="G62" s="287"/>
    </row>
    <row r="63" spans="1:7" ht="42" customHeight="1" x14ac:dyDescent="0.15">
      <c r="A63" s="287" t="s">
        <v>706</v>
      </c>
      <c r="B63" s="287" t="s">
        <v>758</v>
      </c>
      <c r="C63" s="287" t="s">
        <v>786</v>
      </c>
      <c r="D63" s="287" t="s">
        <v>787</v>
      </c>
      <c r="E63" s="288"/>
      <c r="F63" s="289" t="s">
        <v>722</v>
      </c>
      <c r="G63" s="287"/>
    </row>
    <row r="64" spans="1:7" ht="42" customHeight="1" x14ac:dyDescent="0.15">
      <c r="A64" s="287" t="s">
        <v>706</v>
      </c>
      <c r="B64" s="287" t="s">
        <v>760</v>
      </c>
      <c r="C64" s="287" t="s">
        <v>788</v>
      </c>
      <c r="D64" s="287" t="s">
        <v>785</v>
      </c>
      <c r="E64" s="288"/>
      <c r="F64" s="289" t="s">
        <v>722</v>
      </c>
      <c r="G64" s="287"/>
    </row>
    <row r="65" spans="1:7" ht="42" customHeight="1" x14ac:dyDescent="0.15">
      <c r="A65" s="287" t="s">
        <v>706</v>
      </c>
      <c r="B65" s="287" t="s">
        <v>759</v>
      </c>
      <c r="C65" s="287" t="s">
        <v>789</v>
      </c>
      <c r="D65" s="287" t="s">
        <v>790</v>
      </c>
      <c r="E65" s="288"/>
      <c r="F65" s="289" t="s">
        <v>722</v>
      </c>
      <c r="G65" s="287"/>
    </row>
    <row r="66" spans="1:7" ht="42" customHeight="1" x14ac:dyDescent="0.15">
      <c r="A66" s="287" t="s">
        <v>706</v>
      </c>
      <c r="B66" s="287" t="s">
        <v>761</v>
      </c>
      <c r="C66" s="287" t="s">
        <v>791</v>
      </c>
      <c r="D66" s="287" t="s">
        <v>792</v>
      </c>
      <c r="E66" s="288"/>
      <c r="F66" s="289" t="s">
        <v>722</v>
      </c>
      <c r="G66" s="287"/>
    </row>
    <row r="67" spans="1:7" ht="42" customHeight="1" x14ac:dyDescent="0.15">
      <c r="A67" s="287"/>
      <c r="B67" s="287"/>
      <c r="C67" s="287"/>
      <c r="D67" s="287"/>
      <c r="E67" s="288"/>
      <c r="F67" s="289"/>
      <c r="G67" s="287"/>
    </row>
    <row r="68" spans="1:7" ht="42" customHeight="1" x14ac:dyDescent="0.15">
      <c r="A68" s="287"/>
      <c r="B68" s="287"/>
      <c r="C68" s="287"/>
      <c r="D68" s="287"/>
      <c r="E68" s="288"/>
      <c r="F68" s="289"/>
      <c r="G68" s="287"/>
    </row>
    <row r="69" spans="1:7" ht="42" customHeight="1" x14ac:dyDescent="0.15">
      <c r="A69" s="287"/>
      <c r="B69" s="287"/>
      <c r="C69" s="287"/>
      <c r="D69" s="287"/>
      <c r="E69" s="288"/>
      <c r="F69" s="289"/>
      <c r="G69" s="287"/>
    </row>
    <row r="70" spans="1:7" ht="42" customHeight="1" x14ac:dyDescent="0.15">
      <c r="A70" s="287"/>
      <c r="B70" s="287"/>
      <c r="C70" s="287"/>
      <c r="D70" s="287"/>
      <c r="E70" s="288"/>
      <c r="F70" s="289"/>
      <c r="G70" s="287"/>
    </row>
    <row r="71" spans="1:7" ht="42" customHeight="1" x14ac:dyDescent="0.15">
      <c r="A71" s="287"/>
      <c r="B71" s="287"/>
      <c r="C71" s="287"/>
      <c r="D71" s="287"/>
      <c r="E71" s="288"/>
      <c r="F71" s="289"/>
      <c r="G71" s="287"/>
    </row>
    <row r="72" spans="1:7" ht="42" customHeight="1" x14ac:dyDescent="0.15">
      <c r="A72" s="287"/>
      <c r="B72" s="287"/>
      <c r="C72" s="287"/>
      <c r="D72" s="287"/>
      <c r="E72" s="288"/>
      <c r="F72" s="289"/>
      <c r="G72" s="287"/>
    </row>
    <row r="73" spans="1:7" ht="42" customHeight="1" x14ac:dyDescent="0.15">
      <c r="A73" s="287"/>
      <c r="B73" s="287"/>
      <c r="C73" s="287"/>
      <c r="D73" s="287"/>
      <c r="E73" s="288"/>
      <c r="F73" s="289"/>
      <c r="G73" s="287"/>
    </row>
    <row r="74" spans="1:7" ht="42" customHeight="1" x14ac:dyDescent="0.15">
      <c r="A74" s="287"/>
      <c r="B74" s="287"/>
      <c r="C74" s="287"/>
      <c r="D74" s="287"/>
      <c r="E74" s="288"/>
      <c r="F74" s="289"/>
      <c r="G74" s="287"/>
    </row>
    <row r="75" spans="1:7" ht="42" customHeight="1" x14ac:dyDescent="0.15">
      <c r="A75" s="287"/>
      <c r="B75" s="287"/>
      <c r="C75" s="287"/>
      <c r="D75" s="287"/>
      <c r="E75" s="288"/>
      <c r="F75" s="289"/>
      <c r="G75" s="287"/>
    </row>
    <row r="76" spans="1:7" ht="42" customHeight="1" x14ac:dyDescent="0.15">
      <c r="A76" s="287"/>
      <c r="B76" s="287"/>
      <c r="C76" s="287"/>
      <c r="D76" s="287"/>
      <c r="E76" s="288"/>
      <c r="F76" s="289"/>
      <c r="G76" s="287"/>
    </row>
    <row r="77" spans="1:7" ht="42" customHeight="1" x14ac:dyDescent="0.15">
      <c r="A77" s="287"/>
      <c r="B77" s="287"/>
      <c r="C77" s="287"/>
      <c r="D77" s="287"/>
      <c r="E77" s="288"/>
      <c r="F77" s="289"/>
      <c r="G77" s="287"/>
    </row>
    <row r="78" spans="1:7" ht="42" customHeight="1" x14ac:dyDescent="0.15">
      <c r="A78" s="287"/>
      <c r="B78" s="287"/>
      <c r="C78" s="287"/>
      <c r="D78" s="287"/>
      <c r="E78" s="288"/>
      <c r="F78" s="289"/>
      <c r="G78" s="287"/>
    </row>
    <row r="79" spans="1:7" ht="42" customHeight="1" x14ac:dyDescent="0.15">
      <c r="A79" s="287"/>
      <c r="B79" s="287"/>
      <c r="C79" s="287"/>
      <c r="D79" s="287"/>
      <c r="E79" s="288"/>
      <c r="F79" s="289"/>
      <c r="G79" s="287"/>
    </row>
    <row r="80" spans="1:7" ht="42" customHeight="1" x14ac:dyDescent="0.15">
      <c r="A80" s="287"/>
      <c r="B80" s="287"/>
      <c r="C80" s="287"/>
      <c r="D80" s="287"/>
      <c r="E80" s="288"/>
      <c r="F80" s="289"/>
      <c r="G80" s="287"/>
    </row>
    <row r="81" spans="1:7" ht="42" customHeight="1" x14ac:dyDescent="0.15">
      <c r="A81" s="287"/>
      <c r="B81" s="287"/>
      <c r="C81" s="287"/>
      <c r="D81" s="287"/>
      <c r="E81" s="288"/>
      <c r="F81" s="289"/>
      <c r="G81" s="287"/>
    </row>
    <row r="82" spans="1:7" ht="42" customHeight="1" x14ac:dyDescent="0.15">
      <c r="A82" s="287"/>
      <c r="B82" s="287"/>
      <c r="C82" s="287"/>
      <c r="D82" s="287"/>
      <c r="E82" s="288"/>
      <c r="F82" s="289"/>
      <c r="G82" s="287"/>
    </row>
    <row r="83" spans="1:7" ht="42" customHeight="1" x14ac:dyDescent="0.15">
      <c r="A83" s="287"/>
      <c r="B83" s="287"/>
      <c r="C83" s="287"/>
      <c r="D83" s="287"/>
      <c r="E83" s="288"/>
      <c r="F83" s="289"/>
      <c r="G83" s="287"/>
    </row>
    <row r="84" spans="1:7" ht="42" customHeight="1" x14ac:dyDescent="0.15">
      <c r="A84" s="287"/>
      <c r="B84" s="287"/>
      <c r="C84" s="287"/>
      <c r="D84" s="287"/>
      <c r="E84" s="288"/>
      <c r="F84" s="289"/>
      <c r="G84" s="287"/>
    </row>
    <row r="85" spans="1:7" ht="42" customHeight="1" x14ac:dyDescent="0.15">
      <c r="A85" s="287"/>
      <c r="B85" s="287"/>
      <c r="C85" s="287"/>
      <c r="D85" s="287"/>
      <c r="E85" s="288"/>
      <c r="F85" s="289"/>
      <c r="G85" s="287"/>
    </row>
    <row r="86" spans="1:7" ht="42" customHeight="1" x14ac:dyDescent="0.15">
      <c r="A86" s="287"/>
      <c r="B86" s="287"/>
      <c r="C86" s="287"/>
      <c r="D86" s="287"/>
      <c r="E86" s="288"/>
      <c r="F86" s="289"/>
      <c r="G86" s="287"/>
    </row>
    <row r="87" spans="1:7" ht="42" customHeight="1" x14ac:dyDescent="0.15">
      <c r="A87" s="287"/>
      <c r="B87" s="287"/>
      <c r="C87" s="287"/>
      <c r="D87" s="287"/>
      <c r="E87" s="288"/>
      <c r="F87" s="289"/>
      <c r="G87" s="287"/>
    </row>
    <row r="88" spans="1:7" ht="42" customHeight="1" x14ac:dyDescent="0.15">
      <c r="A88" s="287"/>
      <c r="B88" s="287"/>
      <c r="C88" s="287"/>
      <c r="D88" s="287"/>
      <c r="E88" s="288"/>
      <c r="F88" s="289"/>
      <c r="G88" s="287"/>
    </row>
    <row r="89" spans="1:7" ht="42" customHeight="1" x14ac:dyDescent="0.15">
      <c r="A89" s="287"/>
      <c r="B89" s="287"/>
      <c r="C89" s="287"/>
      <c r="D89" s="287"/>
      <c r="E89" s="288"/>
      <c r="F89" s="289"/>
      <c r="G89" s="287"/>
    </row>
    <row r="90" spans="1:7" ht="42" customHeight="1" x14ac:dyDescent="0.15">
      <c r="A90" s="287"/>
      <c r="B90" s="287"/>
      <c r="C90" s="287"/>
      <c r="D90" s="287"/>
      <c r="E90" s="288"/>
      <c r="F90" s="289"/>
      <c r="G90" s="287"/>
    </row>
    <row r="91" spans="1:7" ht="42" customHeight="1" x14ac:dyDescent="0.15">
      <c r="A91" s="287"/>
      <c r="B91" s="287"/>
      <c r="C91" s="287"/>
      <c r="D91" s="287"/>
      <c r="E91" s="288"/>
      <c r="F91" s="289"/>
      <c r="G91" s="287"/>
    </row>
    <row r="92" spans="1:7" ht="42" customHeight="1" x14ac:dyDescent="0.15">
      <c r="A92" s="287"/>
      <c r="B92" s="287"/>
      <c r="C92" s="287"/>
      <c r="D92" s="287"/>
      <c r="E92" s="288"/>
      <c r="F92" s="289"/>
      <c r="G92" s="287"/>
    </row>
    <row r="93" spans="1:7" ht="42" customHeight="1" x14ac:dyDescent="0.15">
      <c r="A93" s="287"/>
      <c r="B93" s="287"/>
      <c r="C93" s="287"/>
      <c r="D93" s="287"/>
      <c r="E93" s="288"/>
      <c r="F93" s="289"/>
      <c r="G93" s="287"/>
    </row>
    <row r="94" spans="1:7" ht="42" customHeight="1" x14ac:dyDescent="0.15">
      <c r="A94" s="287"/>
      <c r="B94" s="287"/>
      <c r="C94" s="287"/>
      <c r="D94" s="287"/>
      <c r="E94" s="288"/>
      <c r="F94" s="289"/>
      <c r="G94" s="287"/>
    </row>
    <row r="95" spans="1:7" ht="42" customHeight="1" x14ac:dyDescent="0.15">
      <c r="A95" s="287"/>
      <c r="B95" s="287"/>
      <c r="C95" s="287"/>
      <c r="D95" s="287"/>
      <c r="E95" s="288"/>
      <c r="F95" s="289"/>
      <c r="G95" s="287"/>
    </row>
    <row r="96" spans="1:7" ht="42" customHeight="1" x14ac:dyDescent="0.15">
      <c r="A96" s="287"/>
      <c r="B96" s="287"/>
      <c r="C96" s="287"/>
      <c r="D96" s="287"/>
      <c r="E96" s="288"/>
      <c r="F96" s="289"/>
      <c r="G96" s="287"/>
    </row>
    <row r="97" spans="1:7" ht="42" customHeight="1" x14ac:dyDescent="0.15">
      <c r="A97" s="287"/>
      <c r="B97" s="287"/>
      <c r="C97" s="287"/>
      <c r="D97" s="287"/>
      <c r="E97" s="288"/>
      <c r="F97" s="289"/>
      <c r="G97" s="287"/>
    </row>
    <row r="98" spans="1:7" ht="42" customHeight="1" x14ac:dyDescent="0.15">
      <c r="A98" s="287"/>
      <c r="B98" s="287"/>
      <c r="C98" s="287"/>
      <c r="D98" s="287"/>
      <c r="E98" s="288"/>
      <c r="F98" s="289"/>
      <c r="G98" s="287"/>
    </row>
    <row r="99" spans="1:7" ht="42" customHeight="1" x14ac:dyDescent="0.15">
      <c r="A99" s="287"/>
      <c r="B99" s="287"/>
      <c r="C99" s="287"/>
      <c r="D99" s="287"/>
      <c r="E99" s="288"/>
      <c r="F99" s="289"/>
      <c r="G99" s="287"/>
    </row>
    <row r="100" spans="1:7" ht="42" customHeight="1" x14ac:dyDescent="0.15">
      <c r="A100" s="287"/>
      <c r="B100" s="287"/>
      <c r="C100" s="287"/>
      <c r="D100" s="287"/>
      <c r="E100" s="288"/>
      <c r="F100" s="289"/>
      <c r="G100" s="287"/>
    </row>
    <row r="101" spans="1:7" ht="42" customHeight="1" x14ac:dyDescent="0.15">
      <c r="A101" s="287"/>
      <c r="B101" s="287"/>
      <c r="C101" s="287"/>
      <c r="D101" s="287"/>
      <c r="E101" s="288"/>
      <c r="F101" s="289"/>
      <c r="G101" s="287"/>
    </row>
    <row r="102" spans="1:7" ht="42" customHeight="1" x14ac:dyDescent="0.15">
      <c r="A102" s="287"/>
      <c r="B102" s="287"/>
      <c r="C102" s="287"/>
      <c r="D102" s="287"/>
      <c r="E102" s="288"/>
      <c r="F102" s="289"/>
      <c r="G102" s="287"/>
    </row>
    <row r="103" spans="1:7" ht="42" customHeight="1" x14ac:dyDescent="0.15">
      <c r="A103" s="287"/>
      <c r="B103" s="287"/>
      <c r="C103" s="287"/>
      <c r="D103" s="287"/>
      <c r="E103" s="288"/>
      <c r="F103" s="289"/>
      <c r="G103" s="287"/>
    </row>
    <row r="104" spans="1:7" ht="42" customHeight="1" x14ac:dyDescent="0.15">
      <c r="A104" s="287"/>
      <c r="B104" s="287"/>
      <c r="C104" s="287"/>
      <c r="D104" s="287"/>
      <c r="E104" s="288"/>
      <c r="F104" s="289"/>
      <c r="G104" s="287"/>
    </row>
    <row r="105" spans="1:7" ht="42" customHeight="1" x14ac:dyDescent="0.15">
      <c r="A105" s="287"/>
      <c r="B105" s="287"/>
      <c r="C105" s="287"/>
      <c r="D105" s="287"/>
      <c r="E105" s="288"/>
      <c r="F105" s="289"/>
      <c r="G105" s="287"/>
    </row>
    <row r="106" spans="1:7" ht="42" customHeight="1" x14ac:dyDescent="0.15">
      <c r="A106" s="287"/>
      <c r="B106" s="287"/>
      <c r="C106" s="287"/>
      <c r="D106" s="287"/>
      <c r="E106" s="288"/>
      <c r="F106" s="289"/>
      <c r="G106" s="287"/>
    </row>
    <row r="107" spans="1:7" ht="42" customHeight="1" x14ac:dyDescent="0.15">
      <c r="A107" s="287"/>
      <c r="B107" s="287"/>
      <c r="C107" s="287"/>
      <c r="D107" s="287"/>
      <c r="E107" s="288"/>
      <c r="F107" s="289"/>
      <c r="G107" s="287"/>
    </row>
    <row r="108" spans="1:7" ht="42" customHeight="1" x14ac:dyDescent="0.15">
      <c r="A108" s="287"/>
      <c r="B108" s="287"/>
      <c r="C108" s="287"/>
      <c r="D108" s="287"/>
      <c r="E108" s="288"/>
      <c r="F108" s="289"/>
      <c r="G108" s="287"/>
    </row>
    <row r="109" spans="1:7" ht="42" customHeight="1" x14ac:dyDescent="0.15">
      <c r="A109" s="287"/>
      <c r="B109" s="287"/>
      <c r="C109" s="287"/>
      <c r="D109" s="287"/>
      <c r="E109" s="288"/>
      <c r="F109" s="289"/>
      <c r="G109" s="287"/>
    </row>
    <row r="110" spans="1:7" ht="42" customHeight="1" x14ac:dyDescent="0.15">
      <c r="A110" s="287"/>
      <c r="B110" s="287"/>
      <c r="C110" s="287"/>
      <c r="D110" s="287"/>
      <c r="E110" s="288"/>
      <c r="F110" s="289"/>
      <c r="G110" s="287"/>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topLeftCell="A41" workbookViewId="0">
      <selection activeCell="H44" sqref="H44"/>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17" t="s">
        <v>123</v>
      </c>
      <c r="B1" s="317"/>
      <c r="C1" s="317"/>
      <c r="D1" s="1"/>
      <c r="E1" s="1"/>
      <c r="F1" s="1"/>
      <c r="G1" s="1"/>
      <c r="H1" s="1"/>
    </row>
    <row r="2" spans="1:10" ht="14" hidden="1" thickBot="1" x14ac:dyDescent="0.2">
      <c r="A2" s="19"/>
      <c r="B2" s="19"/>
      <c r="C2" s="19"/>
      <c r="D2" s="19"/>
      <c r="E2" s="19"/>
      <c r="F2" s="19"/>
      <c r="G2" s="19"/>
      <c r="H2" s="19"/>
      <c r="I2" s="19"/>
      <c r="J2" s="19"/>
    </row>
    <row r="3" spans="1:10" ht="20" hidden="1" x14ac:dyDescent="0.2">
      <c r="A3" s="389" t="s">
        <v>113</v>
      </c>
      <c r="B3" s="389"/>
      <c r="C3" s="389"/>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0" t="s">
        <v>693</v>
      </c>
      <c r="F34" s="20"/>
      <c r="G34" s="20"/>
      <c r="H34" s="20"/>
      <c r="I34" s="20"/>
      <c r="J34" s="20"/>
    </row>
    <row r="35" spans="1:10" hidden="1" x14ac:dyDescent="0.15">
      <c r="A35" s="20"/>
      <c r="B35" s="20"/>
      <c r="C35" s="20" t="s">
        <v>49</v>
      </c>
      <c r="D35" s="20"/>
      <c r="E35" s="280" t="s">
        <v>694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7" customFormat="1" ht="35" customHeight="1" x14ac:dyDescent="0.2">
      <c r="A39" s="384" t="s">
        <v>725</v>
      </c>
      <c r="B39" s="384"/>
      <c r="C39" s="384"/>
      <c r="D39" s="384"/>
      <c r="E39" s="384"/>
      <c r="F39" s="384"/>
      <c r="G39" s="282"/>
    </row>
    <row r="40" spans="1:10" s="33" customFormat="1" ht="19" customHeight="1" thickBot="1" x14ac:dyDescent="0.2">
      <c r="A40" s="37"/>
      <c r="B40" s="37" t="s">
        <v>695</v>
      </c>
      <c r="C40" s="368" t="s">
        <v>699</v>
      </c>
      <c r="D40" s="367"/>
      <c r="E40" s="47"/>
      <c r="F40" s="292" t="s">
        <v>700</v>
      </c>
      <c r="G40" s="292" t="s">
        <v>701</v>
      </c>
      <c r="H40" s="15" t="s">
        <v>696</v>
      </c>
      <c r="I40"/>
    </row>
    <row r="41" spans="1:10" s="33" customFormat="1" ht="41" customHeight="1" x14ac:dyDescent="0.15">
      <c r="A41" s="37"/>
      <c r="B41" s="277">
        <v>0</v>
      </c>
      <c r="C41" s="386" t="s">
        <v>399</v>
      </c>
      <c r="D41" s="387"/>
      <c r="E41" s="387"/>
      <c r="F41" s="294" t="s">
        <v>793</v>
      </c>
      <c r="G41" s="294" t="s">
        <v>399</v>
      </c>
      <c r="H41" s="290" t="s">
        <v>399</v>
      </c>
      <c r="I41"/>
    </row>
    <row r="42" spans="1:10" s="33" customFormat="1" ht="41" customHeight="1" x14ac:dyDescent="0.15">
      <c r="A42" s="37"/>
      <c r="B42" s="278">
        <v>1</v>
      </c>
      <c r="C42" s="385" t="s">
        <v>399</v>
      </c>
      <c r="D42" s="385"/>
      <c r="E42" s="385"/>
      <c r="F42" s="293" t="s">
        <v>793</v>
      </c>
      <c r="G42" s="293" t="s">
        <v>399</v>
      </c>
      <c r="H42" s="291" t="s">
        <v>399</v>
      </c>
      <c r="I42"/>
      <c r="J42"/>
    </row>
    <row r="43" spans="1:10" s="33" customFormat="1" ht="41" customHeight="1" x14ac:dyDescent="0.15">
      <c r="A43" s="37"/>
      <c r="B43" s="278">
        <v>2</v>
      </c>
      <c r="C43" s="385" t="s">
        <v>399</v>
      </c>
      <c r="D43" s="385"/>
      <c r="E43" s="385"/>
      <c r="F43" s="293" t="s">
        <v>793</v>
      </c>
      <c r="G43" s="293" t="s">
        <v>399</v>
      </c>
      <c r="H43" s="291" t="s">
        <v>399</v>
      </c>
      <c r="I43"/>
      <c r="J43"/>
    </row>
    <row r="44" spans="1:10" s="33" customFormat="1" ht="41" customHeight="1" x14ac:dyDescent="0.15">
      <c r="A44" s="37"/>
      <c r="B44" s="278">
        <v>3</v>
      </c>
      <c r="C44" s="385" t="s">
        <v>399</v>
      </c>
      <c r="D44" s="385"/>
      <c r="E44" s="385"/>
      <c r="F44" s="28" t="s">
        <v>793</v>
      </c>
      <c r="G44" s="28" t="s">
        <v>399</v>
      </c>
      <c r="H44" s="103" t="s">
        <v>399</v>
      </c>
      <c r="I44"/>
      <c r="J44"/>
    </row>
    <row r="45" spans="1:10" s="33" customFormat="1" ht="41" customHeight="1" x14ac:dyDescent="0.15">
      <c r="A45" s="37"/>
      <c r="B45" s="278"/>
      <c r="C45" s="385"/>
      <c r="D45" s="385"/>
      <c r="E45" s="385"/>
      <c r="F45" s="28"/>
      <c r="G45" s="28"/>
      <c r="H45" s="103"/>
      <c r="I45"/>
      <c r="J45"/>
    </row>
    <row r="46" spans="1:10" s="33" customFormat="1" ht="41" customHeight="1" x14ac:dyDescent="0.15">
      <c r="A46" s="37"/>
      <c r="B46" s="278"/>
      <c r="C46" s="385"/>
      <c r="D46" s="385"/>
      <c r="E46" s="385"/>
      <c r="F46" s="28"/>
      <c r="G46" s="28"/>
      <c r="H46" s="103"/>
      <c r="I46"/>
      <c r="J46"/>
    </row>
    <row r="47" spans="1:10" s="33" customFormat="1" ht="41" customHeight="1" x14ac:dyDescent="0.15">
      <c r="A47" s="37"/>
      <c r="B47" s="278"/>
      <c r="C47" s="385"/>
      <c r="D47" s="385"/>
      <c r="E47" s="385"/>
      <c r="F47" s="28"/>
      <c r="G47" s="28"/>
      <c r="H47" s="103"/>
      <c r="I47"/>
      <c r="J47"/>
    </row>
    <row r="48" spans="1:10" s="33" customFormat="1" ht="41" customHeight="1" x14ac:dyDescent="0.15">
      <c r="A48" s="37"/>
      <c r="B48" s="278"/>
      <c r="C48" s="385"/>
      <c r="D48" s="385"/>
      <c r="E48" s="385"/>
      <c r="F48" s="28"/>
      <c r="G48" s="28"/>
      <c r="H48" s="103"/>
      <c r="I48"/>
      <c r="J48"/>
    </row>
    <row r="49" spans="1:10" s="33" customFormat="1" ht="41" customHeight="1" x14ac:dyDescent="0.15">
      <c r="A49" s="37"/>
      <c r="B49" s="278"/>
      <c r="C49" s="385"/>
      <c r="D49" s="385"/>
      <c r="E49" s="385"/>
      <c r="F49" s="28"/>
      <c r="G49" s="28"/>
      <c r="H49" s="103"/>
      <c r="I49"/>
      <c r="J49"/>
    </row>
    <row r="50" spans="1:10" s="33" customFormat="1" ht="41" customHeight="1" x14ac:dyDescent="0.15">
      <c r="A50" s="37"/>
      <c r="B50" s="278"/>
      <c r="C50" s="385"/>
      <c r="D50" s="385"/>
      <c r="E50" s="385"/>
      <c r="F50" s="28"/>
      <c r="G50" s="28"/>
      <c r="H50" s="103"/>
      <c r="I50"/>
      <c r="J50"/>
    </row>
    <row r="51" spans="1:10" s="33" customFormat="1" ht="41" customHeight="1" x14ac:dyDescent="0.15">
      <c r="A51" s="37"/>
      <c r="B51" s="278"/>
      <c r="C51" s="385"/>
      <c r="D51" s="385"/>
      <c r="E51" s="385"/>
      <c r="F51" s="28"/>
      <c r="G51" s="28"/>
      <c r="H51" s="103"/>
      <c r="I51"/>
      <c r="J51"/>
    </row>
    <row r="52" spans="1:10" s="33" customFormat="1" ht="41" customHeight="1" x14ac:dyDescent="0.15">
      <c r="A52" s="37"/>
      <c r="B52" s="278"/>
      <c r="C52" s="385"/>
      <c r="D52" s="385"/>
      <c r="E52" s="385"/>
      <c r="F52" s="28"/>
      <c r="G52" s="28"/>
      <c r="H52" s="103"/>
      <c r="I52"/>
      <c r="J52"/>
    </row>
    <row r="53" spans="1:10" s="33" customFormat="1" ht="41" customHeight="1" x14ac:dyDescent="0.15">
      <c r="A53" s="37"/>
      <c r="B53" s="278"/>
      <c r="C53" s="385"/>
      <c r="D53" s="385"/>
      <c r="E53" s="385"/>
      <c r="F53" s="28"/>
      <c r="G53" s="28"/>
      <c r="H53" s="103"/>
      <c r="I53"/>
      <c r="J53"/>
    </row>
    <row r="54" spans="1:10" s="33" customFormat="1" ht="41" customHeight="1" x14ac:dyDescent="0.15">
      <c r="A54" s="37"/>
      <c r="B54" s="278"/>
      <c r="C54" s="385"/>
      <c r="D54" s="385"/>
      <c r="E54" s="385"/>
      <c r="F54" s="28"/>
      <c r="G54" s="28"/>
      <c r="H54" s="103"/>
      <c r="I54"/>
      <c r="J54"/>
    </row>
    <row r="55" spans="1:10" s="33" customFormat="1" ht="41" customHeight="1" x14ac:dyDescent="0.15">
      <c r="A55" s="37"/>
      <c r="B55" s="278"/>
      <c r="C55" s="385"/>
      <c r="D55" s="385"/>
      <c r="E55" s="385"/>
      <c r="F55" s="28"/>
      <c r="G55" s="28"/>
      <c r="H55" s="103"/>
      <c r="I55"/>
      <c r="J55"/>
    </row>
    <row r="56" spans="1:10" s="33" customFormat="1" ht="41" customHeight="1" x14ac:dyDescent="0.15">
      <c r="A56" s="37"/>
      <c r="B56" s="278"/>
      <c r="C56" s="385"/>
      <c r="D56" s="385"/>
      <c r="E56" s="385"/>
      <c r="F56" s="28"/>
      <c r="G56" s="28"/>
      <c r="H56" s="103"/>
      <c r="I56"/>
      <c r="J56"/>
    </row>
    <row r="57" spans="1:10" s="33" customFormat="1" ht="41" customHeight="1" x14ac:dyDescent="0.15">
      <c r="A57" s="37"/>
      <c r="B57" s="278"/>
      <c r="C57" s="385"/>
      <c r="D57" s="385"/>
      <c r="E57" s="385"/>
      <c r="F57" s="28"/>
      <c r="G57" s="28"/>
      <c r="H57" s="103"/>
      <c r="I57"/>
      <c r="J57"/>
    </row>
    <row r="58" spans="1:10" s="33" customFormat="1" ht="41" customHeight="1" x14ac:dyDescent="0.15">
      <c r="A58" s="37"/>
      <c r="B58" s="278"/>
      <c r="C58" s="385"/>
      <c r="D58" s="385"/>
      <c r="E58" s="385"/>
      <c r="F58" s="28"/>
      <c r="G58" s="28"/>
      <c r="H58" s="103"/>
      <c r="I58"/>
      <c r="J58"/>
    </row>
    <row r="59" spans="1:10" s="33" customFormat="1" ht="41" customHeight="1" x14ac:dyDescent="0.15">
      <c r="A59" s="37"/>
      <c r="B59" s="278"/>
      <c r="C59" s="385"/>
      <c r="D59" s="385"/>
      <c r="E59" s="385"/>
      <c r="F59" s="28"/>
      <c r="G59" s="28"/>
      <c r="H59" s="103"/>
      <c r="I59"/>
      <c r="J59"/>
    </row>
    <row r="60" spans="1:10" s="33" customFormat="1" ht="41" customHeight="1" x14ac:dyDescent="0.15">
      <c r="A60" s="37"/>
      <c r="B60" s="278"/>
      <c r="C60" s="385"/>
      <c r="D60" s="385"/>
      <c r="E60" s="385"/>
      <c r="F60" s="28"/>
      <c r="G60" s="28"/>
      <c r="H60" s="103"/>
      <c r="I60"/>
      <c r="J60"/>
    </row>
    <row r="61" spans="1:10" s="33" customFormat="1" ht="41" customHeight="1" x14ac:dyDescent="0.15">
      <c r="A61" s="37"/>
      <c r="B61" s="278"/>
      <c r="C61" s="385"/>
      <c r="D61" s="385"/>
      <c r="E61" s="385"/>
      <c r="F61" s="28"/>
      <c r="G61" s="28"/>
      <c r="H61" s="103"/>
      <c r="I61"/>
      <c r="J61"/>
    </row>
    <row r="62" spans="1:10" s="33" customFormat="1" ht="41" customHeight="1" x14ac:dyDescent="0.15">
      <c r="A62" s="37"/>
      <c r="B62" s="278"/>
      <c r="C62" s="385"/>
      <c r="D62" s="385"/>
      <c r="E62" s="385"/>
      <c r="F62" s="28"/>
      <c r="G62" s="28"/>
      <c r="H62" s="103"/>
      <c r="I62"/>
      <c r="J62"/>
    </row>
    <row r="63" spans="1:10" s="33" customFormat="1" ht="41" customHeight="1" x14ac:dyDescent="0.15">
      <c r="A63" s="37"/>
      <c r="B63" s="278"/>
      <c r="C63" s="385"/>
      <c r="D63" s="385"/>
      <c r="E63" s="385"/>
      <c r="F63" s="28"/>
      <c r="G63" s="28"/>
      <c r="H63" s="103"/>
      <c r="I63"/>
      <c r="J63"/>
    </row>
    <row r="64" spans="1:10" s="33" customFormat="1" ht="41" customHeight="1" x14ac:dyDescent="0.15">
      <c r="A64" s="37"/>
      <c r="B64" s="278"/>
      <c r="C64" s="385"/>
      <c r="D64" s="385"/>
      <c r="E64" s="385"/>
      <c r="F64" s="28"/>
      <c r="G64" s="28"/>
      <c r="H64" s="103"/>
      <c r="I64"/>
      <c r="J64"/>
    </row>
    <row r="65" spans="1:10" s="33" customFormat="1" ht="41" customHeight="1" x14ac:dyDescent="0.15">
      <c r="A65" s="37"/>
      <c r="B65" s="278"/>
      <c r="C65" s="385"/>
      <c r="D65" s="385"/>
      <c r="E65" s="385"/>
      <c r="F65" s="28"/>
      <c r="G65" s="28"/>
      <c r="H65" s="103"/>
      <c r="I65"/>
      <c r="J65"/>
    </row>
    <row r="66" spans="1:10" s="33" customFormat="1" ht="41" customHeight="1" x14ac:dyDescent="0.15">
      <c r="A66" s="37"/>
      <c r="B66" s="278"/>
      <c r="C66" s="385"/>
      <c r="D66" s="385"/>
      <c r="E66" s="385"/>
      <c r="F66" s="28"/>
      <c r="G66" s="28"/>
      <c r="H66" s="103"/>
      <c r="I66"/>
      <c r="J66"/>
    </row>
    <row r="67" spans="1:10" s="33" customFormat="1" ht="41" customHeight="1" x14ac:dyDescent="0.15">
      <c r="A67" s="37"/>
      <c r="B67" s="278"/>
      <c r="C67" s="385"/>
      <c r="D67" s="385"/>
      <c r="E67" s="385"/>
      <c r="F67" s="28"/>
      <c r="G67" s="28"/>
      <c r="H67" s="103"/>
      <c r="I67"/>
      <c r="J67"/>
    </row>
    <row r="68" spans="1:10" s="33" customFormat="1" ht="41" customHeight="1" x14ac:dyDescent="0.15">
      <c r="A68" s="37"/>
      <c r="B68" s="278"/>
      <c r="C68" s="385"/>
      <c r="D68" s="385"/>
      <c r="E68" s="385"/>
      <c r="F68" s="28"/>
      <c r="G68" s="28"/>
      <c r="H68" s="103"/>
      <c r="I68"/>
      <c r="J68"/>
    </row>
    <row r="69" spans="1:10" s="33" customFormat="1" ht="41" customHeight="1" x14ac:dyDescent="0.15">
      <c r="A69" s="37"/>
      <c r="B69" s="278"/>
      <c r="C69" s="385"/>
      <c r="D69" s="385"/>
      <c r="E69" s="385"/>
      <c r="F69" s="28"/>
      <c r="G69" s="28"/>
      <c r="H69" s="103"/>
      <c r="I69"/>
      <c r="J69"/>
    </row>
    <row r="70" spans="1:10" s="33" customFormat="1" ht="41" customHeight="1" x14ac:dyDescent="0.15">
      <c r="A70" s="37"/>
      <c r="B70" s="278"/>
      <c r="C70" s="385"/>
      <c r="D70" s="385"/>
      <c r="E70" s="385"/>
      <c r="F70" s="28"/>
      <c r="G70" s="28"/>
      <c r="H70" s="103"/>
      <c r="I70"/>
      <c r="J70"/>
    </row>
    <row r="71" spans="1:10" s="33" customFormat="1" ht="41" customHeight="1" x14ac:dyDescent="0.15">
      <c r="A71" s="37"/>
      <c r="B71" s="278"/>
      <c r="C71" s="385"/>
      <c r="D71" s="385"/>
      <c r="E71" s="385"/>
      <c r="F71" s="28"/>
      <c r="G71" s="28"/>
      <c r="H71" s="103"/>
      <c r="I71"/>
      <c r="J71"/>
    </row>
    <row r="72" spans="1:10" s="33" customFormat="1" ht="41" customHeight="1" x14ac:dyDescent="0.15">
      <c r="A72" s="37"/>
      <c r="B72" s="278"/>
      <c r="C72" s="385"/>
      <c r="D72" s="385"/>
      <c r="E72" s="385"/>
      <c r="F72" s="28"/>
      <c r="G72" s="28"/>
      <c r="H72" s="103"/>
      <c r="I72"/>
      <c r="J72"/>
    </row>
    <row r="73" spans="1:10" s="33" customFormat="1" ht="41" customHeight="1" x14ac:dyDescent="0.15">
      <c r="A73" s="37"/>
      <c r="B73" s="278"/>
      <c r="C73" s="385"/>
      <c r="D73" s="385"/>
      <c r="E73" s="385"/>
      <c r="F73" s="28"/>
      <c r="G73" s="28"/>
      <c r="H73" s="103"/>
      <c r="I73"/>
      <c r="J73"/>
    </row>
    <row r="74" spans="1:10" s="33" customFormat="1" ht="41" customHeight="1" x14ac:dyDescent="0.15">
      <c r="A74" s="37"/>
      <c r="B74" s="278"/>
      <c r="C74" s="385"/>
      <c r="D74" s="385"/>
      <c r="E74" s="385"/>
      <c r="F74" s="28"/>
      <c r="G74" s="28"/>
      <c r="H74" s="103"/>
      <c r="I74"/>
      <c r="J74"/>
    </row>
    <row r="75" spans="1:10" s="33" customFormat="1" ht="41" customHeight="1" x14ac:dyDescent="0.15">
      <c r="A75" s="37"/>
      <c r="B75" s="278"/>
      <c r="C75" s="385"/>
      <c r="D75" s="385"/>
      <c r="E75" s="385"/>
      <c r="F75" s="28"/>
      <c r="G75" s="28"/>
      <c r="H75" s="103"/>
      <c r="I75"/>
      <c r="J75"/>
    </row>
    <row r="76" spans="1:10" s="33" customFormat="1" ht="41" customHeight="1" x14ac:dyDescent="0.15">
      <c r="A76" s="37"/>
      <c r="B76" s="278"/>
      <c r="C76" s="385"/>
      <c r="D76" s="385"/>
      <c r="E76" s="385"/>
      <c r="F76" s="28"/>
      <c r="G76" s="28"/>
      <c r="H76" s="103"/>
      <c r="I76"/>
      <c r="J76"/>
    </row>
    <row r="77" spans="1:10" s="33" customFormat="1" ht="41" customHeight="1" thickBot="1" x14ac:dyDescent="0.2">
      <c r="A77" s="37"/>
      <c r="B77" s="279"/>
      <c r="C77" s="388"/>
      <c r="D77" s="388"/>
      <c r="E77" s="388"/>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91"/>
      <c r="D4" s="391"/>
      <c r="E4" s="391"/>
      <c r="F4" s="391"/>
      <c r="G4" s="391"/>
      <c r="H4" s="391"/>
      <c r="I4" s="391"/>
      <c r="J4" s="391"/>
      <c r="K4" s="391"/>
      <c r="L4" s="391"/>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90"/>
      <c r="B7" s="93" t="e">
        <f>CONCATENATE("Scenario ", TEXT(#REF!,"#"))</f>
        <v>#REF!</v>
      </c>
      <c r="C7" s="95"/>
      <c r="D7" s="95"/>
      <c r="E7" s="95"/>
      <c r="F7" s="95"/>
      <c r="G7" s="95"/>
      <c r="H7" s="95"/>
      <c r="I7" s="95"/>
      <c r="J7" s="95"/>
      <c r="K7" s="95"/>
      <c r="L7" s="95"/>
    </row>
    <row r="8" spans="1:12" s="90" customFormat="1" ht="25" customHeight="1" x14ac:dyDescent="0.15">
      <c r="A8" s="390"/>
      <c r="B8" s="93" t="e">
        <f>CONCATENATE("Scenario ", TEXT(#REF!,"#"))</f>
        <v>#REF!</v>
      </c>
      <c r="C8" s="95"/>
      <c r="D8" s="95"/>
      <c r="E8" s="95"/>
      <c r="F8" s="95"/>
      <c r="G8" s="95"/>
      <c r="H8" s="95"/>
      <c r="I8" s="95"/>
      <c r="J8" s="95"/>
      <c r="K8" s="95"/>
      <c r="L8" s="95"/>
    </row>
    <row r="9" spans="1:12" s="90" customFormat="1" ht="25" customHeight="1" x14ac:dyDescent="0.15">
      <c r="A9" s="390"/>
      <c r="B9" s="93" t="e">
        <f>CONCATENATE("Scenario ", TEXT(#REF!,"#"))</f>
        <v>#REF!</v>
      </c>
      <c r="C9" s="95"/>
      <c r="D9" s="95"/>
      <c r="E9" s="95"/>
      <c r="F9" s="95"/>
      <c r="G9" s="95"/>
      <c r="H9" s="95"/>
      <c r="I9" s="95"/>
      <c r="J9" s="95"/>
      <c r="K9" s="95"/>
      <c r="L9" s="95"/>
    </row>
    <row r="10" spans="1:12" s="90" customFormat="1" ht="25" customHeight="1" x14ac:dyDescent="0.15">
      <c r="A10" s="390"/>
      <c r="B10" s="93" t="e">
        <f>CONCATENATE("Scenario ", TEXT(#REF!,"#"))</f>
        <v>#REF!</v>
      </c>
      <c r="C10" s="95"/>
      <c r="D10" s="95"/>
      <c r="E10" s="95"/>
      <c r="F10" s="95"/>
      <c r="G10" s="95"/>
      <c r="H10" s="95"/>
      <c r="I10" s="95"/>
      <c r="J10" s="95"/>
      <c r="K10" s="95"/>
      <c r="L10" s="95"/>
    </row>
    <row r="11" spans="1:12" s="90" customFormat="1" ht="25" customHeight="1" x14ac:dyDescent="0.15">
      <c r="A11" s="390"/>
      <c r="B11" s="93" t="e">
        <f>CONCATENATE("Scenario ", TEXT(#REF!,"#"))</f>
        <v>#REF!</v>
      </c>
      <c r="C11" s="95"/>
      <c r="D11" s="95"/>
      <c r="E11" s="95"/>
      <c r="F11" s="95"/>
      <c r="G11" s="95"/>
      <c r="H11" s="95"/>
      <c r="I11" s="95"/>
      <c r="J11" s="95"/>
      <c r="K11" s="95"/>
      <c r="L11" s="95"/>
    </row>
    <row r="12" spans="1:12" s="90" customFormat="1" ht="25" customHeight="1" x14ac:dyDescent="0.15">
      <c r="A12" s="390"/>
      <c r="B12" s="93" t="e">
        <f>CONCATENATE("Scenario ", TEXT(#REF!,"#"))</f>
        <v>#REF!</v>
      </c>
      <c r="C12" s="95"/>
      <c r="D12" s="95"/>
      <c r="E12" s="95"/>
      <c r="F12" s="95"/>
      <c r="G12" s="95"/>
      <c r="H12" s="95"/>
      <c r="I12" s="95"/>
      <c r="J12" s="95"/>
      <c r="K12" s="95"/>
      <c r="L12" s="95"/>
    </row>
    <row r="13" spans="1:12" s="90" customFormat="1" ht="25" customHeight="1" x14ac:dyDescent="0.15">
      <c r="A13" s="390"/>
      <c r="B13" s="93" t="e">
        <f>CONCATENATE("Scenario ", TEXT(#REF!,"#"))</f>
        <v>#REF!</v>
      </c>
      <c r="C13" s="95"/>
      <c r="D13" s="95"/>
      <c r="E13" s="95"/>
      <c r="F13" s="95"/>
      <c r="G13" s="95"/>
      <c r="H13" s="95"/>
      <c r="I13" s="95"/>
      <c r="J13" s="95"/>
      <c r="K13" s="95"/>
      <c r="L13" s="95"/>
    </row>
    <row r="14" spans="1:12" s="90" customFormat="1" ht="25" customHeight="1" x14ac:dyDescent="0.15">
      <c r="A14" s="390"/>
      <c r="B14" s="93" t="e">
        <f>CONCATENATE("Scenario ", TEXT(#REF!,"#"))</f>
        <v>#REF!</v>
      </c>
      <c r="C14" s="95"/>
      <c r="D14" s="95"/>
      <c r="E14" s="95"/>
      <c r="F14" s="95"/>
      <c r="G14" s="95"/>
      <c r="H14" s="95"/>
      <c r="I14" s="95"/>
      <c r="J14" s="95"/>
      <c r="K14" s="95"/>
      <c r="L14" s="95"/>
    </row>
    <row r="15" spans="1:12" s="90" customFormat="1" ht="25" customHeight="1" x14ac:dyDescent="0.15">
      <c r="A15" s="390"/>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12</vt:i4>
      </vt:variant>
    </vt:vector>
  </HeadingPairs>
  <TitlesOfParts>
    <vt:vector size="35" baseType="lpstr">
      <vt:lpstr>Description</vt:lpstr>
      <vt:lpstr>Process</vt:lpstr>
      <vt:lpstr>Spec Notes</vt:lpstr>
      <vt:lpstr>Customer Needs</vt:lpstr>
      <vt:lpstr>Assessment</vt:lpstr>
      <vt:lpstr>Historical Data</vt:lpstr>
      <vt:lpstr>Acceptance</vt:lpstr>
      <vt:lpstr>Review</vt:lpstr>
      <vt:lpstr>Map</vt:lpstr>
      <vt:lpstr>Estimation</vt:lpstr>
      <vt:lpstr>ArcEstimation</vt:lpstr>
      <vt:lpstr>Architecture - Pre</vt:lpstr>
      <vt:lpstr>Architecture - Post</vt:lpstr>
      <vt:lpstr>Plan</vt:lpstr>
      <vt:lpstr>Iterations</vt:lpstr>
      <vt:lpstr>Summary</vt:lpstr>
      <vt:lpstr>PlanSummary</vt:lpstr>
      <vt:lpstr>Change Log</vt:lpstr>
      <vt:lpstr>Security</vt:lpstr>
      <vt:lpstr>Time Log</vt:lpstr>
      <vt:lpstr>Lessons</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2022-10-24T19:10:36Z</dcterms:modified>
</cp:coreProperties>
</file>