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olkan.ediger\OneDrive - Kadir Has University\Masaüstü\Tuğçe\"/>
    </mc:Choice>
  </mc:AlternateContent>
  <xr:revisionPtr revIDLastSave="0" documentId="13_ncr:1_{64DC3F2A-0FDA-4FF9-8430-8AE0F59647F2}" xr6:coauthVersionLast="47" xr6:coauthVersionMax="47" xr10:uidLastSave="{00000000-0000-0000-0000-000000000000}"/>
  <bookViews>
    <workbookView xWindow="-110" yWindow="-110" windowWidth="19420" windowHeight="10420" xr2:uid="{5607C7B8-52CF-43D1-99D2-333C037B87F1}"/>
  </bookViews>
  <sheets>
    <sheet name="1972" sheetId="16" r:id="rId1"/>
    <sheet name="1973" sheetId="17" r:id="rId2"/>
    <sheet name="1974" sheetId="18" r:id="rId3"/>
    <sheet name="1975 " sheetId="19" r:id="rId4"/>
    <sheet name="1976" sheetId="20" r:id="rId5"/>
    <sheet name="1977" sheetId="24" r:id="rId6"/>
    <sheet name="1978" sheetId="23" r:id="rId7"/>
    <sheet name="1979" sheetId="22" r:id="rId8"/>
    <sheet name="1980" sheetId="21" r:id="rId9"/>
    <sheet name="1981" sheetId="30" r:id="rId10"/>
    <sheet name="1982" sheetId="29" r:id="rId11"/>
    <sheet name="1983" sheetId="28" r:id="rId12"/>
    <sheet name="1984" sheetId="27" r:id="rId13"/>
    <sheet name="1985" sheetId="26" r:id="rId14"/>
    <sheet name="1986" sheetId="25" r:id="rId15"/>
    <sheet name="1987" sheetId="36" r:id="rId16"/>
    <sheet name="1988" sheetId="35" r:id="rId17"/>
    <sheet name="1989" sheetId="34" r:id="rId18"/>
    <sheet name="1990" sheetId="33" r:id="rId19"/>
    <sheet name="1991" sheetId="32" r:id="rId20"/>
    <sheet name="1992" sheetId="31" r:id="rId21"/>
    <sheet name="1993" sheetId="46" r:id="rId22"/>
    <sheet name="1994" sheetId="45" r:id="rId23"/>
    <sheet name="1995" sheetId="44" r:id="rId24"/>
    <sheet name="1996" sheetId="43" r:id="rId25"/>
    <sheet name="1997" sheetId="42" r:id="rId26"/>
    <sheet name="1998" sheetId="41" r:id="rId27"/>
    <sheet name="1999" sheetId="40" r:id="rId28"/>
    <sheet name="2000" sheetId="39" r:id="rId29"/>
    <sheet name="2001" sheetId="38" r:id="rId30"/>
    <sheet name="2002" sheetId="37" r:id="rId31"/>
    <sheet name="2003" sheetId="15" r:id="rId32"/>
    <sheet name="2004" sheetId="55" r:id="rId33"/>
    <sheet name="2005" sheetId="54" r:id="rId34"/>
    <sheet name="2006" sheetId="53" r:id="rId35"/>
    <sheet name="2007" sheetId="52" r:id="rId36"/>
    <sheet name="2008" sheetId="51" r:id="rId37"/>
    <sheet name="2009" sheetId="50" r:id="rId38"/>
    <sheet name="2010" sheetId="49" r:id="rId39"/>
    <sheet name="2011" sheetId="59" r:id="rId40"/>
    <sheet name="2012" sheetId="58" r:id="rId41"/>
    <sheet name="2013" sheetId="57" r:id="rId42"/>
    <sheet name="2014" sheetId="56" r:id="rId43"/>
    <sheet name="2015" sheetId="48" r:id="rId44"/>
    <sheet name="2016" sheetId="47" r:id="rId45"/>
    <sheet name="2017" sheetId="14" r:id="rId46"/>
    <sheet name="2018" sheetId="13" r:id="rId47"/>
    <sheet name="2019" sheetId="12" r:id="rId48"/>
    <sheet name="2020" sheetId="11" r:id="rId49"/>
    <sheet name="2021" sheetId="10" r:id="rId50"/>
    <sheet name="2022" sheetId="9" r:id="rId51"/>
    <sheet name="2023" sheetId="8" r:id="rId52"/>
  </sheets>
  <externalReferences>
    <externalReference r:id="rId53"/>
    <externalReference r:id="rId54"/>
    <externalReference r:id="rId55"/>
    <externalReference r:id="rId56"/>
    <externalReference r:id="rId5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59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7" i="8"/>
  <c r="AG18" i="8"/>
  <c r="AG19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6" i="8"/>
  <c r="AG37" i="8"/>
  <c r="AG38" i="8"/>
  <c r="AG39" i="8"/>
  <c r="AG40" i="8"/>
  <c r="AG41" i="8"/>
  <c r="AG43" i="8"/>
  <c r="AG44" i="8"/>
  <c r="AG45" i="8"/>
  <c r="AG47" i="8"/>
  <c r="AG48" i="8"/>
  <c r="AG2" i="8"/>
  <c r="AG3" i="9"/>
  <c r="AG4" i="9"/>
  <c r="AG5" i="9"/>
  <c r="AG6" i="9"/>
  <c r="AG8" i="9"/>
  <c r="AG9" i="9"/>
  <c r="AG11" i="9"/>
  <c r="AG12" i="9"/>
  <c r="AG13" i="9"/>
  <c r="AG14" i="9"/>
  <c r="AG15" i="9"/>
  <c r="AG17" i="9"/>
  <c r="AG18" i="9"/>
  <c r="AG19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6" i="9"/>
  <c r="AG37" i="9"/>
  <c r="AG38" i="9"/>
  <c r="AG39" i="9"/>
  <c r="AG40" i="9"/>
  <c r="AG41" i="9"/>
  <c r="AG43" i="9"/>
  <c r="AG44" i="9"/>
  <c r="AG47" i="9"/>
  <c r="AG48" i="9"/>
  <c r="AG2" i="9"/>
  <c r="AG3" i="10"/>
  <c r="AG4" i="10"/>
  <c r="AG5" i="10"/>
  <c r="AG6" i="10"/>
  <c r="AG8" i="10"/>
  <c r="AG9" i="10"/>
  <c r="AG11" i="10"/>
  <c r="AG12" i="10"/>
  <c r="AG13" i="10"/>
  <c r="AG14" i="10"/>
  <c r="AG15" i="10"/>
  <c r="AG18" i="10"/>
  <c r="AG19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6" i="10"/>
  <c r="AG37" i="10"/>
  <c r="AG38" i="10"/>
  <c r="AG39" i="10"/>
  <c r="AG40" i="10"/>
  <c r="AG41" i="10"/>
  <c r="AG43" i="10"/>
  <c r="AG44" i="10"/>
  <c r="AG45" i="10"/>
  <c r="AG47" i="10"/>
  <c r="AG48" i="10"/>
  <c r="AG2" i="10"/>
  <c r="AG3" i="11"/>
  <c r="AG4" i="11"/>
  <c r="AG5" i="11"/>
  <c r="AG6" i="11"/>
  <c r="AG8" i="11"/>
  <c r="AG9" i="11"/>
  <c r="AG11" i="11"/>
  <c r="AG12" i="11"/>
  <c r="AG13" i="11"/>
  <c r="AG14" i="11"/>
  <c r="AG15" i="11"/>
  <c r="AG17" i="11"/>
  <c r="AG18" i="11"/>
  <c r="AG19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6" i="11"/>
  <c r="AG37" i="11"/>
  <c r="AG38" i="11"/>
  <c r="AG39" i="11"/>
  <c r="AG40" i="11"/>
  <c r="AG41" i="11"/>
  <c r="AG43" i="11"/>
  <c r="AG44" i="11"/>
  <c r="AG45" i="11"/>
  <c r="AG47" i="11"/>
  <c r="AG48" i="11"/>
  <c r="AG2" i="11"/>
  <c r="AG3" i="12"/>
  <c r="AG4" i="12"/>
  <c r="AG5" i="12"/>
  <c r="AG6" i="12"/>
  <c r="AG8" i="12"/>
  <c r="AG9" i="12"/>
  <c r="AG11" i="12"/>
  <c r="AG12" i="12"/>
  <c r="AG13" i="12"/>
  <c r="AG14" i="12"/>
  <c r="AG15" i="12"/>
  <c r="AG17" i="12"/>
  <c r="AG18" i="12"/>
  <c r="AG19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6" i="12"/>
  <c r="AG37" i="12"/>
  <c r="AG38" i="12"/>
  <c r="AG39" i="12"/>
  <c r="AG40" i="12"/>
  <c r="AG41" i="12"/>
  <c r="AG43" i="12"/>
  <c r="AG44" i="12"/>
  <c r="AG45" i="12"/>
  <c r="AG47" i="12"/>
  <c r="AG48" i="12"/>
  <c r="AG2" i="12"/>
  <c r="AG3" i="13"/>
  <c r="AG4" i="13"/>
  <c r="AG5" i="13"/>
  <c r="AG6" i="13"/>
  <c r="AG8" i="13"/>
  <c r="AG9" i="13"/>
  <c r="AG11" i="13"/>
  <c r="AG12" i="13"/>
  <c r="AG13" i="13"/>
  <c r="AG14" i="13"/>
  <c r="AG15" i="13"/>
  <c r="AG17" i="13"/>
  <c r="AG18" i="13"/>
  <c r="AG19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6" i="13"/>
  <c r="AG37" i="13"/>
  <c r="AG38" i="13"/>
  <c r="AG39" i="13"/>
  <c r="AG40" i="13"/>
  <c r="AG41" i="13"/>
  <c r="AG43" i="13"/>
  <c r="AG44" i="13"/>
  <c r="AG45" i="13"/>
  <c r="AG47" i="13"/>
  <c r="AG48" i="13"/>
  <c r="AG2" i="13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40" i="14"/>
  <c r="AG41" i="14"/>
  <c r="AG42" i="14"/>
  <c r="AG43" i="14"/>
  <c r="AG44" i="14"/>
  <c r="AG45" i="14"/>
  <c r="AG46" i="14"/>
  <c r="AG47" i="14"/>
  <c r="AG2" i="14"/>
  <c r="AG3" i="47"/>
  <c r="AG4" i="47"/>
  <c r="AG5" i="47"/>
  <c r="AG6" i="47"/>
  <c r="AG8" i="47"/>
  <c r="AG9" i="47"/>
  <c r="AG11" i="47"/>
  <c r="AG12" i="47"/>
  <c r="AG13" i="47"/>
  <c r="AG14" i="47"/>
  <c r="AG15" i="47"/>
  <c r="AG17" i="47"/>
  <c r="AG18" i="47"/>
  <c r="AG19" i="47"/>
  <c r="AG21" i="47"/>
  <c r="AG22" i="47"/>
  <c r="AG23" i="47"/>
  <c r="AG24" i="47"/>
  <c r="AG25" i="47"/>
  <c r="AG26" i="47"/>
  <c r="AG27" i="47"/>
  <c r="AG28" i="47"/>
  <c r="AG29" i="47"/>
  <c r="AG30" i="47"/>
  <c r="AG31" i="47"/>
  <c r="AG32" i="47"/>
  <c r="AG33" i="47"/>
  <c r="AG34" i="47"/>
  <c r="AG36" i="47"/>
  <c r="AG37" i="47"/>
  <c r="AG38" i="47"/>
  <c r="AG39" i="47"/>
  <c r="AG40" i="47"/>
  <c r="AG41" i="47"/>
  <c r="AG43" i="47"/>
  <c r="AG44" i="47"/>
  <c r="AG45" i="47"/>
  <c r="AG47" i="47"/>
  <c r="AG48" i="47"/>
  <c r="AG2" i="47"/>
  <c r="AG3" i="48"/>
  <c r="AG4" i="48"/>
  <c r="AG5" i="48"/>
  <c r="AG6" i="48"/>
  <c r="AG8" i="48"/>
  <c r="AG9" i="48"/>
  <c r="AG11" i="48"/>
  <c r="AG12" i="48"/>
  <c r="AG13" i="48"/>
  <c r="AG14" i="48"/>
  <c r="AG15" i="48"/>
  <c r="AG17" i="48"/>
  <c r="AG18" i="48"/>
  <c r="AG19" i="48"/>
  <c r="AG21" i="48"/>
  <c r="AG22" i="48"/>
  <c r="AG23" i="48"/>
  <c r="AG24" i="48"/>
  <c r="AG25" i="48"/>
  <c r="AG26" i="48"/>
  <c r="AG27" i="48"/>
  <c r="AG28" i="48"/>
  <c r="AG29" i="48"/>
  <c r="AG30" i="48"/>
  <c r="AG31" i="48"/>
  <c r="AG32" i="48"/>
  <c r="AG33" i="48"/>
  <c r="AG34" i="48"/>
  <c r="AG36" i="48"/>
  <c r="AG37" i="48"/>
  <c r="AG38" i="48"/>
  <c r="AG39" i="48"/>
  <c r="AG40" i="48"/>
  <c r="AG41" i="48"/>
  <c r="AG43" i="48"/>
  <c r="AG44" i="48"/>
  <c r="AG45" i="48"/>
  <c r="AG47" i="48"/>
  <c r="AG48" i="48"/>
  <c r="AG2" i="48"/>
  <c r="AG3" i="56"/>
  <c r="AG4" i="56"/>
  <c r="AG5" i="56"/>
  <c r="AG6" i="56"/>
  <c r="AG8" i="56"/>
  <c r="AG9" i="56"/>
  <c r="AG11" i="56"/>
  <c r="AG12" i="56"/>
  <c r="AG13" i="56"/>
  <c r="AG14" i="56"/>
  <c r="AG15" i="56"/>
  <c r="AG17" i="56"/>
  <c r="AG18" i="56"/>
  <c r="AG19" i="56"/>
  <c r="AG21" i="56"/>
  <c r="AG22" i="56"/>
  <c r="AG23" i="56"/>
  <c r="AG24" i="56"/>
  <c r="AG25" i="56"/>
  <c r="AG26" i="56"/>
  <c r="AG27" i="56"/>
  <c r="AG28" i="56"/>
  <c r="AG29" i="56"/>
  <c r="AG30" i="56"/>
  <c r="AG31" i="56"/>
  <c r="AG32" i="56"/>
  <c r="AG33" i="56"/>
  <c r="AG34" i="56"/>
  <c r="AG36" i="56"/>
  <c r="AG37" i="56"/>
  <c r="AG38" i="56"/>
  <c r="AG39" i="56"/>
  <c r="AG40" i="56"/>
  <c r="AG41" i="56"/>
  <c r="AG43" i="56"/>
  <c r="AG44" i="56"/>
  <c r="AG45" i="56"/>
  <c r="AG47" i="56"/>
  <c r="AG48" i="56"/>
  <c r="AG2" i="56"/>
  <c r="AG3" i="57"/>
  <c r="AG4" i="57"/>
  <c r="AG5" i="57"/>
  <c r="AG6" i="57"/>
  <c r="AG8" i="57"/>
  <c r="AG9" i="57"/>
  <c r="AG11" i="57"/>
  <c r="AG12" i="57"/>
  <c r="AG13" i="57"/>
  <c r="AG14" i="57"/>
  <c r="AG15" i="57"/>
  <c r="AG17" i="57"/>
  <c r="AG18" i="57"/>
  <c r="AG19" i="57"/>
  <c r="AG21" i="57"/>
  <c r="AG22" i="57"/>
  <c r="AG23" i="57"/>
  <c r="AG25" i="57"/>
  <c r="AG26" i="57"/>
  <c r="AG27" i="57"/>
  <c r="AG28" i="57"/>
  <c r="AG29" i="57"/>
  <c r="AG30" i="57"/>
  <c r="AG31" i="57"/>
  <c r="AG32" i="57"/>
  <c r="AG33" i="57"/>
  <c r="AG34" i="57"/>
  <c r="AG36" i="57"/>
  <c r="AG37" i="57"/>
  <c r="AG38" i="57"/>
  <c r="AG39" i="57"/>
  <c r="AG40" i="57"/>
  <c r="AG41" i="57"/>
  <c r="AG43" i="57"/>
  <c r="AG44" i="57"/>
  <c r="AG45" i="57"/>
  <c r="AG47" i="57"/>
  <c r="AG48" i="57"/>
  <c r="AG2" i="57"/>
  <c r="AG3" i="58"/>
  <c r="AG4" i="58"/>
  <c r="AG5" i="58"/>
  <c r="AG6" i="58"/>
  <c r="AG8" i="58"/>
  <c r="AG9" i="58"/>
  <c r="AG11" i="58"/>
  <c r="AG12" i="58"/>
  <c r="AG13" i="58"/>
  <c r="AG14" i="58"/>
  <c r="AG15" i="58"/>
  <c r="AG17" i="58"/>
  <c r="AG18" i="58"/>
  <c r="AG19" i="58"/>
  <c r="AG21" i="58"/>
  <c r="AG22" i="58"/>
  <c r="AG23" i="58"/>
  <c r="AG24" i="58"/>
  <c r="AG25" i="58"/>
  <c r="AG26" i="58"/>
  <c r="AG27" i="58"/>
  <c r="AG28" i="58"/>
  <c r="AG29" i="58"/>
  <c r="AG30" i="58"/>
  <c r="AG31" i="58"/>
  <c r="AG32" i="58"/>
  <c r="AG33" i="58"/>
  <c r="AG34" i="58"/>
  <c r="AG36" i="58"/>
  <c r="AG37" i="58"/>
  <c r="AG38" i="58"/>
  <c r="AG39" i="58"/>
  <c r="AG40" i="58"/>
  <c r="AG41" i="58"/>
  <c r="AG43" i="58"/>
  <c r="AG44" i="58"/>
  <c r="AG45" i="58"/>
  <c r="AG47" i="58"/>
  <c r="AG48" i="58"/>
  <c r="AG2" i="58"/>
  <c r="AG9" i="59"/>
  <c r="AG3" i="59"/>
  <c r="AG4" i="59"/>
  <c r="AG5" i="59"/>
  <c r="AG6" i="59"/>
  <c r="AG8" i="59"/>
  <c r="AG11" i="59"/>
  <c r="AG12" i="59"/>
  <c r="AG13" i="59"/>
  <c r="AG14" i="59"/>
  <c r="AG17" i="59"/>
  <c r="AG18" i="59"/>
  <c r="AG19" i="59"/>
  <c r="AG21" i="59"/>
  <c r="AG22" i="59"/>
  <c r="AG23" i="59"/>
  <c r="AG24" i="59"/>
  <c r="AG25" i="59"/>
  <c r="AG26" i="59"/>
  <c r="AG27" i="59"/>
  <c r="AG28" i="59"/>
  <c r="AG29" i="59"/>
  <c r="AG30" i="59"/>
  <c r="AG31" i="59"/>
  <c r="AG32" i="59"/>
  <c r="AG33" i="59"/>
  <c r="AG34" i="59"/>
  <c r="AG36" i="59"/>
  <c r="AG37" i="59"/>
  <c r="AG38" i="59"/>
  <c r="AG39" i="59"/>
  <c r="AG40" i="59"/>
  <c r="AG41" i="59"/>
  <c r="AG43" i="59"/>
  <c r="AG44" i="59"/>
  <c r="AG45" i="59"/>
  <c r="AG47" i="59"/>
  <c r="AG48" i="59"/>
  <c r="AG2" i="59"/>
  <c r="AG3" i="49"/>
  <c r="AG4" i="49"/>
  <c r="AG5" i="49"/>
  <c r="AG6" i="49"/>
  <c r="AG8" i="49"/>
  <c r="AG9" i="49"/>
  <c r="AG11" i="49"/>
  <c r="AG12" i="49"/>
  <c r="AG13" i="49"/>
  <c r="AG14" i="49"/>
  <c r="AG15" i="49"/>
  <c r="AG17" i="49"/>
  <c r="AG18" i="49"/>
  <c r="AG19" i="49"/>
  <c r="AG21" i="49"/>
  <c r="AG23" i="49"/>
  <c r="AG26" i="49"/>
  <c r="AG27" i="49"/>
  <c r="AG30" i="49"/>
  <c r="AG31" i="49"/>
  <c r="AG32" i="49"/>
  <c r="AG34" i="49"/>
  <c r="AG36" i="49"/>
  <c r="AG37" i="49"/>
  <c r="AG38" i="49"/>
  <c r="AG39" i="49"/>
  <c r="AG40" i="49"/>
  <c r="AG41" i="49"/>
  <c r="AG43" i="49"/>
  <c r="AG44" i="49"/>
  <c r="AG45" i="49"/>
  <c r="AG47" i="49"/>
  <c r="AG48" i="49"/>
  <c r="AG2" i="49"/>
  <c r="AG3" i="50"/>
  <c r="AG4" i="50"/>
  <c r="AG5" i="50"/>
  <c r="AG6" i="50"/>
  <c r="AG8" i="50"/>
  <c r="AG9" i="50"/>
  <c r="AG11" i="50"/>
  <c r="AG12" i="50"/>
  <c r="AG13" i="50"/>
  <c r="AG14" i="50"/>
  <c r="AG15" i="50"/>
  <c r="AG18" i="50"/>
  <c r="AG19" i="50"/>
  <c r="AG21" i="50"/>
  <c r="AG23" i="50"/>
  <c r="AG26" i="50"/>
  <c r="AG27" i="50"/>
  <c r="AG30" i="50"/>
  <c r="AG31" i="50"/>
  <c r="AG32" i="50"/>
  <c r="AG34" i="50"/>
  <c r="AG36" i="50"/>
  <c r="AG37" i="50"/>
  <c r="AG38" i="50"/>
  <c r="AG39" i="50"/>
  <c r="AG40" i="50"/>
  <c r="AG41" i="50"/>
  <c r="AG43" i="50"/>
  <c r="AG44" i="50"/>
  <c r="AG45" i="50"/>
  <c r="AG47" i="50"/>
  <c r="AG48" i="50"/>
  <c r="AG2" i="50"/>
  <c r="AG3" i="51"/>
  <c r="AG4" i="51"/>
  <c r="AG5" i="51"/>
  <c r="AG6" i="51"/>
  <c r="AG8" i="51"/>
  <c r="AG9" i="51"/>
  <c r="AG11" i="51"/>
  <c r="AG12" i="51"/>
  <c r="AG13" i="51"/>
  <c r="AG14" i="51"/>
  <c r="AG15" i="51"/>
  <c r="AG17" i="51"/>
  <c r="AG18" i="51"/>
  <c r="AG19" i="51"/>
  <c r="AG21" i="51"/>
  <c r="AG23" i="51"/>
  <c r="AG26" i="51"/>
  <c r="AG27" i="51"/>
  <c r="AG30" i="51"/>
  <c r="AG31" i="51"/>
  <c r="AG32" i="51"/>
  <c r="AG34" i="51"/>
  <c r="AG36" i="51"/>
  <c r="AG37" i="51"/>
  <c r="AG38" i="51"/>
  <c r="AG39" i="51"/>
  <c r="AG40" i="51"/>
  <c r="AG41" i="51"/>
  <c r="AG43" i="51"/>
  <c r="AG44" i="51"/>
  <c r="AG45" i="51"/>
  <c r="AG47" i="51"/>
  <c r="AG48" i="51"/>
  <c r="AG2" i="51"/>
  <c r="AG3" i="52"/>
  <c r="AG4" i="52"/>
  <c r="AG5" i="52"/>
  <c r="AG6" i="52"/>
  <c r="AG8" i="52"/>
  <c r="AG9" i="52"/>
  <c r="AG11" i="52"/>
  <c r="AG12" i="52"/>
  <c r="AG13" i="52"/>
  <c r="AG14" i="52"/>
  <c r="AG15" i="52"/>
  <c r="AG17" i="52"/>
  <c r="AG18" i="52"/>
  <c r="AG19" i="52"/>
  <c r="AG21" i="52"/>
  <c r="AG23" i="52"/>
  <c r="AG26" i="52"/>
  <c r="AG27" i="52"/>
  <c r="AG30" i="52"/>
  <c r="AG31" i="52"/>
  <c r="AG32" i="52"/>
  <c r="AG34" i="52"/>
  <c r="AG36" i="52"/>
  <c r="AG37" i="52"/>
  <c r="AG38" i="52"/>
  <c r="AG39" i="52"/>
  <c r="AG40" i="52"/>
  <c r="AG41" i="52"/>
  <c r="AG43" i="52"/>
  <c r="AG44" i="52"/>
  <c r="AG45" i="52"/>
  <c r="AG47" i="52"/>
  <c r="AG48" i="52"/>
  <c r="AG2" i="52"/>
  <c r="AG3" i="53"/>
  <c r="AG4" i="53"/>
  <c r="AG5" i="53"/>
  <c r="AG6" i="53"/>
  <c r="AG8" i="53"/>
  <c r="AG9" i="53"/>
  <c r="AG11" i="53"/>
  <c r="AG12" i="53"/>
  <c r="AG13" i="53"/>
  <c r="AG14" i="53"/>
  <c r="AG15" i="53"/>
  <c r="AG17" i="53"/>
  <c r="AG18" i="53"/>
  <c r="AG19" i="53"/>
  <c r="AG21" i="53"/>
  <c r="AG23" i="53"/>
  <c r="AG26" i="53"/>
  <c r="AG27" i="53"/>
  <c r="AG30" i="53"/>
  <c r="AG31" i="53"/>
  <c r="AG32" i="53"/>
  <c r="AG34" i="53"/>
  <c r="AG36" i="53"/>
  <c r="AG37" i="53"/>
  <c r="AG38" i="53"/>
  <c r="AG39" i="53"/>
  <c r="AG40" i="53"/>
  <c r="AG41" i="53"/>
  <c r="AG43" i="53"/>
  <c r="AG44" i="53"/>
  <c r="AG45" i="53"/>
  <c r="AG47" i="53"/>
  <c r="AG48" i="53"/>
  <c r="AG2" i="53"/>
  <c r="AG3" i="54"/>
  <c r="AG4" i="54"/>
  <c r="AG5" i="54"/>
  <c r="AG6" i="54"/>
  <c r="AG8" i="54"/>
  <c r="AG9" i="54"/>
  <c r="AG11" i="54"/>
  <c r="AG12" i="54"/>
  <c r="AG13" i="54"/>
  <c r="AG14" i="54"/>
  <c r="AG15" i="54"/>
  <c r="AG17" i="54"/>
  <c r="AG18" i="54"/>
  <c r="AG19" i="54"/>
  <c r="AG21" i="54"/>
  <c r="AG23" i="54"/>
  <c r="AG26" i="54"/>
  <c r="AG27" i="54"/>
  <c r="AG30" i="54"/>
  <c r="AG31" i="54"/>
  <c r="AG32" i="54"/>
  <c r="AG34" i="54"/>
  <c r="AG36" i="54"/>
  <c r="AG37" i="54"/>
  <c r="AG38" i="54"/>
  <c r="AG39" i="54"/>
  <c r="AG41" i="54"/>
  <c r="AG43" i="54"/>
  <c r="AG44" i="54"/>
  <c r="AG45" i="54"/>
  <c r="AG47" i="54"/>
  <c r="AG48" i="54"/>
  <c r="AG2" i="54"/>
  <c r="AG3" i="55"/>
  <c r="AG4" i="55"/>
  <c r="AG5" i="55"/>
  <c r="AG6" i="55"/>
  <c r="AG8" i="55"/>
  <c r="AG9" i="55"/>
  <c r="AG11" i="55"/>
  <c r="AG12" i="55"/>
  <c r="AG13" i="55"/>
  <c r="AG14" i="55"/>
  <c r="AG15" i="55"/>
  <c r="AG17" i="55"/>
  <c r="AG18" i="55"/>
  <c r="AG19" i="55"/>
  <c r="AG21" i="55"/>
  <c r="AG23" i="55"/>
  <c r="AG26" i="55"/>
  <c r="AG27" i="55"/>
  <c r="AG30" i="55"/>
  <c r="AG31" i="55"/>
  <c r="AG32" i="55"/>
  <c r="AG34" i="55"/>
  <c r="AG36" i="55"/>
  <c r="AG37" i="55"/>
  <c r="AG38" i="55"/>
  <c r="AG39" i="55"/>
  <c r="AG41" i="55"/>
  <c r="AG43" i="55"/>
  <c r="AG44" i="55"/>
  <c r="AG45" i="55"/>
  <c r="AG47" i="55"/>
  <c r="AG48" i="55"/>
  <c r="AG2" i="55"/>
  <c r="AG3" i="15"/>
  <c r="AG4" i="15"/>
  <c r="AG5" i="15"/>
  <c r="AG6" i="15"/>
  <c r="AG8" i="15"/>
  <c r="AG9" i="15"/>
  <c r="AG11" i="15"/>
  <c r="AG12" i="15"/>
  <c r="AG13" i="15"/>
  <c r="AG14" i="15"/>
  <c r="AG15" i="15"/>
  <c r="AG17" i="15"/>
  <c r="AG18" i="15"/>
  <c r="AG19" i="15"/>
  <c r="AG21" i="15"/>
  <c r="AG23" i="15"/>
  <c r="AG26" i="15"/>
  <c r="AG27" i="15"/>
  <c r="AG30" i="15"/>
  <c r="AG31" i="15"/>
  <c r="AG32" i="15"/>
  <c r="AG34" i="15"/>
  <c r="AG36" i="15"/>
  <c r="AG37" i="15"/>
  <c r="AG38" i="15"/>
  <c r="AG39" i="15"/>
  <c r="AG41" i="15"/>
  <c r="AG43" i="15"/>
  <c r="AG44" i="15"/>
  <c r="AG45" i="15"/>
  <c r="AG47" i="15"/>
  <c r="AG48" i="15"/>
  <c r="AG2" i="15"/>
  <c r="AG3" i="37"/>
  <c r="AG4" i="37"/>
  <c r="AG5" i="37"/>
  <c r="AG6" i="37"/>
  <c r="AG8" i="37"/>
  <c r="AG9" i="37"/>
  <c r="AG11" i="37"/>
  <c r="AG12" i="37"/>
  <c r="AG13" i="37"/>
  <c r="AG14" i="37"/>
  <c r="AG15" i="37"/>
  <c r="AG17" i="37"/>
  <c r="AG18" i="37"/>
  <c r="AG19" i="37"/>
  <c r="AG21" i="37"/>
  <c r="AG23" i="37"/>
  <c r="AG27" i="37"/>
  <c r="AG30" i="37"/>
  <c r="AG31" i="37"/>
  <c r="AG32" i="37"/>
  <c r="AG34" i="37"/>
  <c r="AG36" i="37"/>
  <c r="AG37" i="37"/>
  <c r="AG38" i="37"/>
  <c r="AG39" i="37"/>
  <c r="AG41" i="37"/>
  <c r="AG43" i="37"/>
  <c r="AG44" i="37"/>
  <c r="AG45" i="37"/>
  <c r="AG47" i="37"/>
  <c r="AG48" i="37"/>
  <c r="AG2" i="37"/>
  <c r="AG3" i="38"/>
  <c r="AG4" i="38"/>
  <c r="AG5" i="38"/>
  <c r="AG6" i="38"/>
  <c r="AG8" i="38"/>
  <c r="AG11" i="38"/>
  <c r="AG12" i="38"/>
  <c r="AG13" i="38"/>
  <c r="AG14" i="38"/>
  <c r="AG15" i="38"/>
  <c r="AG17" i="38"/>
  <c r="AG18" i="38"/>
  <c r="AG19" i="38"/>
  <c r="AG21" i="38"/>
  <c r="AG23" i="38"/>
  <c r="AG26" i="38"/>
  <c r="AG27" i="38"/>
  <c r="AG30" i="38"/>
  <c r="AG31" i="38"/>
  <c r="AG32" i="38"/>
  <c r="AG34" i="38"/>
  <c r="AG36" i="38"/>
  <c r="AG37" i="38"/>
  <c r="AG38" i="38"/>
  <c r="AG39" i="38"/>
  <c r="AG41" i="38"/>
  <c r="AG43" i="38"/>
  <c r="AG44" i="38"/>
  <c r="AG45" i="38"/>
  <c r="AG47" i="38"/>
  <c r="AG48" i="38"/>
  <c r="AG2" i="38"/>
  <c r="AG2" i="39"/>
  <c r="AG3" i="39"/>
  <c r="AG4" i="39"/>
  <c r="AG5" i="39"/>
  <c r="AG6" i="39"/>
  <c r="AG8" i="39"/>
  <c r="AG9" i="39"/>
  <c r="AG11" i="39"/>
  <c r="AG12" i="39"/>
  <c r="AG13" i="39"/>
  <c r="AG14" i="39"/>
  <c r="AG15" i="39"/>
  <c r="AG17" i="39"/>
  <c r="AG18" i="39"/>
  <c r="AG19" i="39"/>
  <c r="AG21" i="39"/>
  <c r="AG23" i="39"/>
  <c r="AG26" i="39"/>
  <c r="AG27" i="39"/>
  <c r="AG30" i="39"/>
  <c r="AG31" i="39"/>
  <c r="AG34" i="39"/>
  <c r="AG36" i="39"/>
  <c r="AG37" i="39"/>
  <c r="AG38" i="39"/>
  <c r="AG39" i="39"/>
  <c r="AG41" i="39"/>
  <c r="AG43" i="39"/>
  <c r="AG44" i="39"/>
  <c r="AG45" i="39"/>
  <c r="AG47" i="39"/>
  <c r="AG48" i="39"/>
  <c r="AG2" i="35"/>
  <c r="AG2" i="41"/>
  <c r="AG3" i="41"/>
  <c r="AG4" i="41"/>
  <c r="AG5" i="41"/>
  <c r="AG6" i="41"/>
  <c r="AG8" i="41"/>
  <c r="AG9" i="41"/>
  <c r="AG11" i="41"/>
  <c r="AG12" i="41"/>
  <c r="AG13" i="41"/>
  <c r="AG14" i="41"/>
  <c r="AG15" i="41"/>
  <c r="AG17" i="41"/>
  <c r="AG18" i="41"/>
  <c r="AG19" i="41"/>
  <c r="AG21" i="41"/>
  <c r="AG23" i="41"/>
  <c r="AG26" i="41"/>
  <c r="AG27" i="41"/>
  <c r="AG30" i="41"/>
  <c r="AG31" i="41"/>
  <c r="AG34" i="41"/>
  <c r="AG36" i="41"/>
  <c r="AG37" i="41"/>
  <c r="AG38" i="41"/>
  <c r="AG39" i="41"/>
  <c r="AG41" i="41"/>
  <c r="AG43" i="41"/>
  <c r="AG44" i="41"/>
  <c r="AG47" i="41"/>
  <c r="AG48" i="41"/>
  <c r="AG3" i="42"/>
  <c r="AG4" i="42"/>
  <c r="AG5" i="42"/>
  <c r="AG6" i="42"/>
  <c r="AG8" i="42"/>
  <c r="AG11" i="42"/>
  <c r="AG12" i="42"/>
  <c r="AG13" i="42"/>
  <c r="AG15" i="42"/>
  <c r="AG23" i="42"/>
  <c r="AG27" i="42"/>
  <c r="AG30" i="42"/>
  <c r="AG31" i="42"/>
  <c r="AG32" i="42"/>
  <c r="AG36" i="42"/>
  <c r="AG37" i="42"/>
  <c r="AG38" i="42"/>
  <c r="AG39" i="42"/>
  <c r="AG41" i="42"/>
  <c r="AG43" i="42"/>
  <c r="AG44" i="42"/>
  <c r="AG47" i="42"/>
  <c r="AG48" i="42"/>
  <c r="AG2" i="42"/>
  <c r="AG3" i="43"/>
  <c r="AG4" i="43"/>
  <c r="AG5" i="43"/>
  <c r="AG6" i="43"/>
  <c r="AG8" i="43"/>
  <c r="AG9" i="43"/>
  <c r="AG11" i="43"/>
  <c r="AG12" i="43"/>
  <c r="AG13" i="43"/>
  <c r="AG14" i="43"/>
  <c r="AG15" i="43"/>
  <c r="AG17" i="43"/>
  <c r="AG18" i="43"/>
  <c r="AG19" i="43"/>
  <c r="AG21" i="43"/>
  <c r="AG26" i="43"/>
  <c r="AG27" i="43"/>
  <c r="AG30" i="43"/>
  <c r="AG31" i="43"/>
  <c r="AG32" i="43"/>
  <c r="AG34" i="43"/>
  <c r="AG36" i="43"/>
  <c r="AG37" i="43"/>
  <c r="AG38" i="43"/>
  <c r="AG39" i="43"/>
  <c r="AG41" i="43"/>
  <c r="AG43" i="43"/>
  <c r="AG44" i="43"/>
  <c r="AG47" i="43"/>
  <c r="AG48" i="43"/>
  <c r="AG2" i="43"/>
  <c r="AG3" i="44"/>
  <c r="AG4" i="44"/>
  <c r="AG5" i="44"/>
  <c r="AG6" i="44"/>
  <c r="AG8" i="44"/>
  <c r="AG9" i="44"/>
  <c r="AG11" i="44"/>
  <c r="AG12" i="44"/>
  <c r="AG13" i="44"/>
  <c r="AG14" i="44"/>
  <c r="AG15" i="44"/>
  <c r="AG17" i="44"/>
  <c r="AG18" i="44"/>
  <c r="AG19" i="44"/>
  <c r="AG21" i="44"/>
  <c r="AG23" i="44"/>
  <c r="AG26" i="44"/>
  <c r="AG27" i="44"/>
  <c r="AG30" i="44"/>
  <c r="AG31" i="44"/>
  <c r="AG32" i="44"/>
  <c r="AG34" i="44"/>
  <c r="AG36" i="44"/>
  <c r="AG37" i="44"/>
  <c r="AG38" i="44"/>
  <c r="AG39" i="44"/>
  <c r="AG41" i="44"/>
  <c r="AG43" i="44"/>
  <c r="AG44" i="44"/>
  <c r="AG45" i="44"/>
  <c r="AG47" i="44"/>
  <c r="AG48" i="44"/>
  <c r="AG2" i="44"/>
  <c r="AG3" i="45"/>
  <c r="AG4" i="45"/>
  <c r="AG5" i="45"/>
  <c r="AG6" i="45"/>
  <c r="AG8" i="45"/>
  <c r="AG9" i="45"/>
  <c r="AG11" i="45"/>
  <c r="AG12" i="45"/>
  <c r="AG13" i="45"/>
  <c r="AG14" i="45"/>
  <c r="AG15" i="45"/>
  <c r="AG17" i="45"/>
  <c r="AG18" i="45"/>
  <c r="AG19" i="45"/>
  <c r="AG21" i="45"/>
  <c r="AG23" i="45"/>
  <c r="AG26" i="45"/>
  <c r="AG27" i="45"/>
  <c r="AG30" i="45"/>
  <c r="AG31" i="45"/>
  <c r="AG32" i="45"/>
  <c r="AG34" i="45"/>
  <c r="AG36" i="45"/>
  <c r="AG37" i="45"/>
  <c r="AG38" i="45"/>
  <c r="AG39" i="45"/>
  <c r="AG41" i="45"/>
  <c r="AG43" i="45"/>
  <c r="AG44" i="45"/>
  <c r="AG45" i="45"/>
  <c r="AG47" i="45"/>
  <c r="AG2" i="45"/>
  <c r="AG3" i="46"/>
  <c r="AG4" i="46"/>
  <c r="AG5" i="46"/>
  <c r="AG6" i="46"/>
  <c r="AG8" i="46"/>
  <c r="AG9" i="46"/>
  <c r="AG11" i="46"/>
  <c r="AG12" i="46"/>
  <c r="AG13" i="46"/>
  <c r="AG14" i="46"/>
  <c r="AG15" i="46"/>
  <c r="AG17" i="46"/>
  <c r="AG18" i="46"/>
  <c r="AG19" i="46"/>
  <c r="AG21" i="46"/>
  <c r="AG23" i="46"/>
  <c r="AG26" i="46"/>
  <c r="AG27" i="46"/>
  <c r="AG31" i="46"/>
  <c r="AG32" i="46"/>
  <c r="AG34" i="46"/>
  <c r="AG36" i="46"/>
  <c r="AG37" i="46"/>
  <c r="AG38" i="46"/>
  <c r="AG39" i="46"/>
  <c r="AG41" i="46"/>
  <c r="AG43" i="46"/>
  <c r="AG44" i="46"/>
  <c r="AG45" i="46"/>
  <c r="AG47" i="46"/>
  <c r="AG48" i="46"/>
  <c r="AG2" i="46"/>
  <c r="AG3" i="31"/>
  <c r="AG4" i="31"/>
  <c r="AG5" i="31"/>
  <c r="AG6" i="31"/>
  <c r="AG8" i="31"/>
  <c r="AG9" i="31"/>
  <c r="AG11" i="31"/>
  <c r="AG12" i="31"/>
  <c r="AG13" i="31"/>
  <c r="AG14" i="31"/>
  <c r="AG15" i="31"/>
  <c r="AG17" i="31"/>
  <c r="AG18" i="31"/>
  <c r="AG19" i="31"/>
  <c r="AG21" i="31"/>
  <c r="AG23" i="31"/>
  <c r="AG26" i="31"/>
  <c r="AG27" i="31"/>
  <c r="AG30" i="31"/>
  <c r="AG31" i="31"/>
  <c r="AG32" i="31"/>
  <c r="AG34" i="31"/>
  <c r="AG36" i="31"/>
  <c r="AG37" i="31"/>
  <c r="AG38" i="31"/>
  <c r="AG39" i="31"/>
  <c r="AG41" i="31"/>
  <c r="AG43" i="31"/>
  <c r="AG44" i="31"/>
  <c r="AG45" i="31"/>
  <c r="AG47" i="31"/>
  <c r="AG2" i="31"/>
  <c r="AG3" i="32"/>
  <c r="AG4" i="32"/>
  <c r="AG5" i="32"/>
  <c r="AG6" i="32"/>
  <c r="AG8" i="32"/>
  <c r="AG9" i="32"/>
  <c r="AG11" i="32"/>
  <c r="AG12" i="32"/>
  <c r="AG13" i="32"/>
  <c r="AG14" i="32"/>
  <c r="AG15" i="32"/>
  <c r="AG17" i="32"/>
  <c r="AG18" i="32"/>
  <c r="AG19" i="32"/>
  <c r="AG21" i="32"/>
  <c r="AG23" i="32"/>
  <c r="AG26" i="32"/>
  <c r="AG27" i="32"/>
  <c r="AG30" i="32"/>
  <c r="AG31" i="32"/>
  <c r="AG32" i="32"/>
  <c r="AG34" i="32"/>
  <c r="AG36" i="32"/>
  <c r="AG37" i="32"/>
  <c r="AG38" i="32"/>
  <c r="AG39" i="32"/>
  <c r="AG41" i="32"/>
  <c r="AG43" i="32"/>
  <c r="AG44" i="32"/>
  <c r="AG45" i="32"/>
  <c r="AG47" i="32"/>
  <c r="AG48" i="32"/>
  <c r="AG2" i="32"/>
  <c r="AG3" i="33"/>
  <c r="AG4" i="33"/>
  <c r="AG5" i="33"/>
  <c r="AG6" i="33"/>
  <c r="AG8" i="33"/>
  <c r="AG9" i="33"/>
  <c r="AG11" i="33"/>
  <c r="AG12" i="33"/>
  <c r="AG13" i="33"/>
  <c r="AG14" i="33"/>
  <c r="AG15" i="33"/>
  <c r="AG17" i="33"/>
  <c r="AG18" i="33"/>
  <c r="AG19" i="33"/>
  <c r="AG21" i="33"/>
  <c r="AG23" i="33"/>
  <c r="AG26" i="33"/>
  <c r="AG27" i="33"/>
  <c r="AG30" i="33"/>
  <c r="AG31" i="33"/>
  <c r="AG32" i="33"/>
  <c r="AG34" i="33"/>
  <c r="AG36" i="33"/>
  <c r="AG37" i="33"/>
  <c r="AG38" i="33"/>
  <c r="AG39" i="33"/>
  <c r="AG41" i="33"/>
  <c r="AG43" i="33"/>
  <c r="AG44" i="33"/>
  <c r="AG45" i="33"/>
  <c r="AG47" i="33"/>
  <c r="AG48" i="33"/>
  <c r="AG2" i="33"/>
  <c r="AH2" i="34"/>
  <c r="AH3" i="34"/>
  <c r="AH4" i="34"/>
  <c r="AH5" i="34"/>
  <c r="AH6" i="34"/>
  <c r="AH8" i="34"/>
  <c r="AH9" i="34"/>
  <c r="AH11" i="34"/>
  <c r="AH12" i="34"/>
  <c r="AH13" i="34"/>
  <c r="AH14" i="34"/>
  <c r="AH15" i="34"/>
  <c r="AH17" i="34"/>
  <c r="AH18" i="34"/>
  <c r="AH19" i="34"/>
  <c r="AH21" i="34"/>
  <c r="AH23" i="34"/>
  <c r="AH26" i="34"/>
  <c r="AH27" i="34"/>
  <c r="AH30" i="34"/>
  <c r="AH31" i="34"/>
  <c r="AH32" i="34"/>
  <c r="AH34" i="34"/>
  <c r="AH36" i="34"/>
  <c r="AH37" i="34"/>
  <c r="AH38" i="34"/>
  <c r="AH39" i="34"/>
  <c r="AH41" i="34"/>
  <c r="AH43" i="34"/>
  <c r="AH44" i="34"/>
  <c r="AH45" i="34"/>
  <c r="AH47" i="34"/>
  <c r="AH48" i="34"/>
  <c r="AG3" i="35"/>
  <c r="AG4" i="35"/>
  <c r="AG5" i="35"/>
  <c r="AG6" i="35"/>
  <c r="AG8" i="35"/>
  <c r="AG9" i="35"/>
  <c r="AG11" i="35"/>
  <c r="AG12" i="35"/>
  <c r="AG13" i="35"/>
  <c r="AG14" i="35"/>
  <c r="AG15" i="35"/>
  <c r="AG17" i="35"/>
  <c r="AG18" i="35"/>
  <c r="AG19" i="35"/>
  <c r="AG21" i="35"/>
  <c r="AG23" i="35"/>
  <c r="AG26" i="35"/>
  <c r="AG27" i="35"/>
  <c r="AG30" i="35"/>
  <c r="AG31" i="35"/>
  <c r="AG32" i="35"/>
  <c r="AG34" i="35"/>
  <c r="AG36" i="35"/>
  <c r="AG37" i="35"/>
  <c r="AG38" i="35"/>
  <c r="AG39" i="35"/>
  <c r="AG41" i="35"/>
  <c r="AG43" i="35"/>
  <c r="AG44" i="35"/>
  <c r="AG45" i="35"/>
  <c r="AG47" i="35"/>
  <c r="AG48" i="35"/>
  <c r="AG3" i="36"/>
  <c r="AG4" i="36"/>
  <c r="AG5" i="36"/>
  <c r="AG6" i="36"/>
  <c r="AG8" i="36"/>
  <c r="AG9" i="36"/>
  <c r="AG11" i="36"/>
  <c r="AG12" i="36"/>
  <c r="AG13" i="36"/>
  <c r="AG14" i="36"/>
  <c r="AG15" i="36"/>
  <c r="AG17" i="36"/>
  <c r="AG18" i="36"/>
  <c r="AG19" i="36"/>
  <c r="AG21" i="36"/>
  <c r="AG23" i="36"/>
  <c r="AG26" i="36"/>
  <c r="AG27" i="36"/>
  <c r="AG30" i="36"/>
  <c r="AG31" i="36"/>
  <c r="AG32" i="36"/>
  <c r="AG34" i="36"/>
  <c r="AG36" i="36"/>
  <c r="AG43" i="36"/>
  <c r="AG44" i="36"/>
  <c r="AG45" i="36"/>
  <c r="AG47" i="36"/>
  <c r="AG48" i="36"/>
  <c r="AG2" i="36"/>
  <c r="AG3" i="25"/>
  <c r="AG4" i="25"/>
  <c r="AG5" i="25"/>
  <c r="AG6" i="25"/>
  <c r="AG8" i="25"/>
  <c r="AG9" i="25"/>
  <c r="AG11" i="25"/>
  <c r="AG13" i="25"/>
  <c r="AG14" i="25"/>
  <c r="AG15" i="25"/>
  <c r="AG17" i="25"/>
  <c r="AG18" i="25"/>
  <c r="AG19" i="25"/>
  <c r="AG21" i="25"/>
  <c r="AG23" i="25"/>
  <c r="AG26" i="25"/>
  <c r="AG27" i="25"/>
  <c r="AG30" i="25"/>
  <c r="AG31" i="25"/>
  <c r="AG32" i="25"/>
  <c r="AG34" i="25"/>
  <c r="AG36" i="25"/>
  <c r="AG43" i="25"/>
  <c r="AG44" i="25"/>
  <c r="AG45" i="25"/>
  <c r="AG47" i="25"/>
  <c r="AG48" i="25"/>
  <c r="AG2" i="25"/>
  <c r="AG3" i="26"/>
  <c r="AG4" i="26"/>
  <c r="AG5" i="26"/>
  <c r="AG6" i="26"/>
  <c r="AG8" i="26"/>
  <c r="AG11" i="26"/>
  <c r="AG12" i="26"/>
  <c r="AG13" i="26"/>
  <c r="AG14" i="26"/>
  <c r="AG15" i="26"/>
  <c r="AG19" i="26"/>
  <c r="AG21" i="26"/>
  <c r="AG23" i="26"/>
  <c r="AG26" i="26"/>
  <c r="AG27" i="26"/>
  <c r="AG30" i="26"/>
  <c r="AG31" i="26"/>
  <c r="AG32" i="26"/>
  <c r="AG34" i="26"/>
  <c r="AG36" i="26"/>
  <c r="AG43" i="26"/>
  <c r="AG44" i="26"/>
  <c r="AG45" i="26"/>
  <c r="AG47" i="26"/>
  <c r="AG48" i="26"/>
  <c r="AG2" i="26"/>
  <c r="AG3" i="27"/>
  <c r="AG4" i="27"/>
  <c r="AG5" i="27"/>
  <c r="AG6" i="27"/>
  <c r="AG8" i="27"/>
  <c r="AG11" i="27"/>
  <c r="AG14" i="27"/>
  <c r="AG15" i="27"/>
  <c r="AG19" i="27"/>
  <c r="AG21" i="27"/>
  <c r="AG23" i="27"/>
  <c r="AG26" i="27"/>
  <c r="AG27" i="27"/>
  <c r="AG30" i="27"/>
  <c r="AG31" i="27"/>
  <c r="AG32" i="27"/>
  <c r="AG34" i="27"/>
  <c r="AG36" i="27"/>
  <c r="AG43" i="27"/>
  <c r="AG44" i="27"/>
  <c r="AG45" i="27"/>
  <c r="AG47" i="27"/>
  <c r="AG48" i="27"/>
  <c r="AG2" i="27"/>
  <c r="AG3" i="28"/>
  <c r="AG4" i="28"/>
  <c r="AG5" i="28"/>
  <c r="AG6" i="28"/>
  <c r="AG8" i="28"/>
  <c r="AG11" i="28"/>
  <c r="AG12" i="28"/>
  <c r="AG13" i="28"/>
  <c r="AG14" i="28"/>
  <c r="AG15" i="28"/>
  <c r="AG17" i="28"/>
  <c r="AG19" i="28"/>
  <c r="AG21" i="28"/>
  <c r="AG23" i="28"/>
  <c r="AG26" i="28"/>
  <c r="AG27" i="28"/>
  <c r="AG30" i="28"/>
  <c r="AG31" i="28"/>
  <c r="AG32" i="28"/>
  <c r="AG34" i="28"/>
  <c r="AG36" i="28"/>
  <c r="AG43" i="28"/>
  <c r="AG44" i="28"/>
  <c r="AG45" i="28"/>
  <c r="AG47" i="28"/>
  <c r="AG48" i="28"/>
  <c r="AG2" i="28"/>
  <c r="AG3" i="29"/>
  <c r="AG4" i="29"/>
  <c r="AG5" i="29"/>
  <c r="AG6" i="29"/>
  <c r="AG8" i="29"/>
  <c r="AG11" i="29"/>
  <c r="AG12" i="29"/>
  <c r="AG13" i="29"/>
  <c r="AG14" i="29"/>
  <c r="AG15" i="29"/>
  <c r="AG17" i="29"/>
  <c r="AG19" i="29"/>
  <c r="AG21" i="29"/>
  <c r="AG23" i="29"/>
  <c r="AG26" i="29"/>
  <c r="AG27" i="29"/>
  <c r="AG30" i="29"/>
  <c r="AG31" i="29"/>
  <c r="AG32" i="29"/>
  <c r="AG34" i="29"/>
  <c r="AG36" i="29"/>
  <c r="AG43" i="29"/>
  <c r="AG44" i="29"/>
  <c r="AG45" i="29"/>
  <c r="AG47" i="29"/>
  <c r="AG48" i="29"/>
  <c r="AG2" i="29"/>
  <c r="AG3" i="30"/>
  <c r="AG4" i="30"/>
  <c r="AG6" i="30"/>
  <c r="AG8" i="30"/>
  <c r="AG11" i="30"/>
  <c r="AG12" i="30"/>
  <c r="AG13" i="30"/>
  <c r="AG14" i="30"/>
  <c r="AG15" i="30"/>
  <c r="AG17" i="30"/>
  <c r="AG19" i="30"/>
  <c r="AG21" i="30"/>
  <c r="AG23" i="30"/>
  <c r="AG26" i="30"/>
  <c r="AG27" i="30"/>
  <c r="AG30" i="30"/>
  <c r="AG31" i="30"/>
  <c r="AG32" i="30"/>
  <c r="AG34" i="30"/>
  <c r="AG36" i="30"/>
  <c r="AG43" i="30"/>
  <c r="AG44" i="30"/>
  <c r="AG45" i="30"/>
  <c r="AG2" i="30"/>
  <c r="AG3" i="21"/>
  <c r="AG4" i="2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5" i="21"/>
  <c r="AG26" i="21"/>
  <c r="AG27" i="21"/>
  <c r="AG29" i="21"/>
  <c r="AG30" i="21"/>
  <c r="AG31" i="21"/>
  <c r="AG32" i="21"/>
  <c r="AG33" i="21"/>
  <c r="AG34" i="21"/>
  <c r="AG35" i="21"/>
  <c r="AG36" i="21"/>
  <c r="AG42" i="21"/>
  <c r="AG43" i="21"/>
  <c r="AG44" i="21"/>
  <c r="AG45" i="21"/>
  <c r="AG47" i="21"/>
  <c r="AG48" i="21"/>
  <c r="AG2" i="21"/>
  <c r="AG3" i="22"/>
  <c r="AG4" i="22"/>
  <c r="AG5" i="22"/>
  <c r="AG6" i="22"/>
  <c r="AG8" i="22"/>
  <c r="AG11" i="22"/>
  <c r="AG12" i="22"/>
  <c r="AG13" i="22"/>
  <c r="AG14" i="22"/>
  <c r="AG15" i="22"/>
  <c r="AG17" i="22"/>
  <c r="AG19" i="22"/>
  <c r="AG21" i="22"/>
  <c r="AG23" i="22"/>
  <c r="AG26" i="22"/>
  <c r="AG27" i="22"/>
  <c r="AG30" i="22"/>
  <c r="AG31" i="22"/>
  <c r="AG32" i="22"/>
  <c r="AG34" i="22"/>
  <c r="AG36" i="22"/>
  <c r="AG43" i="22"/>
  <c r="AG44" i="22"/>
  <c r="AG45" i="22"/>
  <c r="AG47" i="22"/>
  <c r="AG48" i="22"/>
  <c r="AG2" i="22"/>
  <c r="AG3" i="23"/>
  <c r="AG4" i="23"/>
  <c r="AG5" i="23"/>
  <c r="AG6" i="23"/>
  <c r="AG8" i="23"/>
  <c r="AG9" i="23"/>
  <c r="AG11" i="23"/>
  <c r="AG12" i="23"/>
  <c r="AG13" i="23"/>
  <c r="AG14" i="23"/>
  <c r="AG15" i="23"/>
  <c r="AG17" i="23"/>
  <c r="AG19" i="23"/>
  <c r="AG21" i="23"/>
  <c r="AG23" i="23"/>
  <c r="AG26" i="23"/>
  <c r="AG27" i="23"/>
  <c r="AG30" i="23"/>
  <c r="AG31" i="23"/>
  <c r="AG32" i="23"/>
  <c r="AG34" i="23"/>
  <c r="AG36" i="23"/>
  <c r="AG43" i="23"/>
  <c r="AG44" i="23"/>
  <c r="AG45" i="23"/>
  <c r="AG47" i="23"/>
  <c r="AG48" i="23"/>
  <c r="AG49" i="23"/>
  <c r="AG2" i="23"/>
  <c r="AG3" i="24"/>
  <c r="AG4" i="24"/>
  <c r="AG5" i="24"/>
  <c r="AG8" i="24"/>
  <c r="AG11" i="24"/>
  <c r="AG12" i="24"/>
  <c r="AG13" i="24"/>
  <c r="AG14" i="24"/>
  <c r="AG15" i="24"/>
  <c r="AG17" i="24"/>
  <c r="AG18" i="24"/>
  <c r="AG19" i="24"/>
  <c r="AG21" i="24"/>
  <c r="AG23" i="24"/>
  <c r="AG26" i="24"/>
  <c r="AG27" i="24"/>
  <c r="AG30" i="24"/>
  <c r="AG31" i="24"/>
  <c r="AG32" i="24"/>
  <c r="AG34" i="24"/>
  <c r="AG36" i="24"/>
  <c r="AG43" i="24"/>
  <c r="AG44" i="24"/>
  <c r="AG46" i="24"/>
  <c r="AG48" i="24"/>
  <c r="AG49" i="24"/>
  <c r="AG2" i="24"/>
  <c r="AG3" i="20"/>
  <c r="AG4" i="20"/>
  <c r="AG5" i="20"/>
  <c r="AG6" i="20"/>
  <c r="AG8" i="20"/>
  <c r="AG9" i="20"/>
  <c r="AG11" i="20"/>
  <c r="AG12" i="20"/>
  <c r="AG13" i="20"/>
  <c r="AG14" i="20"/>
  <c r="AG15" i="20"/>
  <c r="AG17" i="20"/>
  <c r="AG19" i="20"/>
  <c r="AG21" i="20"/>
  <c r="AG23" i="20"/>
  <c r="AG26" i="20"/>
  <c r="AG27" i="20"/>
  <c r="AG30" i="20"/>
  <c r="AG31" i="20"/>
  <c r="AG32" i="20"/>
  <c r="AG34" i="20"/>
  <c r="AG36" i="20"/>
  <c r="AG43" i="20"/>
  <c r="AG44" i="20"/>
  <c r="AG45" i="20"/>
  <c r="AG46" i="20"/>
  <c r="AG48" i="20"/>
  <c r="AG49" i="20"/>
  <c r="AG2" i="20"/>
  <c r="AG3" i="19"/>
  <c r="AG4" i="19"/>
  <c r="AG5" i="19"/>
  <c r="AG6" i="19"/>
  <c r="AG8" i="19"/>
  <c r="AG11" i="19"/>
  <c r="AG12" i="19"/>
  <c r="AG13" i="19"/>
  <c r="AG14" i="19"/>
  <c r="AG15" i="19"/>
  <c r="AG17" i="19"/>
  <c r="AG19" i="19"/>
  <c r="AG23" i="19"/>
  <c r="AG26" i="19"/>
  <c r="AG27" i="19"/>
  <c r="AG30" i="19"/>
  <c r="AG31" i="19"/>
  <c r="AG32" i="19"/>
  <c r="AG34" i="19"/>
  <c r="AG36" i="19"/>
  <c r="AG43" i="19"/>
  <c r="AG44" i="19"/>
  <c r="AG45" i="19"/>
  <c r="AG46" i="19"/>
  <c r="AG48" i="19"/>
  <c r="AG49" i="19"/>
  <c r="AG2" i="19"/>
  <c r="AG3" i="18"/>
  <c r="AG4" i="18"/>
  <c r="AG5" i="18"/>
  <c r="AG6" i="18"/>
  <c r="AG8" i="18"/>
  <c r="AG9" i="18"/>
  <c r="AG11" i="18"/>
  <c r="AG12" i="18"/>
  <c r="AG13" i="18"/>
  <c r="AG14" i="18"/>
  <c r="AG15" i="18"/>
  <c r="AG17" i="18"/>
  <c r="AG19" i="18"/>
  <c r="AG21" i="18"/>
  <c r="AG23" i="18"/>
  <c r="AG26" i="18"/>
  <c r="AG27" i="18"/>
  <c r="AG30" i="18"/>
  <c r="AG31" i="18"/>
  <c r="AG32" i="18"/>
  <c r="AG34" i="18"/>
  <c r="AG36" i="18"/>
  <c r="AG43" i="18"/>
  <c r="AG44" i="18"/>
  <c r="AG45" i="18"/>
  <c r="AG47" i="18"/>
  <c r="AG48" i="18"/>
  <c r="AG2" i="18"/>
  <c r="AG3" i="17"/>
  <c r="AG4" i="17"/>
  <c r="AG5" i="17"/>
  <c r="AG6" i="17"/>
  <c r="AG8" i="17"/>
  <c r="AG11" i="17"/>
  <c r="AG12" i="17"/>
  <c r="AG13" i="17"/>
  <c r="AG14" i="17"/>
  <c r="AG15" i="17"/>
  <c r="AG17" i="17"/>
  <c r="AG19" i="17"/>
  <c r="AG21" i="17"/>
  <c r="AG23" i="17"/>
  <c r="AG26" i="17"/>
  <c r="AG27" i="17"/>
  <c r="AG29" i="17"/>
  <c r="AG30" i="17"/>
  <c r="AG31" i="17"/>
  <c r="AG32" i="17"/>
  <c r="AG34" i="17"/>
  <c r="AG36" i="17"/>
  <c r="AG43" i="17"/>
  <c r="AG44" i="17"/>
  <c r="AG45" i="17"/>
  <c r="AG47" i="17"/>
  <c r="AG48" i="17"/>
  <c r="AG2" i="17"/>
  <c r="AG3" i="16"/>
  <c r="AG4" i="16"/>
  <c r="AG5" i="16"/>
  <c r="AG6" i="16"/>
  <c r="AG8" i="16"/>
  <c r="AG9" i="16"/>
  <c r="AG11" i="16"/>
  <c r="AG12" i="16"/>
  <c r="AG13" i="16"/>
  <c r="AG14" i="16"/>
  <c r="AG15" i="16"/>
  <c r="AG16" i="16"/>
  <c r="AG17" i="16"/>
  <c r="AG18" i="16"/>
  <c r="AG19" i="16"/>
  <c r="AG21" i="16"/>
  <c r="AG23" i="16"/>
  <c r="AG26" i="16"/>
  <c r="AG27" i="16"/>
  <c r="AG29" i="16"/>
  <c r="AG30" i="16"/>
  <c r="AG31" i="16"/>
  <c r="AG32" i="16"/>
  <c r="AG34" i="16"/>
  <c r="AG36" i="16"/>
  <c r="AG43" i="16"/>
  <c r="AG44" i="16"/>
  <c r="AG45" i="16"/>
  <c r="AG46" i="16"/>
  <c r="AG48" i="16"/>
  <c r="AG2" i="16"/>
  <c r="E3" i="47"/>
  <c r="E4" i="47"/>
  <c r="E6" i="47"/>
  <c r="E8" i="47"/>
  <c r="E9" i="47"/>
  <c r="E11" i="47"/>
  <c r="E12" i="47"/>
  <c r="E13" i="47"/>
  <c r="E15" i="47"/>
  <c r="E17" i="47"/>
  <c r="E18" i="47"/>
  <c r="E19" i="47"/>
  <c r="E21" i="47"/>
  <c r="E22" i="47"/>
  <c r="E23" i="47"/>
  <c r="E24" i="47"/>
  <c r="E25" i="47"/>
  <c r="E26" i="47"/>
  <c r="E29" i="47"/>
  <c r="E30" i="47"/>
  <c r="E31" i="47"/>
  <c r="E32" i="47"/>
  <c r="E34" i="47"/>
  <c r="E43" i="47"/>
  <c r="E44" i="47"/>
  <c r="E2" i="47"/>
  <c r="E44" i="8"/>
  <c r="E43" i="8"/>
  <c r="E32" i="8"/>
  <c r="E31" i="8"/>
  <c r="E30" i="8"/>
  <c r="E29" i="8"/>
  <c r="E26" i="8"/>
  <c r="E25" i="8"/>
  <c r="E24" i="8"/>
  <c r="E23" i="8"/>
  <c r="E22" i="8"/>
  <c r="E21" i="8"/>
  <c r="E19" i="8"/>
  <c r="E18" i="8"/>
  <c r="E17" i="8"/>
  <c r="E15" i="8"/>
  <c r="E13" i="8"/>
  <c r="E12" i="8"/>
  <c r="E11" i="8"/>
  <c r="E9" i="8"/>
  <c r="E8" i="8"/>
  <c r="E6" i="8"/>
  <c r="E4" i="8"/>
  <c r="E3" i="8"/>
  <c r="E2" i="8"/>
  <c r="F15" i="9"/>
  <c r="E21" i="10"/>
  <c r="AF12" i="58"/>
  <c r="Y12" i="58"/>
  <c r="X12" i="58"/>
  <c r="F12" i="58"/>
  <c r="E12" i="58"/>
  <c r="C12" i="58"/>
  <c r="B12" i="58"/>
  <c r="AF12" i="52"/>
  <c r="AA12" i="52"/>
  <c r="Y12" i="52"/>
  <c r="X12" i="52"/>
  <c r="F12" i="52"/>
  <c r="C12" i="52"/>
  <c r="B12" i="52"/>
  <c r="E12" i="52" s="1"/>
  <c r="AA12" i="53"/>
  <c r="Y12" i="53"/>
  <c r="X12" i="53"/>
  <c r="F12" i="53"/>
  <c r="C12" i="53"/>
  <c r="B12" i="53"/>
  <c r="E12" i="53" s="1"/>
  <c r="F11" i="54"/>
  <c r="AF12" i="55"/>
  <c r="Y12" i="55"/>
  <c r="X12" i="55"/>
  <c r="F12" i="55"/>
  <c r="C12" i="55"/>
  <c r="B12" i="55"/>
  <c r="E12" i="55" s="1"/>
  <c r="AF12" i="37"/>
  <c r="Y12" i="37"/>
  <c r="X12" i="37"/>
  <c r="F12" i="37"/>
  <c r="C12" i="37"/>
  <c r="B12" i="37"/>
  <c r="E12" i="37" s="1"/>
  <c r="AF12" i="42"/>
  <c r="X12" i="42"/>
  <c r="F12" i="42"/>
  <c r="E12" i="42"/>
  <c r="C12" i="42"/>
  <c r="B12" i="42"/>
  <c r="X12" i="43"/>
  <c r="F12" i="43"/>
  <c r="E12" i="43"/>
  <c r="C12" i="43"/>
  <c r="B12" i="43"/>
  <c r="AF9" i="43"/>
  <c r="AF12" i="44"/>
  <c r="X12" i="44"/>
  <c r="F12" i="44"/>
  <c r="E12" i="44"/>
  <c r="C12" i="44"/>
  <c r="B12" i="44"/>
  <c r="AF12" i="45"/>
  <c r="Y12" i="45"/>
  <c r="X12" i="45"/>
  <c r="F12" i="45"/>
  <c r="C12" i="45"/>
  <c r="B12" i="45"/>
  <c r="E12" i="45" s="1"/>
  <c r="AF12" i="46"/>
  <c r="X12" i="46"/>
  <c r="F12" i="46"/>
  <c r="C12" i="46"/>
  <c r="B12" i="46"/>
  <c r="E12" i="46" s="1"/>
  <c r="AF12" i="31"/>
  <c r="X12" i="31"/>
  <c r="F12" i="31"/>
  <c r="E12" i="31"/>
  <c r="C12" i="31"/>
  <c r="B12" i="31"/>
  <c r="AF12" i="32"/>
  <c r="X12" i="32"/>
  <c r="F12" i="32"/>
  <c r="E12" i="32"/>
  <c r="C12" i="32"/>
  <c r="B12" i="32"/>
  <c r="AF12" i="33"/>
  <c r="X12" i="33"/>
  <c r="F12" i="33"/>
  <c r="C12" i="33"/>
  <c r="B12" i="33"/>
  <c r="E12" i="33" s="1"/>
  <c r="AF12" i="34"/>
  <c r="X12" i="34"/>
  <c r="E12" i="34"/>
  <c r="C12" i="34"/>
  <c r="B12" i="34"/>
  <c r="F12" i="35"/>
  <c r="E12" i="35"/>
  <c r="C12" i="35"/>
  <c r="B12" i="35"/>
  <c r="E44" i="27"/>
  <c r="E43" i="27"/>
  <c r="E36" i="27"/>
  <c r="E34" i="27"/>
  <c r="E30" i="27"/>
  <c r="E27" i="27"/>
  <c r="E23" i="27"/>
  <c r="E21" i="27"/>
  <c r="E19" i="27"/>
  <c r="E15" i="27"/>
  <c r="E11" i="27"/>
  <c r="E8" i="27"/>
  <c r="E6" i="27"/>
  <c r="E3" i="27"/>
  <c r="E2" i="27"/>
  <c r="AF11" i="21"/>
  <c r="E44" i="20"/>
  <c r="E43" i="20"/>
  <c r="E36" i="20"/>
  <c r="E34" i="20"/>
  <c r="E31" i="20"/>
  <c r="E30" i="20"/>
  <c r="E27" i="20"/>
  <c r="E23" i="20"/>
  <c r="E21" i="20"/>
  <c r="E19" i="20"/>
  <c r="E17" i="20"/>
  <c r="E13" i="20"/>
  <c r="E11" i="20"/>
  <c r="E8" i="20"/>
  <c r="E6" i="20"/>
  <c r="E4" i="20"/>
  <c r="E3" i="20"/>
  <c r="E2" i="20"/>
</calcChain>
</file>

<file path=xl/sharedStrings.xml><?xml version="1.0" encoding="utf-8"?>
<sst xmlns="http://schemas.openxmlformats.org/spreadsheetml/2006/main" count="3834" uniqueCount="90">
  <si>
    <t>ENERJİ ARZ DAĞILIMI</t>
  </si>
  <si>
    <t>Taş Kömürü</t>
  </si>
  <si>
    <t>Linyit</t>
  </si>
  <si>
    <t>Asfaltit</t>
  </si>
  <si>
    <t>Kömür Toplamı</t>
  </si>
  <si>
    <t>Kömürden Türetilmiş Yakıtlar</t>
  </si>
  <si>
    <t>Ham Petrol</t>
  </si>
  <si>
    <t>Petrol Koku</t>
  </si>
  <si>
    <t>Fuel Oil</t>
  </si>
  <si>
    <t>Motorin</t>
  </si>
  <si>
    <t>Benzin</t>
  </si>
  <si>
    <t>LPG</t>
  </si>
  <si>
    <t>Rafineri Gazı</t>
  </si>
  <si>
    <t>Havacılık Yakıtı</t>
  </si>
  <si>
    <t>Gaz Yağı</t>
  </si>
  <si>
    <t>Nafta</t>
  </si>
  <si>
    <t>Ara Ürünler</t>
  </si>
  <si>
    <t>Madeni ve Baz Yağlar</t>
  </si>
  <si>
    <t>Beyaz İspirto</t>
  </si>
  <si>
    <t>Bitümen</t>
  </si>
  <si>
    <t>Diğer</t>
  </si>
  <si>
    <t>Deniz Motorini</t>
  </si>
  <si>
    <t>Denizcilik Yakıtı</t>
  </si>
  <si>
    <t>Petrol Ürünleri Toplamı</t>
  </si>
  <si>
    <t>Doğal Gaz</t>
  </si>
  <si>
    <t>Biyoenerji ve Atıklar</t>
  </si>
  <si>
    <t>Hidrolik</t>
  </si>
  <si>
    <t>Rüzgar</t>
  </si>
  <si>
    <t>Güneş</t>
  </si>
  <si>
    <t>Jeotermal Elektrik</t>
  </si>
  <si>
    <t>Jeotermal ve Diğer Isı</t>
  </si>
  <si>
    <t>Elektrik</t>
  </si>
  <si>
    <t>Yerli Üretim (+)</t>
  </si>
  <si>
    <t>İthalat (+)</t>
  </si>
  <si>
    <t>İhracat (-)</t>
  </si>
  <si>
    <t>İhrakiye (-)</t>
  </si>
  <si>
    <t>Stok Değişimi (+/-)</t>
  </si>
  <si>
    <t>ENERJİ ÜRÜNLERİ ARZI</t>
  </si>
  <si>
    <t>İstatistiksel Fark (+/-)</t>
  </si>
  <si>
    <t>ÇEVRİM VE ENERJİ SEKTÖRÜ</t>
  </si>
  <si>
    <t>Elektrik ve Isı Üretimi</t>
  </si>
  <si>
    <t>İkincil Kömür Üreten/Tüketen Tesisler</t>
  </si>
  <si>
    <t>Petrol Rafinerileri</t>
  </si>
  <si>
    <t>İç Tüketim ve Kayıp</t>
  </si>
  <si>
    <t>TOPLAM NİHAİ ENERJİ TÜKETİMİ</t>
  </si>
  <si>
    <t>SEKTÖRLER TOPLAMI</t>
  </si>
  <si>
    <t>SANAYİ TÜKETİMİ</t>
  </si>
  <si>
    <t>Gıda</t>
  </si>
  <si>
    <t>Şeker</t>
  </si>
  <si>
    <t>Tekstil</t>
  </si>
  <si>
    <t>Kağıt</t>
  </si>
  <si>
    <t>Kimya-Petrokimya</t>
  </si>
  <si>
    <t>Gübre</t>
  </si>
  <si>
    <t>Cam ve Cam Ürünleri</t>
  </si>
  <si>
    <t>Seramik</t>
  </si>
  <si>
    <t>Çimento</t>
  </si>
  <si>
    <t>Demir-Çelik</t>
  </si>
  <si>
    <t>Demir Dışı Metaller</t>
  </si>
  <si>
    <t>Motorlu Kara Taşıtları Sanayi</t>
  </si>
  <si>
    <t>Diğer Sanayi</t>
  </si>
  <si>
    <t>ULAŞTIRMA</t>
  </si>
  <si>
    <t>Demiryolları</t>
  </si>
  <si>
    <t>Denizyolları</t>
  </si>
  <si>
    <t>Havayolları</t>
  </si>
  <si>
    <t>Boru Hatları</t>
  </si>
  <si>
    <t>Karayolları</t>
  </si>
  <si>
    <t>DİĞER SEKTÖRLER</t>
  </si>
  <si>
    <t>Konut ve Hizmetler</t>
  </si>
  <si>
    <t>Tarım ve Hayvancılık</t>
  </si>
  <si>
    <t>ENERJİ DIŞI TÜKETİM</t>
  </si>
  <si>
    <t>Petro Kimya Feedstock</t>
  </si>
  <si>
    <t>Toplam</t>
  </si>
  <si>
    <t>Not: 1984 yılı için Linyit verilerinde, Linyit 1 ve Linyit 2'nin toplam değeri hesaplanmıştır.</t>
  </si>
  <si>
    <t xml:space="preserve"> Taş Kömürü</t>
  </si>
  <si>
    <t xml:space="preserve"> Linyit </t>
  </si>
  <si>
    <t xml:space="preserve"> Asfaltit</t>
  </si>
  <si>
    <t>Kömürden Türetilmiş Gazlar</t>
  </si>
  <si>
    <t xml:space="preserve"> Petrol</t>
  </si>
  <si>
    <t xml:space="preserve"> Doğalgaz</t>
  </si>
  <si>
    <t xml:space="preserve"> Hidrolik</t>
  </si>
  <si>
    <t xml:space="preserve"> Rüzgar</t>
  </si>
  <si>
    <t xml:space="preserve"> Güneş</t>
  </si>
  <si>
    <t xml:space="preserve"> Jeotermal Elektrik</t>
  </si>
  <si>
    <t xml:space="preserve"> Elektrik</t>
  </si>
  <si>
    <t>Hava Gazı</t>
  </si>
  <si>
    <t> </t>
  </si>
  <si>
    <t xml:space="preserve"> </t>
  </si>
  <si>
    <t>212</t>
  </si>
  <si>
    <t/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</si>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</sst>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ptos Narrow"/>
      <family val="2"/>
      <charset val="16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  <charset val="162"/>
    </font>
    <font>
      <b/>
      <sz val="11"/>
      <color theme="1"/>
      <name val="Aptos Narrow"/>
      <family val="2"/>
      <charset val="162"/>
      <scheme val="minor"/>
    </font>
    <font>
      <sz val="11"/>
      <color rgb="FF000000"/>
      <name val="Times New Roman"/>
      <family val="1"/>
      <charset val="162"/>
    </font>
    <font>
      <sz val="12"/>
      <color theme="1"/>
      <name val="Times New Roman"/>
      <family val="1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3" fontId="3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3" fontId="3" fillId="0" borderId="0" xfId="0" applyNumberFormat="1" applyFont="1"/>
    <xf numFmtId="3" fontId="1" fillId="0" borderId="0" xfId="0" applyNumberFormat="1" applyFont="1"/>
    <xf numFmtId="1" fontId="7" fillId="0" borderId="0" xfId="0" applyNumberFormat="1" applyFont="1" applyAlignment="1">
      <alignment horizontal="center" vertical="center"/>
    </xf>
    <xf numFmtId="3" fontId="6" fillId="0" borderId="0" xfId="0" applyNumberFormat="1" applyFont="1"/>
    <xf numFmtId="3" fontId="7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3" fontId="7" fillId="0" borderId="0" xfId="0" applyNumberFormat="1" applyFont="1"/>
    <xf numFmtId="1" fontId="2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8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3" fontId="10" fillId="0" borderId="0" xfId="0" applyNumberFormat="1" applyFont="1" applyAlignment="1">
      <alignment horizontal="center" vertical="center"/>
    </xf>
    <xf numFmtId="49" fontId="11" fillId="2" borderId="0" xfId="0" applyNumberFormat="1" applyFont="1" applyFill="1"/>
    <xf numFmtId="3" fontId="11" fillId="2" borderId="0" xfId="0" applyNumberFormat="1" applyFont="1" applyFill="1"/>
    <xf numFmtId="3" fontId="12" fillId="0" borderId="0" xfId="0" applyNumberFormat="1" applyFont="1"/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/>
    <xf numFmtId="3" fontId="4" fillId="0" borderId="0" xfId="0" applyNumberFormat="1" applyFont="1"/>
  </cellXfs>
  <cellStyles count="2">
    <cellStyle name="Normal" xfId="0" builtinId="0"/>
    <cellStyle name="Normal 2" xfId="1" xr:uid="{8CA03FDD-4B33-4BC0-B089-98F0376AC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khasedu-my.sharepoint.com/Users/basakyildiz/Downloads/2002.xlsx" TargetMode="External"/><Relationship Id="rId1" Type="http://schemas.openxmlformats.org/officeDocument/2006/relationships/externalLinkPath" Target="https://stukhasedu-my.sharepoint.com/Users/basakyildiz/Downloads/20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khasedu-my.sharepoint.com/Users/basakyildiz/Downloads/2004.xlsx" TargetMode="External"/><Relationship Id="rId1" Type="http://schemas.openxmlformats.org/officeDocument/2006/relationships/externalLinkPath" Target="https://stukhasedu-my.sharepoint.com/Users/basakyildiz/Downloads/20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khasedu-my.sharepoint.com/Users/basakyildiz/Downloads/2005.xlsx" TargetMode="External"/><Relationship Id="rId1" Type="http://schemas.openxmlformats.org/officeDocument/2006/relationships/externalLinkPath" Target="https://stukhasedu-my.sharepoint.com/Users/basakyildiz/Downloads/200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khasedu-my.sharepoint.com/Users/basakyildiz/Downloads/2006.xlsx" TargetMode="External"/><Relationship Id="rId1" Type="http://schemas.openxmlformats.org/officeDocument/2006/relationships/externalLinkPath" Target="https://stukhasedu-my.sharepoint.com/Users/basakyildiz/Downloads/2006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khasedu-my.sharepoint.com/Users/basakyildiz/Downloads/2007.xlsx" TargetMode="External"/><Relationship Id="rId1" Type="http://schemas.openxmlformats.org/officeDocument/2006/relationships/externalLinkPath" Target="https://stukhasedu-my.sharepoint.com/Users/basakyildiz/Downloads/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JİNAL BİRİMLER"/>
      <sheetName val="BİN TEP"/>
    </sheetNames>
    <sheetDataSet>
      <sheetData sheetId="0" refreshError="1"/>
      <sheetData sheetId="1" refreshError="1">
        <row r="15">
          <cell r="B15">
            <v>-788.30849999999998</v>
          </cell>
          <cell r="C15">
            <v>-7332.6749999999993</v>
          </cell>
          <cell r="F15">
            <v>-240</v>
          </cell>
          <cell r="J15">
            <v>-2241.5603900000001</v>
          </cell>
          <cell r="K15">
            <v>-9114.4127249999983</v>
          </cell>
          <cell r="O15">
            <v>11128.357</v>
          </cell>
        </row>
        <row r="16">
          <cell r="B16">
            <v>-59</v>
          </cell>
          <cell r="C16">
            <v>-207</v>
          </cell>
          <cell r="F16">
            <v>-117</v>
          </cell>
          <cell r="J16">
            <v>-887</v>
          </cell>
          <cell r="K16">
            <v>-382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JİNAL BİRİMLER"/>
      <sheetName val="BİN TEP"/>
    </sheetNames>
    <sheetDataSet>
      <sheetData sheetId="0" refreshError="1"/>
      <sheetData sheetId="1" refreshError="1">
        <row r="15">
          <cell r="B15">
            <v>-2384.8314</v>
          </cell>
          <cell r="C15">
            <v>-5783.0348000000004</v>
          </cell>
          <cell r="F15">
            <v>-333</v>
          </cell>
          <cell r="J15">
            <v>-1666.8589750000001</v>
          </cell>
          <cell r="K15">
            <v>-10369.556175</v>
          </cell>
          <cell r="P15">
            <v>12960.053799999998</v>
          </cell>
        </row>
        <row r="16">
          <cell r="B16">
            <v>-53</v>
          </cell>
          <cell r="C16">
            <v>-254</v>
          </cell>
          <cell r="F16">
            <v>-194</v>
          </cell>
          <cell r="J16">
            <v>-668</v>
          </cell>
          <cell r="K16">
            <v>-532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JİNAL BİRİMLER"/>
      <sheetName val="BİN TEP"/>
    </sheetNames>
    <sheetDataSet>
      <sheetData sheetId="0" refreshError="1"/>
      <sheetData sheetId="1" refreshError="1">
        <row r="14">
          <cell r="E14">
            <v>2094.1949</v>
          </cell>
          <cell r="F14">
            <v>644</v>
          </cell>
          <cell r="G14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JİNAL BİRİMLER"/>
      <sheetName val="BİN TEP"/>
    </sheetNames>
    <sheetDataSet>
      <sheetData sheetId="0" refreshError="1"/>
      <sheetData sheetId="1" refreshError="1">
        <row r="15">
          <cell r="B15">
            <v>-2862.8528000000001</v>
          </cell>
          <cell r="C15">
            <v>-8074.7299599999997</v>
          </cell>
          <cell r="F15">
            <v>-390</v>
          </cell>
          <cell r="K15">
            <v>-1065.1931179999999</v>
          </cell>
          <cell r="L15">
            <v>-13786.560149999999</v>
          </cell>
          <cell r="M15">
            <v>-3813.0851999999995</v>
          </cell>
        </row>
        <row r="16">
          <cell r="B16">
            <v>-79</v>
          </cell>
          <cell r="C16">
            <v>-270</v>
          </cell>
          <cell r="F16">
            <v>-183</v>
          </cell>
          <cell r="K16">
            <v>-483</v>
          </cell>
          <cell r="L16">
            <v>-226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JİNAL BİRİMLER"/>
      <sheetName val="BİN TEP"/>
    </sheetNames>
    <sheetDataSet>
      <sheetData sheetId="0" refreshError="1"/>
      <sheetData sheetId="1" refreshError="1">
        <row r="15">
          <cell r="B15">
            <v>-3138.6808000000001</v>
          </cell>
          <cell r="C15">
            <v>-9769.8742145099986</v>
          </cell>
          <cell r="F15">
            <v>-406</v>
          </cell>
          <cell r="K15">
            <v>-1440.9447</v>
          </cell>
          <cell r="L15">
            <v>-16503.9336</v>
          </cell>
          <cell r="M15">
            <v>-3096.5762</v>
          </cell>
          <cell r="P15">
            <v>16473.996600000002</v>
          </cell>
        </row>
        <row r="16">
          <cell r="B16">
            <v>-66</v>
          </cell>
          <cell r="C16">
            <v>-236</v>
          </cell>
          <cell r="F16">
            <v>-174</v>
          </cell>
          <cell r="K16">
            <v>-561</v>
          </cell>
          <cell r="L16">
            <v>-356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23CA-67E1-4347-97AB-2256C51C7310}">
  <dimension ref="A1:AG48"/>
  <sheetViews>
    <sheetView tabSelected="1" topLeftCell="AA1" workbookViewId="0">
      <selection activeCell="AG35" sqref="AG35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2831</v>
      </c>
      <c r="C2" s="7">
        <v>2203</v>
      </c>
      <c r="D2" s="7">
        <v>72</v>
      </c>
      <c r="E2" s="7">
        <v>5106</v>
      </c>
      <c r="X2" s="7">
        <v>3557</v>
      </c>
      <c r="Z2" s="7">
        <v>6239</v>
      </c>
      <c r="AA2" s="7">
        <v>276</v>
      </c>
      <c r="AE2" s="7">
        <v>38</v>
      </c>
      <c r="AG2" s="7">
        <f>B2+C2+D2+F2+G2+H2+I2+J2+K2+L2+M2+N2+O2+P2+Q2+R2+S2+T2+U2+V2+W2+X2+Y2+Z2+AA2+AB2+AC2+AD2+AE2+AF2</f>
        <v>15216</v>
      </c>
    </row>
    <row r="3" spans="1:33" x14ac:dyDescent="0.3">
      <c r="A3" s="7" t="s">
        <v>33</v>
      </c>
      <c r="X3" s="7">
        <v>8649</v>
      </c>
      <c r="AG3" s="7">
        <f t="shared" ref="AG3:AG48" si="0">B3+C3+D3+F3+G3+H3+I3+J3+K3+L3+M3+N3+O3+P3+Q3+R3+S3+T3+U3+V3+W3+X3+Y3+Z3+AA3+AB3+AC3+AD3+AE3+AF3</f>
        <v>8649</v>
      </c>
    </row>
    <row r="4" spans="1:33" x14ac:dyDescent="0.3">
      <c r="A4" s="7" t="s">
        <v>34</v>
      </c>
      <c r="X4" s="7">
        <v>923</v>
      </c>
      <c r="AG4" s="7">
        <f t="shared" si="0"/>
        <v>923</v>
      </c>
    </row>
    <row r="5" spans="1:33" x14ac:dyDescent="0.3">
      <c r="A5" s="7" t="s">
        <v>35</v>
      </c>
      <c r="X5" s="7">
        <v>110</v>
      </c>
      <c r="AG5" s="7">
        <f t="shared" si="0"/>
        <v>110</v>
      </c>
    </row>
    <row r="6" spans="1:33" x14ac:dyDescent="0.3">
      <c r="A6" s="7" t="s">
        <v>36</v>
      </c>
      <c r="B6" s="7">
        <v>-2</v>
      </c>
      <c r="C6" s="7">
        <v>4</v>
      </c>
      <c r="E6" s="7">
        <v>2</v>
      </c>
      <c r="F6" s="7">
        <v>25</v>
      </c>
      <c r="X6" s="7">
        <v>-110</v>
      </c>
      <c r="AG6" s="7">
        <f t="shared" si="0"/>
        <v>-83</v>
      </c>
    </row>
    <row r="8" spans="1:33" x14ac:dyDescent="0.3">
      <c r="A8" s="6" t="s">
        <v>37</v>
      </c>
      <c r="B8" s="7">
        <v>2829</v>
      </c>
      <c r="C8" s="7">
        <v>2207</v>
      </c>
      <c r="D8" s="7">
        <v>72</v>
      </c>
      <c r="E8" s="7">
        <v>5108</v>
      </c>
      <c r="F8" s="7">
        <v>25</v>
      </c>
      <c r="X8" s="7">
        <v>10726</v>
      </c>
      <c r="Z8" s="7">
        <v>6239</v>
      </c>
      <c r="AA8" s="7">
        <v>276</v>
      </c>
      <c r="AE8" s="7">
        <v>38</v>
      </c>
      <c r="AG8" s="7">
        <f t="shared" si="0"/>
        <v>22412</v>
      </c>
    </row>
    <row r="9" spans="1:33" x14ac:dyDescent="0.3">
      <c r="A9" s="7" t="s">
        <v>38</v>
      </c>
      <c r="X9" s="7">
        <v>-337</v>
      </c>
      <c r="AG9" s="7">
        <f t="shared" si="0"/>
        <v>-337</v>
      </c>
    </row>
    <row r="10" spans="1:33" x14ac:dyDescent="0.3">
      <c r="A10" s="7"/>
    </row>
    <row r="11" spans="1:33" x14ac:dyDescent="0.3">
      <c r="A11" s="6" t="s">
        <v>39</v>
      </c>
      <c r="B11" s="7">
        <v>-1930</v>
      </c>
      <c r="C11" s="7">
        <v>-361</v>
      </c>
      <c r="E11" s="7">
        <v>-2291</v>
      </c>
      <c r="F11" s="7">
        <v>1063</v>
      </c>
      <c r="X11" s="7">
        <v>-2143</v>
      </c>
      <c r="AA11" s="7">
        <v>-276</v>
      </c>
      <c r="AF11" s="7">
        <v>811</v>
      </c>
      <c r="AG11" s="7">
        <f t="shared" si="0"/>
        <v>-2836</v>
      </c>
    </row>
    <row r="12" spans="1:33" x14ac:dyDescent="0.3">
      <c r="A12" s="7" t="s">
        <v>40</v>
      </c>
      <c r="B12" s="7">
        <v>-636</v>
      </c>
      <c r="C12" s="7">
        <v>-349</v>
      </c>
      <c r="E12" s="7">
        <v>-985</v>
      </c>
      <c r="X12" s="7">
        <v>-1255</v>
      </c>
      <c r="AA12" s="7">
        <v>-276</v>
      </c>
      <c r="AF12" s="7">
        <v>967</v>
      </c>
      <c r="AG12" s="7">
        <f t="shared" si="0"/>
        <v>-1549</v>
      </c>
    </row>
    <row r="13" spans="1:33" x14ac:dyDescent="0.3">
      <c r="A13" s="7" t="s">
        <v>41</v>
      </c>
      <c r="B13" s="7">
        <v>-1294</v>
      </c>
      <c r="C13" s="7">
        <v>-12</v>
      </c>
      <c r="E13" s="7">
        <v>-1306</v>
      </c>
      <c r="F13" s="7">
        <v>1063</v>
      </c>
      <c r="X13" s="7">
        <v>-5</v>
      </c>
      <c r="AG13" s="7">
        <f t="shared" si="0"/>
        <v>-248</v>
      </c>
    </row>
    <row r="14" spans="1:33" x14ac:dyDescent="0.3">
      <c r="A14" s="7" t="s">
        <v>42</v>
      </c>
      <c r="X14" s="7">
        <v>-560</v>
      </c>
      <c r="AG14" s="7">
        <f t="shared" si="0"/>
        <v>-560</v>
      </c>
    </row>
    <row r="15" spans="1:33" x14ac:dyDescent="0.3">
      <c r="A15" s="7" t="s">
        <v>43</v>
      </c>
      <c r="F15" s="7">
        <v>-1</v>
      </c>
      <c r="X15" s="7">
        <v>-323</v>
      </c>
      <c r="AF15" s="7">
        <v>-9</v>
      </c>
      <c r="AG15" s="7">
        <f t="shared" si="0"/>
        <v>-333</v>
      </c>
    </row>
    <row r="16" spans="1:33" x14ac:dyDescent="0.3">
      <c r="AF16" s="7">
        <v>-147</v>
      </c>
      <c r="AG16" s="7">
        <f t="shared" si="0"/>
        <v>-147</v>
      </c>
    </row>
    <row r="17" spans="1:33" x14ac:dyDescent="0.3">
      <c r="A17" s="6" t="s">
        <v>44</v>
      </c>
      <c r="B17" s="7">
        <v>899</v>
      </c>
      <c r="C17" s="7">
        <v>1845</v>
      </c>
      <c r="D17" s="7">
        <v>72</v>
      </c>
      <c r="E17" s="7">
        <v>2816</v>
      </c>
      <c r="F17" s="7">
        <v>1087</v>
      </c>
      <c r="X17" s="7">
        <v>8583</v>
      </c>
      <c r="Z17" s="7">
        <v>6239</v>
      </c>
      <c r="AE17" s="7">
        <v>38</v>
      </c>
      <c r="AF17" s="7">
        <v>811</v>
      </c>
      <c r="AG17" s="7">
        <f t="shared" si="0"/>
        <v>19574</v>
      </c>
    </row>
    <row r="18" spans="1:33" x14ac:dyDescent="0.3">
      <c r="A18" s="7" t="s">
        <v>38</v>
      </c>
      <c r="X18" s="7">
        <v>-337</v>
      </c>
      <c r="AG18" s="7">
        <f t="shared" si="0"/>
        <v>-337</v>
      </c>
    </row>
    <row r="19" spans="1:33" x14ac:dyDescent="0.3">
      <c r="A19" s="6" t="s">
        <v>45</v>
      </c>
      <c r="B19" s="7">
        <v>899</v>
      </c>
      <c r="C19" s="7">
        <v>1845</v>
      </c>
      <c r="D19" s="7">
        <v>72</v>
      </c>
      <c r="E19" s="7">
        <v>2816</v>
      </c>
      <c r="F19" s="7">
        <v>1087</v>
      </c>
      <c r="X19" s="7">
        <v>8583</v>
      </c>
      <c r="Z19" s="7">
        <v>6239</v>
      </c>
      <c r="AE19" s="7">
        <v>38</v>
      </c>
      <c r="AF19" s="7">
        <v>811</v>
      </c>
      <c r="AG19" s="7">
        <f t="shared" si="0"/>
        <v>19574</v>
      </c>
    </row>
    <row r="21" spans="1:33" x14ac:dyDescent="0.3">
      <c r="A21" s="6" t="s">
        <v>46</v>
      </c>
      <c r="B21" s="7">
        <v>223</v>
      </c>
      <c r="C21" s="7">
        <v>757</v>
      </c>
      <c r="E21" s="7">
        <v>980</v>
      </c>
      <c r="F21" s="7">
        <v>837</v>
      </c>
      <c r="X21" s="7">
        <v>2459</v>
      </c>
      <c r="AF21" s="7">
        <v>524</v>
      </c>
      <c r="AG21" s="7">
        <f t="shared" si="0"/>
        <v>4800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15</v>
      </c>
      <c r="C23" s="7">
        <v>120</v>
      </c>
      <c r="E23" s="7">
        <v>135</v>
      </c>
      <c r="X23" s="7">
        <v>70</v>
      </c>
      <c r="AF23" s="7">
        <v>15</v>
      </c>
      <c r="AG23" s="7">
        <f t="shared" si="0"/>
        <v>220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150</v>
      </c>
      <c r="AG26" s="7">
        <f t="shared" si="0"/>
        <v>150</v>
      </c>
    </row>
    <row r="27" spans="1:33" x14ac:dyDescent="0.3">
      <c r="A27" s="7" t="s">
        <v>52</v>
      </c>
      <c r="C27" s="7">
        <v>250</v>
      </c>
      <c r="E27" s="7">
        <v>250</v>
      </c>
      <c r="X27" s="7">
        <v>27</v>
      </c>
      <c r="AG27" s="7">
        <f t="shared" si="0"/>
        <v>277</v>
      </c>
    </row>
    <row r="28" spans="1:33" x14ac:dyDescent="0.3">
      <c r="A28" s="7" t="s">
        <v>53</v>
      </c>
    </row>
    <row r="29" spans="1:33" x14ac:dyDescent="0.3">
      <c r="A29" s="7" t="s">
        <v>54</v>
      </c>
      <c r="B29" s="7">
        <v>191</v>
      </c>
      <c r="E29" s="7">
        <v>191</v>
      </c>
      <c r="AG29" s="7">
        <f t="shared" si="0"/>
        <v>191</v>
      </c>
    </row>
    <row r="30" spans="1:33" x14ac:dyDescent="0.3">
      <c r="A30" s="7" t="s">
        <v>55</v>
      </c>
      <c r="B30" s="7">
        <v>16</v>
      </c>
      <c r="C30" s="7">
        <v>127</v>
      </c>
      <c r="E30" s="7">
        <v>143</v>
      </c>
      <c r="X30" s="7">
        <v>1076</v>
      </c>
      <c r="AF30" s="7">
        <v>89</v>
      </c>
      <c r="AG30" s="7">
        <f t="shared" si="0"/>
        <v>1308</v>
      </c>
    </row>
    <row r="31" spans="1:33" x14ac:dyDescent="0.3">
      <c r="A31" s="7" t="s">
        <v>56</v>
      </c>
      <c r="C31" s="7">
        <v>2</v>
      </c>
      <c r="E31" s="7">
        <v>2</v>
      </c>
      <c r="F31" s="7">
        <v>785</v>
      </c>
      <c r="X31" s="7">
        <v>134</v>
      </c>
      <c r="AF31" s="7">
        <v>82</v>
      </c>
      <c r="AG31" s="7">
        <f t="shared" si="0"/>
        <v>1003</v>
      </c>
    </row>
    <row r="32" spans="1:33" x14ac:dyDescent="0.3">
      <c r="A32" s="7" t="s">
        <v>57</v>
      </c>
      <c r="X32" s="7">
        <v>74</v>
      </c>
      <c r="AF32" s="7">
        <v>20</v>
      </c>
      <c r="AG32" s="7">
        <f t="shared" si="0"/>
        <v>94</v>
      </c>
    </row>
    <row r="33" spans="1:33" x14ac:dyDescent="0.3">
      <c r="A33" s="7" t="s">
        <v>58</v>
      </c>
    </row>
    <row r="34" spans="1:33" x14ac:dyDescent="0.3">
      <c r="A34" s="7" t="s">
        <v>59</v>
      </c>
      <c r="C34" s="7">
        <v>259</v>
      </c>
      <c r="E34" s="7">
        <v>259</v>
      </c>
      <c r="F34" s="7">
        <v>51</v>
      </c>
      <c r="X34" s="7">
        <v>798</v>
      </c>
      <c r="AF34" s="7">
        <v>243</v>
      </c>
      <c r="AG34" s="7">
        <f t="shared" si="0"/>
        <v>1351</v>
      </c>
    </row>
    <row r="36" spans="1:33" x14ac:dyDescent="0.3">
      <c r="A36" s="6" t="s">
        <v>60</v>
      </c>
      <c r="B36" s="7">
        <v>490</v>
      </c>
      <c r="C36" s="7">
        <v>40</v>
      </c>
      <c r="E36" s="7">
        <v>530</v>
      </c>
      <c r="F36" s="7">
        <v>12</v>
      </c>
      <c r="X36" s="7">
        <v>3333</v>
      </c>
      <c r="AF36" s="7">
        <v>9</v>
      </c>
      <c r="AG36" s="7">
        <f t="shared" si="0"/>
        <v>3884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187</v>
      </c>
      <c r="C43" s="7">
        <v>1048</v>
      </c>
      <c r="D43" s="7">
        <v>72</v>
      </c>
      <c r="E43" s="7">
        <v>1307</v>
      </c>
      <c r="F43" s="7">
        <v>238</v>
      </c>
      <c r="X43" s="7">
        <v>2405</v>
      </c>
      <c r="Z43" s="7">
        <v>6239</v>
      </c>
      <c r="AE43" s="7">
        <v>38</v>
      </c>
      <c r="AF43" s="7">
        <v>278</v>
      </c>
      <c r="AG43" s="7">
        <f t="shared" si="0"/>
        <v>10505</v>
      </c>
    </row>
    <row r="44" spans="1:33" x14ac:dyDescent="0.3">
      <c r="A44" s="7" t="s">
        <v>67</v>
      </c>
      <c r="B44" s="7">
        <v>187</v>
      </c>
      <c r="C44" s="7">
        <v>1048</v>
      </c>
      <c r="D44" s="7">
        <v>72</v>
      </c>
      <c r="E44" s="7">
        <v>1307</v>
      </c>
      <c r="F44" s="7">
        <v>238</v>
      </c>
      <c r="X44" s="7">
        <v>1692</v>
      </c>
      <c r="Z44" s="7">
        <v>6239</v>
      </c>
      <c r="AE44" s="7">
        <v>38</v>
      </c>
      <c r="AF44" s="7">
        <v>273</v>
      </c>
      <c r="AG44" s="7">
        <f t="shared" si="0"/>
        <v>9787</v>
      </c>
    </row>
    <row r="45" spans="1:33" x14ac:dyDescent="0.3">
      <c r="A45" s="7" t="s">
        <v>68</v>
      </c>
      <c r="X45" s="7">
        <v>713</v>
      </c>
      <c r="AF45" s="7">
        <v>4</v>
      </c>
      <c r="AG45" s="7">
        <f t="shared" si="0"/>
        <v>717</v>
      </c>
    </row>
    <row r="46" spans="1:33" x14ac:dyDescent="0.3">
      <c r="X46" s="7">
        <v>386</v>
      </c>
      <c r="AG46" s="7">
        <f t="shared" si="0"/>
        <v>386</v>
      </c>
    </row>
    <row r="47" spans="1:33" x14ac:dyDescent="0.3">
      <c r="A47" s="6" t="s">
        <v>69</v>
      </c>
    </row>
    <row r="48" spans="1:33" x14ac:dyDescent="0.3">
      <c r="A48" s="7" t="s">
        <v>70</v>
      </c>
      <c r="X48" s="7">
        <v>129</v>
      </c>
      <c r="AG48" s="7">
        <f t="shared" si="0"/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252A-0181-F24A-8003-D112BFB84A57}">
  <dimension ref="A1:AG49"/>
  <sheetViews>
    <sheetView workbookViewId="0">
      <selection activeCell="AG5" sqref="AG5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2421.6999999999998</v>
      </c>
      <c r="C2" s="7">
        <v>4270.5</v>
      </c>
      <c r="D2" s="7">
        <v>240.8</v>
      </c>
      <c r="E2" s="7">
        <v>6933</v>
      </c>
      <c r="Z2" s="7">
        <v>7725.369999999999</v>
      </c>
      <c r="AA2" s="7">
        <v>1084.9759999999999</v>
      </c>
      <c r="AE2" s="7">
        <v>60</v>
      </c>
      <c r="AG2" s="7">
        <f>B2+C2+D2+F2+G2+H2+I2+J2+K2+L2+M2+N2+O2+P2+Q2+R2+S2+T2+U2+V2+W2+X2+Y2+Z2+AA2+AB2+AC2+AD2+AE2+AF2</f>
        <v>15803.346</v>
      </c>
    </row>
    <row r="3" spans="1:33" x14ac:dyDescent="0.3">
      <c r="A3" s="7" t="s">
        <v>33</v>
      </c>
      <c r="B3" s="7">
        <v>396.5</v>
      </c>
      <c r="E3" s="7">
        <v>396.5</v>
      </c>
      <c r="AF3" s="7">
        <v>138.976</v>
      </c>
      <c r="AG3" s="7">
        <f t="shared" ref="AG3:AG45" si="0">B3+C3+D3+F3+G3+H3+I3+J3+K3+L3+M3+N3+O3+P3+Q3+R3+S3+T3+U3+V3+W3+X3+Y3+Z3+AA3+AB3+AC3+AD3+AE3+AF3</f>
        <v>535.476</v>
      </c>
    </row>
    <row r="4" spans="1:33" x14ac:dyDescent="0.3">
      <c r="A4" s="7" t="s">
        <v>34</v>
      </c>
      <c r="B4" s="7">
        <v>1.22</v>
      </c>
      <c r="E4" s="7">
        <v>1.22</v>
      </c>
      <c r="AG4" s="7">
        <f t="shared" si="0"/>
        <v>1.22</v>
      </c>
    </row>
    <row r="5" spans="1:33" x14ac:dyDescent="0.3">
      <c r="A5" s="7" t="s">
        <v>35</v>
      </c>
    </row>
    <row r="6" spans="1:33" x14ac:dyDescent="0.3">
      <c r="A6" s="7" t="s">
        <v>36</v>
      </c>
      <c r="B6" s="7">
        <v>-58.56</v>
      </c>
      <c r="C6" s="7">
        <v>-89.1</v>
      </c>
      <c r="E6" s="7">
        <v>-147.66</v>
      </c>
      <c r="AG6" s="7">
        <f t="shared" si="0"/>
        <v>-147.66</v>
      </c>
    </row>
    <row r="8" spans="1:33" x14ac:dyDescent="0.3">
      <c r="A8" s="6" t="s">
        <v>37</v>
      </c>
      <c r="B8" s="7">
        <v>2758.42</v>
      </c>
      <c r="C8" s="7">
        <v>4181.3999999999996</v>
      </c>
      <c r="D8" s="7">
        <v>240.8</v>
      </c>
      <c r="E8" s="7">
        <v>7180.62</v>
      </c>
      <c r="Z8" s="7">
        <v>7725.369999999999</v>
      </c>
      <c r="AA8" s="7">
        <v>1084.9759999999999</v>
      </c>
      <c r="AE8" s="7">
        <v>60</v>
      </c>
      <c r="AF8" s="7">
        <v>138.976</v>
      </c>
      <c r="AG8" s="7">
        <f t="shared" si="0"/>
        <v>16189.941999999999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-2164.2800000000002</v>
      </c>
      <c r="C11" s="7">
        <v>-1350.6</v>
      </c>
      <c r="E11" s="7">
        <v>-3514.88</v>
      </c>
      <c r="F11" s="7">
        <v>1454.44</v>
      </c>
      <c r="AA11" s="7">
        <v>-1084.9759999999999</v>
      </c>
      <c r="AF11" s="7">
        <v>1730.922</v>
      </c>
      <c r="AG11" s="7">
        <f t="shared" si="0"/>
        <v>-1414.4940000000001</v>
      </c>
    </row>
    <row r="12" spans="1:33" x14ac:dyDescent="0.3">
      <c r="A12" s="7" t="s">
        <v>40</v>
      </c>
      <c r="B12" s="7">
        <v>-448.96000000000026</v>
      </c>
      <c r="C12" s="7">
        <v>-1344.6</v>
      </c>
      <c r="E12" s="7">
        <v>-1793.5600000000002</v>
      </c>
      <c r="F12" s="7">
        <v>-2</v>
      </c>
      <c r="AF12" s="7">
        <v>2121.8780000000002</v>
      </c>
      <c r="AG12" s="7">
        <f t="shared" si="0"/>
        <v>326.31799999999998</v>
      </c>
    </row>
    <row r="13" spans="1:33" x14ac:dyDescent="0.3">
      <c r="A13" s="7" t="s">
        <v>41</v>
      </c>
      <c r="B13" s="7">
        <v>-1715.32</v>
      </c>
      <c r="C13" s="7">
        <v>-6</v>
      </c>
      <c r="E13" s="7">
        <v>-1721.32</v>
      </c>
      <c r="F13" s="7">
        <v>1455.94</v>
      </c>
      <c r="AG13" s="7">
        <f t="shared" si="0"/>
        <v>-265.37999999999988</v>
      </c>
    </row>
    <row r="14" spans="1:33" x14ac:dyDescent="0.3">
      <c r="A14" s="7" t="s">
        <v>42</v>
      </c>
      <c r="AF14" s="7">
        <v>-24.681999999999999</v>
      </c>
      <c r="AG14" s="7">
        <f t="shared" si="0"/>
        <v>-24.681999999999999</v>
      </c>
    </row>
    <row r="15" spans="1:33" x14ac:dyDescent="0.3">
      <c r="A15" s="7" t="s">
        <v>43</v>
      </c>
      <c r="F15" s="7">
        <v>-1.5</v>
      </c>
      <c r="AF15" s="7">
        <v>-366.27399999999994</v>
      </c>
      <c r="AG15" s="7">
        <f t="shared" si="0"/>
        <v>-367.77399999999994</v>
      </c>
    </row>
    <row r="17" spans="1:33" x14ac:dyDescent="0.3">
      <c r="A17" s="6" t="s">
        <v>44</v>
      </c>
      <c r="B17" s="7">
        <v>594.14</v>
      </c>
      <c r="C17" s="7">
        <v>2830.8</v>
      </c>
      <c r="D17" s="7">
        <v>240.8</v>
      </c>
      <c r="E17" s="7">
        <v>3665.7400000000002</v>
      </c>
      <c r="F17" s="7">
        <v>1454.3400000000001</v>
      </c>
      <c r="Z17" s="7">
        <v>7725.369999999999</v>
      </c>
      <c r="AE17" s="7">
        <v>60</v>
      </c>
      <c r="AF17" s="7">
        <v>1869.8980000000001</v>
      </c>
      <c r="AG17" s="7">
        <f t="shared" si="0"/>
        <v>14775.347999999998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594.14</v>
      </c>
      <c r="C19" s="7">
        <v>2830.8</v>
      </c>
      <c r="D19" s="7">
        <v>240.8</v>
      </c>
      <c r="E19" s="7">
        <v>3665.7400000000002</v>
      </c>
      <c r="F19" s="7">
        <v>1454.3400000000001</v>
      </c>
      <c r="Z19" s="7">
        <v>7725.369999999999</v>
      </c>
      <c r="AE19" s="7">
        <v>60</v>
      </c>
      <c r="AF19" s="7">
        <v>1869.8979999999997</v>
      </c>
      <c r="AG19" s="7">
        <f t="shared" si="0"/>
        <v>14775.347999999998</v>
      </c>
    </row>
    <row r="21" spans="1:33" x14ac:dyDescent="0.3">
      <c r="A21" s="6" t="s">
        <v>46</v>
      </c>
      <c r="B21" s="7">
        <v>349.53</v>
      </c>
      <c r="C21" s="7">
        <v>1108.5</v>
      </c>
      <c r="E21" s="7">
        <v>1458.03</v>
      </c>
      <c r="F21" s="7">
        <v>1351.6</v>
      </c>
      <c r="AF21" s="7">
        <v>1197.0339999999999</v>
      </c>
      <c r="AG21" s="7">
        <f t="shared" si="0"/>
        <v>4006.6639999999998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33.549999999999997</v>
      </c>
      <c r="C23" s="7">
        <v>169.5</v>
      </c>
      <c r="E23" s="7">
        <v>203.05</v>
      </c>
      <c r="AF23" s="7">
        <v>23.477999999999998</v>
      </c>
      <c r="AG23" s="7">
        <f t="shared" si="0"/>
        <v>226.52800000000002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AF26" s="7">
        <v>135.62199999999999</v>
      </c>
      <c r="AG26" s="7">
        <f t="shared" si="0"/>
        <v>135.62199999999999</v>
      </c>
    </row>
    <row r="27" spans="1:33" x14ac:dyDescent="0.3">
      <c r="A27" s="7" t="s">
        <v>52</v>
      </c>
      <c r="C27" s="7">
        <v>182.4</v>
      </c>
      <c r="E27" s="7">
        <v>182.4</v>
      </c>
      <c r="AF27" s="7">
        <v>41.021999999999998</v>
      </c>
      <c r="AG27" s="7">
        <f t="shared" si="0"/>
        <v>223.422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38.43</v>
      </c>
      <c r="C30" s="7">
        <v>380.4</v>
      </c>
      <c r="E30" s="7">
        <v>418.83</v>
      </c>
      <c r="AF30" s="7">
        <v>196.59599999999998</v>
      </c>
      <c r="AG30" s="7">
        <f t="shared" si="0"/>
        <v>615.42599999999993</v>
      </c>
    </row>
    <row r="31" spans="1:33" x14ac:dyDescent="0.3">
      <c r="A31" s="7" t="s">
        <v>56</v>
      </c>
      <c r="F31" s="7">
        <v>1201.9000000000001</v>
      </c>
      <c r="AF31" s="7">
        <v>155.66</v>
      </c>
      <c r="AG31" s="7">
        <f t="shared" si="0"/>
        <v>1357.5600000000002</v>
      </c>
    </row>
    <row r="32" spans="1:33" x14ac:dyDescent="0.3">
      <c r="A32" s="7" t="s">
        <v>57</v>
      </c>
      <c r="AF32" s="7">
        <v>149.98399999999998</v>
      </c>
      <c r="AG32" s="7">
        <f t="shared" si="0"/>
        <v>149.98399999999998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277.55</v>
      </c>
      <c r="C34" s="7">
        <v>375.9</v>
      </c>
      <c r="E34" s="7">
        <v>653.45000000000005</v>
      </c>
      <c r="F34" s="7">
        <v>149.69999999999999</v>
      </c>
      <c r="AF34" s="7">
        <v>494.67199999999997</v>
      </c>
      <c r="AG34" s="7">
        <f t="shared" si="0"/>
        <v>1297.8220000000001</v>
      </c>
    </row>
    <row r="36" spans="1:33" x14ac:dyDescent="0.3">
      <c r="A36" s="6" t="s">
        <v>60</v>
      </c>
      <c r="B36" s="7">
        <v>178.73</v>
      </c>
      <c r="C36" s="7">
        <v>35.4</v>
      </c>
      <c r="E36" s="7">
        <v>214.13</v>
      </c>
      <c r="F36" s="7">
        <v>2.1</v>
      </c>
      <c r="AF36" s="7">
        <v>13.33</v>
      </c>
      <c r="AG36" s="7">
        <f t="shared" si="0"/>
        <v>229.56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65.88</v>
      </c>
      <c r="C43" s="7">
        <v>1686.9</v>
      </c>
      <c r="D43" s="7">
        <v>240.8</v>
      </c>
      <c r="E43" s="7">
        <v>1993.5800000000002</v>
      </c>
      <c r="F43" s="7">
        <v>100.64</v>
      </c>
      <c r="Z43" s="7">
        <v>7725.369999999999</v>
      </c>
      <c r="AE43" s="7">
        <v>60</v>
      </c>
      <c r="AF43" s="7">
        <v>659.53399999999999</v>
      </c>
      <c r="AG43" s="7">
        <f t="shared" si="0"/>
        <v>10539.124</v>
      </c>
    </row>
    <row r="44" spans="1:33" x14ac:dyDescent="0.3">
      <c r="A44" s="7" t="s">
        <v>67</v>
      </c>
      <c r="B44" s="7">
        <v>65.88</v>
      </c>
      <c r="C44" s="7">
        <v>1686.9</v>
      </c>
      <c r="D44" s="7">
        <v>240.8</v>
      </c>
      <c r="E44" s="7">
        <v>1993.5800000000002</v>
      </c>
      <c r="F44" s="7">
        <v>100.64</v>
      </c>
      <c r="Z44" s="7">
        <v>7725.369999999999</v>
      </c>
      <c r="AE44" s="7">
        <v>60</v>
      </c>
      <c r="AF44" s="7">
        <v>645</v>
      </c>
      <c r="AG44" s="7">
        <f t="shared" si="0"/>
        <v>10524.59</v>
      </c>
    </row>
    <row r="45" spans="1:33" x14ac:dyDescent="0.3">
      <c r="A45" s="7" t="s">
        <v>68</v>
      </c>
      <c r="AF45" s="7">
        <v>14.533999999999999</v>
      </c>
      <c r="AG45" s="7">
        <f t="shared" si="0"/>
        <v>14.533999999999999</v>
      </c>
    </row>
    <row r="47" spans="1:33" x14ac:dyDescent="0.3">
      <c r="A47" s="6" t="s">
        <v>69</v>
      </c>
    </row>
    <row r="48" spans="1:33" x14ac:dyDescent="0.3">
      <c r="A48" s="7" t="s">
        <v>70</v>
      </c>
    </row>
    <row r="49" spans="31:31" x14ac:dyDescent="0.3">
      <c r="AE4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01E9-0A25-124B-8AE1-D32A85218F44}">
  <dimension ref="A1:AG48"/>
  <sheetViews>
    <sheetView workbookViewId="0">
      <selection activeCell="E20" sqref="E20"/>
    </sheetView>
  </sheetViews>
  <sheetFormatPr defaultColWidth="8.6328125" defaultRowHeight="13" x14ac:dyDescent="0.3"/>
  <cols>
    <col min="1" max="1" width="31.1796875" style="6" bestFit="1" customWidth="1"/>
    <col min="2" max="2" width="7.36328125" style="7" bestFit="1" customWidth="1"/>
    <col min="3" max="3" width="6.81640625" style="7" bestFit="1" customWidth="1"/>
    <col min="4" max="4" width="6.6328125" style="7" bestFit="1" customWidth="1"/>
    <col min="5" max="5" width="7.1796875" style="7" bestFit="1" customWidth="1"/>
    <col min="6" max="6" width="8.36328125" style="7" bestFit="1" customWidth="1"/>
    <col min="7" max="7" width="5.453125" style="7" bestFit="1" customWidth="1"/>
    <col min="8" max="8" width="6.36328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453125" style="7" bestFit="1" customWidth="1"/>
    <col min="25" max="25" width="5.453125" style="7" bestFit="1" customWidth="1"/>
    <col min="26" max="26" width="8.81640625" style="7" bestFit="1" customWidth="1"/>
    <col min="27" max="27" width="7.1796875" style="7" bestFit="1" customWidth="1"/>
    <col min="28" max="28" width="6.6328125" style="7" bestFit="1" customWidth="1"/>
    <col min="29" max="29" width="5.81640625" style="7" bestFit="1" customWidth="1"/>
    <col min="30" max="30" width="8.453125" style="7" bestFit="1" customWidth="1"/>
    <col min="31" max="31" width="8.6328125" style="7" bestFit="1"/>
    <col min="32" max="32" width="7.36328125" style="7" bestFit="1" customWidth="1"/>
    <col min="33" max="16384" width="8.6328125" style="7"/>
  </cols>
  <sheetData>
    <row r="1" spans="1:33" s="4" customFormat="1" ht="39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2444.88</v>
      </c>
      <c r="C2" s="7">
        <v>4652.3999999999996</v>
      </c>
      <c r="D2" s="7">
        <v>369.8</v>
      </c>
      <c r="E2" s="7">
        <v>7467.08</v>
      </c>
      <c r="X2" s="7">
        <v>2449.65</v>
      </c>
      <c r="Y2" s="7">
        <v>40.950000000000003</v>
      </c>
      <c r="Z2" s="7">
        <v>7927.6100000000006</v>
      </c>
      <c r="AB2" s="7">
        <v>82</v>
      </c>
      <c r="AG2" s="7">
        <f>B2+C2+D2+F2+G2+H2+I2+J2+K2+L2+M2+N2+O2+P2+Q2+R2+S2+T2+U2+V2+W2+X2+Y2+Z2+AA2+AB2+AC2+AD2+AE2+AF2</f>
        <v>17967.29</v>
      </c>
    </row>
    <row r="3" spans="1:33" x14ac:dyDescent="0.3">
      <c r="A3" s="7" t="s">
        <v>33</v>
      </c>
      <c r="B3" s="7">
        <v>674.66</v>
      </c>
      <c r="E3" s="7">
        <v>674.66</v>
      </c>
      <c r="X3" s="7">
        <v>15949.5</v>
      </c>
      <c r="Z3" s="7">
        <v>152.47799999999998</v>
      </c>
      <c r="AG3" s="7">
        <f t="shared" ref="AG3:AG48" si="0">B3+C3+D3+F3+G3+H3+I3+J3+K3+L3+M3+N3+O3+P3+Q3+R3+S3+T3+U3+V3+W3+X3+Y3+Z3+AA3+AB3+AC3+AD3+AE3+AF3</f>
        <v>16776.637999999999</v>
      </c>
    </row>
    <row r="4" spans="1:33" x14ac:dyDescent="0.3">
      <c r="A4" s="7" t="s">
        <v>34</v>
      </c>
      <c r="B4" s="7">
        <v>1.83</v>
      </c>
      <c r="E4" s="7">
        <v>1.83</v>
      </c>
      <c r="X4" s="7">
        <v>1623.3</v>
      </c>
      <c r="AG4" s="7">
        <f t="shared" si="0"/>
        <v>1625.1299999999999</v>
      </c>
    </row>
    <row r="5" spans="1:33" x14ac:dyDescent="0.3">
      <c r="A5" s="7" t="s">
        <v>35</v>
      </c>
      <c r="X5" s="7">
        <v>60.9</v>
      </c>
      <c r="AG5" s="7">
        <f t="shared" si="0"/>
        <v>60.9</v>
      </c>
    </row>
    <row r="6" spans="1:33" x14ac:dyDescent="0.3">
      <c r="A6" s="7" t="s">
        <v>36</v>
      </c>
      <c r="B6" s="7">
        <v>-40.869999999999997</v>
      </c>
      <c r="C6" s="7">
        <v>-36.799999999999997</v>
      </c>
      <c r="E6" s="7">
        <v>-77.669999999999987</v>
      </c>
      <c r="F6" s="7">
        <v>26.1</v>
      </c>
      <c r="H6" s="7">
        <v>-28.5</v>
      </c>
      <c r="X6" s="7">
        <v>149.1</v>
      </c>
      <c r="AG6" s="7">
        <f t="shared" si="0"/>
        <v>69.03</v>
      </c>
    </row>
    <row r="8" spans="1:33" x14ac:dyDescent="0.3">
      <c r="A8" s="6" t="s">
        <v>37</v>
      </c>
      <c r="B8" s="7">
        <v>3076.84</v>
      </c>
      <c r="C8" s="7">
        <v>4615.6000000000004</v>
      </c>
      <c r="D8" s="7">
        <v>369.8</v>
      </c>
      <c r="E8" s="7">
        <v>8062.2400000000007</v>
      </c>
      <c r="F8" s="7">
        <v>-28.5</v>
      </c>
      <c r="H8" s="7">
        <v>-28.5</v>
      </c>
      <c r="X8" s="7">
        <v>16933.349999999999</v>
      </c>
      <c r="Y8" s="7">
        <v>40.950000000000003</v>
      </c>
      <c r="Z8" s="7">
        <v>8080.0880000000006</v>
      </c>
      <c r="AB8" s="7">
        <v>82</v>
      </c>
      <c r="AG8" s="7">
        <f t="shared" si="0"/>
        <v>33141.628000000004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-2374.12</v>
      </c>
      <c r="C11" s="7">
        <v>-1405.6</v>
      </c>
      <c r="E11" s="7">
        <v>-3779.9779999999996</v>
      </c>
      <c r="F11" s="7">
        <v>1614.8999999999999</v>
      </c>
      <c r="H11" s="7">
        <v>1614.8999999999999</v>
      </c>
      <c r="X11" s="7">
        <v>-3258.15</v>
      </c>
      <c r="Z11" s="7">
        <v>1842.2919999999999</v>
      </c>
      <c r="AG11" s="7">
        <f t="shared" si="0"/>
        <v>-1965.7779999999998</v>
      </c>
    </row>
    <row r="12" spans="1:33" x14ac:dyDescent="0.3">
      <c r="A12" s="7" t="s">
        <v>40</v>
      </c>
      <c r="B12" s="7">
        <v>-447.74</v>
      </c>
      <c r="C12" s="7">
        <v>-1398.3999999999999</v>
      </c>
      <c r="E12" s="7">
        <v>-1846.3979999999997</v>
      </c>
      <c r="F12" s="7">
        <v>-1.0000000000002274</v>
      </c>
      <c r="X12" s="7">
        <v>-1823.8500000000001</v>
      </c>
      <c r="Z12" s="7">
        <v>2283.4719999999998</v>
      </c>
      <c r="AG12" s="7">
        <f t="shared" si="0"/>
        <v>-1387.5180000000005</v>
      </c>
    </row>
    <row r="13" spans="1:33" x14ac:dyDescent="0.3">
      <c r="A13" s="7" t="s">
        <v>41</v>
      </c>
      <c r="B13" s="7">
        <v>-1926.3799999999999</v>
      </c>
      <c r="C13" s="7">
        <v>-7.2</v>
      </c>
      <c r="E13" s="7">
        <v>-1933.58</v>
      </c>
      <c r="F13" s="7">
        <v>1615.9</v>
      </c>
      <c r="H13" s="7">
        <v>1615.8999999999999</v>
      </c>
      <c r="AG13" s="7">
        <f t="shared" si="0"/>
        <v>1298.22</v>
      </c>
    </row>
    <row r="14" spans="1:33" x14ac:dyDescent="0.3">
      <c r="A14" s="7" t="s">
        <v>42</v>
      </c>
      <c r="X14" s="7">
        <v>-952.35</v>
      </c>
      <c r="Z14" s="7">
        <v>-33.711999999999996</v>
      </c>
      <c r="AG14" s="7">
        <f t="shared" si="0"/>
        <v>-986.06200000000001</v>
      </c>
    </row>
    <row r="15" spans="1:33" x14ac:dyDescent="0.3">
      <c r="A15" s="7" t="s">
        <v>43</v>
      </c>
      <c r="H15" s="7">
        <v>-1</v>
      </c>
      <c r="X15" s="7">
        <v>-481.95</v>
      </c>
      <c r="Z15" s="7">
        <v>-407.46799999999996</v>
      </c>
      <c r="AG15" s="7">
        <f t="shared" si="0"/>
        <v>-890.41799999999989</v>
      </c>
    </row>
    <row r="17" spans="1:33" x14ac:dyDescent="0.3">
      <c r="A17" s="6" t="s">
        <v>44</v>
      </c>
      <c r="B17" s="7">
        <v>702.72</v>
      </c>
      <c r="C17" s="7">
        <v>3210</v>
      </c>
      <c r="D17" s="7">
        <v>369.54200000000003</v>
      </c>
      <c r="E17" s="7">
        <v>4282.2620000000006</v>
      </c>
      <c r="H17" s="7">
        <v>1586.3999999999999</v>
      </c>
      <c r="X17" s="7">
        <v>13675.2</v>
      </c>
      <c r="Y17" s="7">
        <v>40.950000000000003</v>
      </c>
      <c r="Z17" s="7">
        <v>9922.380000000001</v>
      </c>
      <c r="AB17" s="7">
        <v>82</v>
      </c>
      <c r="AG17" s="7">
        <f t="shared" si="0"/>
        <v>29589.192000000003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702.72</v>
      </c>
      <c r="C19" s="7">
        <v>3210</v>
      </c>
      <c r="D19" s="7">
        <v>369.8</v>
      </c>
      <c r="E19" s="7">
        <v>4282.5200000000004</v>
      </c>
      <c r="F19" s="7">
        <v>1531.8</v>
      </c>
      <c r="H19" s="7">
        <v>1586.3999999999999</v>
      </c>
      <c r="X19" s="7">
        <v>13675.2</v>
      </c>
      <c r="Y19" s="7">
        <v>40.950000000000003</v>
      </c>
      <c r="Z19" s="7">
        <v>9922.380000000001</v>
      </c>
      <c r="AB19" s="7">
        <v>82</v>
      </c>
      <c r="AG19" s="7">
        <f t="shared" si="0"/>
        <v>31121.250000000004</v>
      </c>
    </row>
    <row r="21" spans="1:33" x14ac:dyDescent="0.3">
      <c r="A21" s="6" t="s">
        <v>46</v>
      </c>
      <c r="B21" s="7">
        <v>416.63</v>
      </c>
      <c r="C21" s="7">
        <v>1062.9000000000001</v>
      </c>
      <c r="D21" s="7">
        <v>49.45</v>
      </c>
      <c r="E21" s="7">
        <v>1528.9800000000002</v>
      </c>
      <c r="F21" s="7">
        <v>1443.4</v>
      </c>
      <c r="H21" s="7">
        <v>1443.4</v>
      </c>
      <c r="X21" s="7">
        <v>4227.3</v>
      </c>
      <c r="Y21" s="7">
        <v>40.950000000000003</v>
      </c>
      <c r="Z21" s="7">
        <v>1273.3159999999998</v>
      </c>
      <c r="AG21" s="7">
        <f t="shared" si="0"/>
        <v>9957.3460000000014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32.94</v>
      </c>
      <c r="C23" s="7">
        <v>288</v>
      </c>
      <c r="E23" s="7">
        <v>320.94</v>
      </c>
      <c r="H23" s="7">
        <v>9.1</v>
      </c>
      <c r="X23" s="7">
        <v>265.64999999999998</v>
      </c>
      <c r="Z23" s="7">
        <v>30.701999999999998</v>
      </c>
      <c r="AG23" s="7">
        <f t="shared" si="0"/>
        <v>626.39200000000005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612.15</v>
      </c>
      <c r="AF26" s="7">
        <v>157.036</v>
      </c>
      <c r="AG26" s="7">
        <f t="shared" si="0"/>
        <v>769.18599999999992</v>
      </c>
    </row>
    <row r="27" spans="1:33" x14ac:dyDescent="0.3">
      <c r="A27" s="7" t="s">
        <v>52</v>
      </c>
      <c r="C27" s="7">
        <v>153.9</v>
      </c>
      <c r="E27" s="7">
        <v>153.9</v>
      </c>
      <c r="X27" s="7">
        <v>180.6</v>
      </c>
      <c r="AF27" s="7">
        <v>36.808</v>
      </c>
      <c r="AG27" s="7">
        <f t="shared" si="0"/>
        <v>371.30799999999999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50.02</v>
      </c>
      <c r="C30" s="7">
        <v>426.3</v>
      </c>
      <c r="E30" s="7">
        <v>476.32</v>
      </c>
      <c r="X30" s="7">
        <v>1188.5999999999999</v>
      </c>
      <c r="Y30" s="7">
        <v>40.950000000000003</v>
      </c>
      <c r="Z30" s="7">
        <v>202.78799999999998</v>
      </c>
      <c r="AG30" s="7">
        <f t="shared" si="0"/>
        <v>1908.6579999999999</v>
      </c>
    </row>
    <row r="31" spans="1:33" x14ac:dyDescent="0.3">
      <c r="A31" s="7" t="s">
        <v>56</v>
      </c>
      <c r="F31" s="7">
        <v>1336.3</v>
      </c>
      <c r="H31" s="7">
        <v>1336.3</v>
      </c>
      <c r="X31" s="7">
        <v>194.25</v>
      </c>
      <c r="Z31" s="7">
        <v>173.80599999999998</v>
      </c>
      <c r="AG31" s="7">
        <f t="shared" si="0"/>
        <v>3040.6559999999999</v>
      </c>
    </row>
    <row r="32" spans="1:33" x14ac:dyDescent="0.3">
      <c r="A32" s="7" t="s">
        <v>57</v>
      </c>
      <c r="X32" s="7">
        <v>174.3</v>
      </c>
      <c r="Z32" s="7">
        <v>147.14599999999999</v>
      </c>
      <c r="AG32" s="7">
        <f t="shared" si="0"/>
        <v>321.44600000000003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333.67</v>
      </c>
      <c r="C34" s="7">
        <v>194.7</v>
      </c>
      <c r="D34" s="7">
        <v>49.45</v>
      </c>
      <c r="E34" s="7">
        <v>577.82000000000005</v>
      </c>
      <c r="F34" s="7">
        <v>98</v>
      </c>
      <c r="H34" s="7">
        <v>98</v>
      </c>
      <c r="X34" s="7">
        <v>1317.75</v>
      </c>
      <c r="Z34" s="7">
        <v>525.03</v>
      </c>
      <c r="AG34" s="7">
        <f t="shared" si="0"/>
        <v>2616.6000000000004</v>
      </c>
    </row>
    <row r="36" spans="1:33" x14ac:dyDescent="0.3">
      <c r="A36" s="6" t="s">
        <v>60</v>
      </c>
      <c r="B36" s="7">
        <v>181.17</v>
      </c>
      <c r="C36" s="7">
        <v>36</v>
      </c>
      <c r="E36" s="7">
        <v>217.17</v>
      </c>
      <c r="H36" s="7">
        <v>2.1</v>
      </c>
      <c r="X36" s="7">
        <v>5414.85</v>
      </c>
      <c r="Z36" s="7">
        <v>15.995999999999999</v>
      </c>
      <c r="AG36" s="7">
        <f t="shared" si="0"/>
        <v>5650.1160000000009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104.92</v>
      </c>
      <c r="C43" s="7">
        <v>2111.1</v>
      </c>
      <c r="D43" s="7">
        <v>320.35000000000002</v>
      </c>
      <c r="E43" s="7">
        <v>2536.37</v>
      </c>
      <c r="F43" s="7">
        <v>-28.5</v>
      </c>
      <c r="H43" s="7">
        <v>140.9</v>
      </c>
      <c r="X43" s="7">
        <v>3403.05</v>
      </c>
      <c r="Z43" s="7">
        <v>7927.6100000000006</v>
      </c>
      <c r="AB43" s="7">
        <v>82</v>
      </c>
      <c r="AE43" s="7">
        <v>82</v>
      </c>
      <c r="AF43" s="7">
        <v>705.45799999999997</v>
      </c>
      <c r="AG43" s="7">
        <f t="shared" si="0"/>
        <v>14848.888000000001</v>
      </c>
    </row>
    <row r="44" spans="1:33" x14ac:dyDescent="0.3">
      <c r="A44" s="7" t="s">
        <v>67</v>
      </c>
      <c r="B44" s="7">
        <v>104.92</v>
      </c>
      <c r="C44" s="7">
        <v>2111.1</v>
      </c>
      <c r="D44" s="7">
        <v>320.35000000000002</v>
      </c>
      <c r="E44" s="7">
        <v>2536.37</v>
      </c>
      <c r="H44" s="7">
        <v>140.9</v>
      </c>
      <c r="X44" s="7">
        <v>2220.75</v>
      </c>
      <c r="Z44" s="7">
        <v>8616.9000000000015</v>
      </c>
      <c r="AB44" s="7">
        <v>82</v>
      </c>
      <c r="AG44" s="7">
        <f t="shared" si="0"/>
        <v>13596.920000000002</v>
      </c>
    </row>
    <row r="45" spans="1:33" x14ac:dyDescent="0.3">
      <c r="A45" s="7" t="s">
        <v>68</v>
      </c>
      <c r="F45" s="7">
        <v>-28.5</v>
      </c>
      <c r="X45" s="7">
        <v>1182.3</v>
      </c>
      <c r="Z45" s="7">
        <v>16.167999999999999</v>
      </c>
      <c r="AG45" s="7">
        <f t="shared" si="0"/>
        <v>1169.9679999999998</v>
      </c>
    </row>
    <row r="47" spans="1:33" x14ac:dyDescent="0.3">
      <c r="A47" s="6" t="s">
        <v>69</v>
      </c>
      <c r="X47" s="7">
        <v>630</v>
      </c>
      <c r="AG47" s="7">
        <f t="shared" si="0"/>
        <v>630</v>
      </c>
    </row>
    <row r="48" spans="1:33" x14ac:dyDescent="0.3">
      <c r="A48" s="7" t="s">
        <v>70</v>
      </c>
      <c r="X48" s="7">
        <v>294</v>
      </c>
      <c r="AG48" s="7">
        <f t="shared" si="0"/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D762-25D2-9E44-8CD8-54A5C727ED39}">
  <dimension ref="A1:AG48"/>
  <sheetViews>
    <sheetView workbookViewId="0">
      <selection activeCell="AG7" sqref="AG7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2158.79</v>
      </c>
      <c r="C2" s="7">
        <v>5378.2</v>
      </c>
      <c r="D2" s="7">
        <v>322.5</v>
      </c>
      <c r="E2" s="7">
        <v>7859.49</v>
      </c>
      <c r="X2" s="7">
        <v>2313.15</v>
      </c>
      <c r="Y2" s="7">
        <v>7.28</v>
      </c>
      <c r="Z2" s="7">
        <v>8057.84</v>
      </c>
      <c r="AA2" s="7">
        <v>975.49799999999993</v>
      </c>
      <c r="AE2" s="7">
        <v>100</v>
      </c>
      <c r="AG2" s="7">
        <f>B2+C2+D2+F2+G2+H2+I2+J2+K2+L2+M2+N2+O2+P2+Q2+R2+S2+T2+U2+V2+W2+X2+Y2+Z2+AA2+AB2+AC2+AD2+AE2+AF2</f>
        <v>19313.258000000002</v>
      </c>
    </row>
    <row r="3" spans="1:33" x14ac:dyDescent="0.3">
      <c r="A3" s="7" t="s">
        <v>33</v>
      </c>
      <c r="B3" s="7">
        <v>1018.7</v>
      </c>
      <c r="E3" s="7">
        <v>1018.7</v>
      </c>
      <c r="X3" s="7">
        <v>16516.5</v>
      </c>
      <c r="AF3" s="7">
        <v>191.00599999999997</v>
      </c>
      <c r="AG3" s="7">
        <f t="shared" ref="AG3:AG48" si="0">B3+C3+D3+F3+G3+H3+I3+J3+K3+L3+M3+N3+O3+P3+Q3+R3+S3+T3+U3+V3+W3+X3+Y3+Z3+AA3+AB3+AC3+AD3+AE3+AF3</f>
        <v>17726.206000000002</v>
      </c>
    </row>
    <row r="4" spans="1:33" x14ac:dyDescent="0.3">
      <c r="A4" s="7" t="s">
        <v>34</v>
      </c>
      <c r="X4" s="7">
        <v>949.2</v>
      </c>
      <c r="AG4" s="7">
        <f t="shared" si="0"/>
        <v>949.2</v>
      </c>
    </row>
    <row r="5" spans="1:33" x14ac:dyDescent="0.3">
      <c r="A5" s="7" t="s">
        <v>35</v>
      </c>
      <c r="X5" s="7">
        <v>72.45</v>
      </c>
      <c r="AG5" s="7">
        <f t="shared" si="0"/>
        <v>72.45</v>
      </c>
    </row>
    <row r="6" spans="1:33" x14ac:dyDescent="0.3">
      <c r="A6" s="7" t="s">
        <v>36</v>
      </c>
      <c r="B6" s="7">
        <v>77.47</v>
      </c>
      <c r="C6" s="7">
        <v>-84.1</v>
      </c>
      <c r="E6" s="7">
        <v>-6.6299999999999955</v>
      </c>
      <c r="F6" s="7">
        <v>-46.5</v>
      </c>
      <c r="X6" s="7">
        <v>-355.95</v>
      </c>
      <c r="AG6" s="7">
        <f t="shared" si="0"/>
        <v>-409.08</v>
      </c>
    </row>
    <row r="8" spans="1:33" x14ac:dyDescent="0.3">
      <c r="A8" s="6" t="s">
        <v>37</v>
      </c>
      <c r="B8" s="7">
        <v>3254.96</v>
      </c>
      <c r="C8" s="7">
        <v>5294.1</v>
      </c>
      <c r="D8" s="7">
        <v>322.5</v>
      </c>
      <c r="E8" s="7">
        <v>8871.5600000000013</v>
      </c>
      <c r="F8" s="7">
        <v>-46.5</v>
      </c>
      <c r="X8" s="7">
        <v>17540.25</v>
      </c>
      <c r="Y8" s="7">
        <v>7.28</v>
      </c>
      <c r="Z8" s="7">
        <v>8057.84</v>
      </c>
      <c r="AA8" s="7">
        <v>975.49799999999993</v>
      </c>
      <c r="AE8" s="7">
        <v>100</v>
      </c>
      <c r="AF8" s="7">
        <v>191.00599999999997</v>
      </c>
      <c r="AG8" s="7">
        <f t="shared" si="0"/>
        <v>35696.934000000001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-2613.85</v>
      </c>
      <c r="C11" s="7">
        <v>-1863.6</v>
      </c>
      <c r="E11" s="7">
        <v>-4477.45</v>
      </c>
      <c r="F11" s="7">
        <v>1914.58</v>
      </c>
      <c r="X11" s="7">
        <v>-3784.2</v>
      </c>
      <c r="AA11" s="7">
        <v>-975.49799999999993</v>
      </c>
      <c r="AF11" s="7">
        <v>1875.5739999999998</v>
      </c>
      <c r="AG11" s="7">
        <f t="shared" si="0"/>
        <v>-5446.9939999999997</v>
      </c>
    </row>
    <row r="12" spans="1:33" x14ac:dyDescent="0.3">
      <c r="A12" s="7" t="s">
        <v>40</v>
      </c>
      <c r="B12" s="7">
        <v>-388.57000000000016</v>
      </c>
      <c r="C12" s="7">
        <v>-1809.6</v>
      </c>
      <c r="E12" s="7">
        <v>-2198.17</v>
      </c>
      <c r="F12" s="7">
        <v>1915.58</v>
      </c>
      <c r="X12" s="7">
        <v>-2294.2499999999995</v>
      </c>
      <c r="AA12" s="7">
        <v>-975.49799999999993</v>
      </c>
      <c r="AF12" s="7">
        <v>2351.8419999999996</v>
      </c>
      <c r="AG12" s="7">
        <f t="shared" si="0"/>
        <v>-1200.4960000000001</v>
      </c>
    </row>
    <row r="13" spans="1:33" x14ac:dyDescent="0.3">
      <c r="A13" s="7" t="s">
        <v>41</v>
      </c>
      <c r="B13" s="7">
        <v>-2225.2799999999997</v>
      </c>
      <c r="C13" s="7">
        <v>-9.3000000000000007</v>
      </c>
      <c r="E13" s="7">
        <v>-2234.58</v>
      </c>
      <c r="AG13" s="7">
        <f t="shared" si="0"/>
        <v>-2234.58</v>
      </c>
    </row>
    <row r="14" spans="1:33" x14ac:dyDescent="0.3">
      <c r="A14" s="7" t="s">
        <v>42</v>
      </c>
      <c r="X14" s="7">
        <v>-1011.15</v>
      </c>
      <c r="AF14" s="7">
        <v>-37.409999999999997</v>
      </c>
      <c r="AG14" s="7">
        <f t="shared" si="0"/>
        <v>-1048.56</v>
      </c>
    </row>
    <row r="15" spans="1:33" x14ac:dyDescent="0.3">
      <c r="A15" s="7" t="s">
        <v>43</v>
      </c>
      <c r="C15" s="7">
        <v>-44.7</v>
      </c>
      <c r="E15" s="7">
        <v>-44.7</v>
      </c>
      <c r="F15" s="7">
        <v>-1</v>
      </c>
      <c r="X15" s="7">
        <v>-478.8</v>
      </c>
      <c r="AF15" s="7">
        <v>-438.85799999999995</v>
      </c>
      <c r="AG15" s="7">
        <f t="shared" si="0"/>
        <v>-963.35799999999995</v>
      </c>
    </row>
    <row r="17" spans="1:33" x14ac:dyDescent="0.3">
      <c r="A17" s="6" t="s">
        <v>44</v>
      </c>
      <c r="B17" s="7">
        <v>641.11</v>
      </c>
      <c r="C17" s="7">
        <v>3430.5</v>
      </c>
      <c r="D17" s="7">
        <v>322.5</v>
      </c>
      <c r="E17" s="7">
        <v>4394.1100000000006</v>
      </c>
      <c r="F17" s="7">
        <v>1868.08</v>
      </c>
      <c r="X17" s="7">
        <v>13756.05</v>
      </c>
      <c r="Y17" s="7">
        <v>7.28</v>
      </c>
      <c r="Z17" s="7">
        <v>8057.84</v>
      </c>
      <c r="AE17" s="7">
        <v>100</v>
      </c>
      <c r="AF17" s="7">
        <v>2066.58</v>
      </c>
      <c r="AG17" s="7">
        <f t="shared" si="0"/>
        <v>30249.939999999995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641.11</v>
      </c>
      <c r="C19" s="7">
        <v>3430.5</v>
      </c>
      <c r="D19" s="7">
        <v>322.5</v>
      </c>
      <c r="E19" s="7">
        <v>4394.1100000000006</v>
      </c>
      <c r="F19" s="7">
        <v>1868.08</v>
      </c>
      <c r="X19" s="7">
        <v>13756.05</v>
      </c>
      <c r="Y19" s="7">
        <v>7.28</v>
      </c>
      <c r="Z19" s="7">
        <v>8057.84</v>
      </c>
      <c r="AE19" s="7">
        <v>100</v>
      </c>
      <c r="AF19" s="7">
        <v>2066.58</v>
      </c>
      <c r="AG19" s="7">
        <f t="shared" si="0"/>
        <v>30249.939999999995</v>
      </c>
    </row>
    <row r="21" spans="1:33" x14ac:dyDescent="0.3">
      <c r="A21" s="6" t="s">
        <v>46</v>
      </c>
      <c r="B21" s="7">
        <v>361.73</v>
      </c>
      <c r="C21" s="7">
        <v>1110.9000000000001</v>
      </c>
      <c r="D21" s="7">
        <v>42.14</v>
      </c>
      <c r="E21" s="7">
        <v>1514.7700000000002</v>
      </c>
      <c r="F21" s="7">
        <v>1663.2</v>
      </c>
      <c r="X21" s="7">
        <v>4032</v>
      </c>
      <c r="Y21" s="7">
        <v>7.28</v>
      </c>
      <c r="AF21" s="7">
        <v>1302.1259999999997</v>
      </c>
      <c r="AG21" s="7">
        <f t="shared" si="0"/>
        <v>8519.3760000000002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30.5</v>
      </c>
      <c r="C23" s="7">
        <v>159.6</v>
      </c>
      <c r="E23" s="7">
        <v>190.1</v>
      </c>
      <c r="X23" s="7">
        <v>340.2</v>
      </c>
      <c r="AF23" s="7">
        <v>31.733999999999998</v>
      </c>
      <c r="AG23" s="7">
        <f t="shared" si="0"/>
        <v>562.03399999999999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619.5</v>
      </c>
      <c r="AF26" s="7">
        <v>146.02799999999999</v>
      </c>
      <c r="AG26" s="7">
        <f t="shared" si="0"/>
        <v>765.52800000000002</v>
      </c>
    </row>
    <row r="27" spans="1:33" x14ac:dyDescent="0.3">
      <c r="A27" s="7" t="s">
        <v>52</v>
      </c>
      <c r="C27" s="7">
        <v>205.8</v>
      </c>
      <c r="E27" s="7">
        <v>205.8</v>
      </c>
      <c r="X27" s="7">
        <v>206.85</v>
      </c>
      <c r="AF27" s="7">
        <v>39.473999999999997</v>
      </c>
      <c r="AG27" s="7">
        <f t="shared" si="0"/>
        <v>452.12399999999997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49.41</v>
      </c>
      <c r="C30" s="7">
        <v>480.9</v>
      </c>
      <c r="E30" s="7">
        <v>530.30999999999995</v>
      </c>
      <c r="X30" s="7">
        <v>1203.3</v>
      </c>
      <c r="Y30" s="7">
        <v>7.28</v>
      </c>
      <c r="AF30" s="7">
        <v>186.44799999999998</v>
      </c>
      <c r="AG30" s="7">
        <f t="shared" si="0"/>
        <v>1927.3379999999997</v>
      </c>
    </row>
    <row r="31" spans="1:33" x14ac:dyDescent="0.3">
      <c r="A31" s="7" t="s">
        <v>56</v>
      </c>
      <c r="F31" s="7">
        <v>1562.4</v>
      </c>
      <c r="X31" s="7">
        <v>231</v>
      </c>
      <c r="AF31" s="7">
        <v>191.69399999999999</v>
      </c>
      <c r="AG31" s="7">
        <f t="shared" si="0"/>
        <v>1985.0940000000001</v>
      </c>
    </row>
    <row r="32" spans="1:33" x14ac:dyDescent="0.3">
      <c r="A32" s="7" t="s">
        <v>57</v>
      </c>
      <c r="X32" s="7">
        <v>197.4</v>
      </c>
      <c r="AF32" s="7">
        <v>135.36399999999998</v>
      </c>
      <c r="AG32" s="7">
        <f t="shared" si="0"/>
        <v>332.76400000000001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281.82</v>
      </c>
      <c r="C34" s="7">
        <v>264.60000000000002</v>
      </c>
      <c r="D34" s="7">
        <v>42.14</v>
      </c>
      <c r="E34" s="7">
        <v>588.56000000000006</v>
      </c>
      <c r="F34" s="7">
        <v>100.8</v>
      </c>
      <c r="X34" s="7">
        <v>897.75</v>
      </c>
      <c r="AF34" s="7">
        <v>571.3839999999999</v>
      </c>
      <c r="AG34" s="7">
        <f t="shared" si="0"/>
        <v>2158.4940000000001</v>
      </c>
    </row>
    <row r="36" spans="1:33" x14ac:dyDescent="0.3">
      <c r="A36" s="6" t="s">
        <v>60</v>
      </c>
      <c r="B36" s="7">
        <v>175.07</v>
      </c>
      <c r="C36" s="7">
        <v>29.4</v>
      </c>
      <c r="E36" s="7">
        <v>204.47</v>
      </c>
      <c r="F36" s="7">
        <v>2.8</v>
      </c>
      <c r="X36" s="7">
        <v>5651.1</v>
      </c>
      <c r="AF36" s="7">
        <v>17.285999999999998</v>
      </c>
      <c r="AG36" s="7">
        <f t="shared" si="0"/>
        <v>5875.6560000000009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104.31</v>
      </c>
      <c r="C43" s="7">
        <v>2290.1999999999998</v>
      </c>
      <c r="D43" s="7">
        <v>280.36</v>
      </c>
      <c r="E43" s="7">
        <v>2674.87</v>
      </c>
      <c r="F43" s="7">
        <v>202.07999999999998</v>
      </c>
      <c r="X43" s="7">
        <v>3375.75</v>
      </c>
      <c r="Z43" s="7">
        <v>8057.84</v>
      </c>
      <c r="AE43" s="7">
        <v>100</v>
      </c>
      <c r="AF43" s="7">
        <v>747.16800000000001</v>
      </c>
      <c r="AG43" s="7">
        <f t="shared" si="0"/>
        <v>15157.708000000001</v>
      </c>
    </row>
    <row r="44" spans="1:33" x14ac:dyDescent="0.3">
      <c r="A44" s="7" t="s">
        <v>67</v>
      </c>
      <c r="B44" s="7">
        <v>104.31</v>
      </c>
      <c r="C44" s="7">
        <v>2290.1999999999998</v>
      </c>
      <c r="D44" s="7">
        <v>280.36</v>
      </c>
      <c r="E44" s="7">
        <v>2674.87</v>
      </c>
      <c r="F44" s="7">
        <v>202.07999999999998</v>
      </c>
      <c r="X44" s="7">
        <v>2097.9</v>
      </c>
      <c r="Z44" s="7">
        <v>8057.84</v>
      </c>
      <c r="AE44" s="7">
        <v>100</v>
      </c>
      <c r="AF44" s="7">
        <v>727.904</v>
      </c>
      <c r="AG44" s="7">
        <f t="shared" si="0"/>
        <v>13860.594000000001</v>
      </c>
    </row>
    <row r="45" spans="1:33" x14ac:dyDescent="0.3">
      <c r="A45" s="7" t="s">
        <v>68</v>
      </c>
      <c r="X45" s="7">
        <v>1277.8499999999999</v>
      </c>
      <c r="AF45" s="7">
        <v>19.263999999999999</v>
      </c>
      <c r="AG45" s="7">
        <f t="shared" si="0"/>
        <v>1297.1139999999998</v>
      </c>
    </row>
    <row r="47" spans="1:33" x14ac:dyDescent="0.3">
      <c r="A47" s="6" t="s">
        <v>69</v>
      </c>
      <c r="X47" s="7">
        <v>697.2</v>
      </c>
      <c r="AG47" s="7">
        <f t="shared" si="0"/>
        <v>697.2</v>
      </c>
    </row>
    <row r="48" spans="1:33" x14ac:dyDescent="0.3">
      <c r="A48" s="7" t="s">
        <v>70</v>
      </c>
      <c r="X48" s="7">
        <v>336</v>
      </c>
      <c r="AG48" s="7">
        <f t="shared" si="0"/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80F4-23AA-7049-9DCB-CCDC95A071C8}">
  <dimension ref="A1:AG51"/>
  <sheetViews>
    <sheetView workbookViewId="0">
      <selection activeCell="AG7" sqref="AG7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6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3632</v>
      </c>
      <c r="C2" s="7">
        <v>24508</v>
      </c>
      <c r="E2" s="7">
        <f>B2+C2</f>
        <v>28140</v>
      </c>
      <c r="X2" s="7">
        <v>2087</v>
      </c>
      <c r="Y2" s="7">
        <v>40</v>
      </c>
      <c r="Z2" s="7">
        <v>29234</v>
      </c>
      <c r="AA2" s="7">
        <v>13426</v>
      </c>
      <c r="AD2" s="7">
        <v>22</v>
      </c>
      <c r="AE2" s="7">
        <v>178</v>
      </c>
      <c r="AG2" s="7">
        <f>B2+C2+D2+F2+G2+H2+I2+J2+K2+L2+M2+N2+O2+P2+Q2+R2+S2+T2+U2+V2+W2+X2+Y2+Z2+AA2+AB2+AC2+AD2+AE2+AF2</f>
        <v>73127</v>
      </c>
    </row>
    <row r="3" spans="1:33" x14ac:dyDescent="0.3">
      <c r="A3" s="7" t="s">
        <v>33</v>
      </c>
      <c r="B3" s="7">
        <v>1982</v>
      </c>
      <c r="E3" s="7">
        <f t="shared" ref="E3:E44" si="0">B3+C3</f>
        <v>1982</v>
      </c>
      <c r="F3" s="7">
        <v>111</v>
      </c>
      <c r="X3" s="7">
        <v>16681</v>
      </c>
      <c r="AF3" s="7">
        <v>2653</v>
      </c>
      <c r="AG3" s="7">
        <f t="shared" ref="AG3:AG48" si="1">B3+C3+D3+F3+G3+H3+I3+J3+K3+L3+M3+N3+O3+P3+Q3+R3+S3+T3+U3+V3+W3+X3+Y3+Z3+AA3+AB3+AC3+AD3+AE3+AF3</f>
        <v>21427</v>
      </c>
    </row>
    <row r="4" spans="1:33" x14ac:dyDescent="0.3">
      <c r="A4" s="7" t="s">
        <v>34</v>
      </c>
      <c r="X4" s="7">
        <v>1746</v>
      </c>
      <c r="AG4" s="7">
        <f t="shared" si="1"/>
        <v>1746</v>
      </c>
    </row>
    <row r="5" spans="1:33" x14ac:dyDescent="0.3">
      <c r="A5" s="7" t="s">
        <v>35</v>
      </c>
      <c r="X5" s="7">
        <v>249</v>
      </c>
      <c r="AG5" s="7">
        <f t="shared" si="1"/>
        <v>249</v>
      </c>
    </row>
    <row r="6" spans="1:33" x14ac:dyDescent="0.3">
      <c r="A6" s="7" t="s">
        <v>36</v>
      </c>
      <c r="B6" s="7">
        <v>64</v>
      </c>
      <c r="C6" s="7">
        <v>-70</v>
      </c>
      <c r="E6" s="7">
        <f t="shared" si="0"/>
        <v>-6</v>
      </c>
      <c r="F6" s="7">
        <v>-9</v>
      </c>
      <c r="X6" s="7">
        <v>-76</v>
      </c>
      <c r="AG6" s="7">
        <f t="shared" si="1"/>
        <v>-91</v>
      </c>
    </row>
    <row r="8" spans="1:33" x14ac:dyDescent="0.3">
      <c r="A8" s="6" t="s">
        <v>37</v>
      </c>
      <c r="B8" s="7">
        <v>5678</v>
      </c>
      <c r="C8" s="7">
        <v>24438</v>
      </c>
      <c r="E8" s="7">
        <f t="shared" si="0"/>
        <v>30116</v>
      </c>
      <c r="F8" s="7">
        <v>102</v>
      </c>
      <c r="X8" s="7">
        <v>16990</v>
      </c>
      <c r="Y8" s="7">
        <v>40</v>
      </c>
      <c r="Z8" s="7">
        <v>29234</v>
      </c>
      <c r="AA8" s="7">
        <v>13426</v>
      </c>
      <c r="AD8" s="7">
        <v>22</v>
      </c>
      <c r="AE8" s="7">
        <v>178</v>
      </c>
      <c r="AF8" s="7">
        <v>2653</v>
      </c>
      <c r="AG8" s="7">
        <f t="shared" si="1"/>
        <v>92761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-4198</v>
      </c>
      <c r="C11" s="7">
        <v>-10714</v>
      </c>
      <c r="E11" s="7">
        <f t="shared" si="0"/>
        <v>-14912</v>
      </c>
      <c r="F11" s="7">
        <v>2858</v>
      </c>
      <c r="X11" s="7">
        <v>-3501</v>
      </c>
      <c r="AA11" s="7">
        <v>-13426</v>
      </c>
      <c r="AD11" s="7">
        <v>-22</v>
      </c>
      <c r="AF11" s="7">
        <v>24509</v>
      </c>
      <c r="AG11" s="7">
        <f t="shared" si="1"/>
        <v>-4494</v>
      </c>
    </row>
    <row r="12" spans="1:33" x14ac:dyDescent="0.3">
      <c r="A12" s="7" t="s">
        <v>40</v>
      </c>
    </row>
    <row r="13" spans="1:33" x14ac:dyDescent="0.3">
      <c r="A13" s="7" t="s">
        <v>41</v>
      </c>
    </row>
    <row r="14" spans="1:33" x14ac:dyDescent="0.3">
      <c r="A14" s="7" t="s">
        <v>42</v>
      </c>
      <c r="X14" s="7">
        <v>-1024</v>
      </c>
      <c r="AF14" s="7">
        <v>-474</v>
      </c>
      <c r="AG14" s="7">
        <f t="shared" si="1"/>
        <v>-1498</v>
      </c>
    </row>
    <row r="15" spans="1:33" x14ac:dyDescent="0.3">
      <c r="A15" s="7" t="s">
        <v>43</v>
      </c>
      <c r="B15" s="7">
        <v>-18</v>
      </c>
      <c r="C15" s="7">
        <v>-142</v>
      </c>
      <c r="E15" s="7">
        <f t="shared" si="0"/>
        <v>-160</v>
      </c>
      <c r="F15" s="7">
        <v>-2</v>
      </c>
      <c r="X15" s="7">
        <v>-537</v>
      </c>
      <c r="AF15" s="7">
        <v>-5631</v>
      </c>
      <c r="AG15" s="7">
        <f t="shared" si="1"/>
        <v>-6330</v>
      </c>
    </row>
    <row r="17" spans="1:33" x14ac:dyDescent="0.3">
      <c r="A17" s="6" t="s">
        <v>44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1480</v>
      </c>
      <c r="C19" s="7">
        <v>13724</v>
      </c>
      <c r="E19" s="7">
        <f t="shared" si="0"/>
        <v>15204</v>
      </c>
      <c r="F19" s="7">
        <v>2960</v>
      </c>
      <c r="X19" s="7">
        <v>13489</v>
      </c>
      <c r="Y19" s="7">
        <v>40</v>
      </c>
      <c r="Z19" s="7">
        <v>29234</v>
      </c>
      <c r="AE19" s="7">
        <v>178</v>
      </c>
      <c r="AF19" s="7">
        <v>27162</v>
      </c>
      <c r="AG19" s="7">
        <f t="shared" si="1"/>
        <v>88267</v>
      </c>
    </row>
    <row r="21" spans="1:33" x14ac:dyDescent="0.3">
      <c r="A21" s="6" t="s">
        <v>46</v>
      </c>
      <c r="B21" s="7">
        <v>914</v>
      </c>
      <c r="C21" s="7">
        <v>5427</v>
      </c>
      <c r="E21" s="7">
        <f t="shared" si="0"/>
        <v>6341</v>
      </c>
      <c r="F21" s="7">
        <v>2608</v>
      </c>
      <c r="X21" s="7">
        <v>3625</v>
      </c>
      <c r="Y21" s="7">
        <v>40</v>
      </c>
      <c r="AF21" s="7">
        <v>17553</v>
      </c>
      <c r="AG21" s="7">
        <f t="shared" si="1"/>
        <v>30167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34</v>
      </c>
      <c r="C23" s="7">
        <v>576</v>
      </c>
      <c r="E23" s="7">
        <f t="shared" si="0"/>
        <v>610</v>
      </c>
      <c r="X23" s="7">
        <v>327</v>
      </c>
      <c r="AF23" s="7">
        <v>326</v>
      </c>
      <c r="AG23" s="7">
        <f t="shared" si="1"/>
        <v>1263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595</v>
      </c>
      <c r="AF26" s="7">
        <v>1987</v>
      </c>
      <c r="AG26" s="7">
        <f t="shared" si="1"/>
        <v>2582</v>
      </c>
    </row>
    <row r="27" spans="1:33" x14ac:dyDescent="0.3">
      <c r="A27" s="7" t="s">
        <v>52</v>
      </c>
      <c r="C27" s="7">
        <v>669</v>
      </c>
      <c r="E27" s="7">
        <f t="shared" si="0"/>
        <v>669</v>
      </c>
      <c r="X27" s="7">
        <v>210</v>
      </c>
      <c r="AF27" s="7">
        <v>482</v>
      </c>
      <c r="AG27" s="7">
        <f t="shared" si="1"/>
        <v>1361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276</v>
      </c>
      <c r="C30" s="7">
        <v>1808</v>
      </c>
      <c r="E30" s="7">
        <f t="shared" si="0"/>
        <v>2084</v>
      </c>
      <c r="X30" s="7">
        <v>1105</v>
      </c>
      <c r="Y30" s="7">
        <v>40</v>
      </c>
      <c r="AF30" s="7">
        <v>2596</v>
      </c>
      <c r="AG30" s="7">
        <f t="shared" si="1"/>
        <v>5825</v>
      </c>
    </row>
    <row r="31" spans="1:33" x14ac:dyDescent="0.3">
      <c r="A31" s="7" t="s">
        <v>56</v>
      </c>
      <c r="F31" s="7">
        <v>2374</v>
      </c>
      <c r="X31" s="7">
        <v>220</v>
      </c>
      <c r="AF31" s="7">
        <v>2574</v>
      </c>
      <c r="AG31" s="7">
        <f t="shared" si="1"/>
        <v>5168</v>
      </c>
    </row>
    <row r="32" spans="1:33" x14ac:dyDescent="0.3">
      <c r="A32" s="7" t="s">
        <v>57</v>
      </c>
      <c r="X32" s="7">
        <v>195</v>
      </c>
      <c r="AF32" s="7">
        <v>1936</v>
      </c>
      <c r="AG32" s="7">
        <f t="shared" si="1"/>
        <v>2131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604</v>
      </c>
      <c r="C34" s="7">
        <v>2374</v>
      </c>
      <c r="E34" s="7">
        <f t="shared" si="0"/>
        <v>2978</v>
      </c>
      <c r="F34" s="7">
        <v>234</v>
      </c>
      <c r="X34" s="7">
        <v>756</v>
      </c>
      <c r="AF34" s="7">
        <v>7652</v>
      </c>
      <c r="AG34" s="7">
        <f t="shared" si="1"/>
        <v>11620</v>
      </c>
    </row>
    <row r="36" spans="1:33" x14ac:dyDescent="0.3">
      <c r="A36" s="6" t="s">
        <v>60</v>
      </c>
      <c r="B36" s="7">
        <v>248</v>
      </c>
      <c r="C36" s="7">
        <v>69</v>
      </c>
      <c r="E36" s="7">
        <f t="shared" si="0"/>
        <v>317</v>
      </c>
      <c r="F36" s="7">
        <v>2</v>
      </c>
      <c r="X36" s="7">
        <v>5644</v>
      </c>
      <c r="AF36" s="7">
        <v>184</v>
      </c>
      <c r="AG36" s="7">
        <f t="shared" si="1"/>
        <v>6147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318</v>
      </c>
      <c r="C43" s="7">
        <v>8228</v>
      </c>
      <c r="E43" s="7">
        <f t="shared" si="0"/>
        <v>8546</v>
      </c>
      <c r="F43" s="7">
        <v>350</v>
      </c>
      <c r="X43" s="7">
        <v>3477</v>
      </c>
      <c r="Z43" s="7">
        <v>29234</v>
      </c>
      <c r="AE43" s="7">
        <v>178</v>
      </c>
      <c r="AF43" s="7">
        <v>9425</v>
      </c>
      <c r="AG43" s="7">
        <f t="shared" si="1"/>
        <v>51210</v>
      </c>
    </row>
    <row r="44" spans="1:33" x14ac:dyDescent="0.3">
      <c r="A44" s="7" t="s">
        <v>67</v>
      </c>
      <c r="B44" s="7">
        <v>318</v>
      </c>
      <c r="C44" s="7">
        <v>8228</v>
      </c>
      <c r="E44" s="7">
        <f t="shared" si="0"/>
        <v>8546</v>
      </c>
      <c r="F44" s="7">
        <v>350</v>
      </c>
      <c r="X44" s="7">
        <v>2116</v>
      </c>
      <c r="Z44" s="7">
        <v>29234</v>
      </c>
      <c r="AE44" s="7">
        <v>178</v>
      </c>
      <c r="AF44" s="7">
        <v>9165</v>
      </c>
      <c r="AG44" s="7">
        <f t="shared" si="1"/>
        <v>49589</v>
      </c>
    </row>
    <row r="45" spans="1:33" x14ac:dyDescent="0.3">
      <c r="A45" s="7" t="s">
        <v>68</v>
      </c>
      <c r="X45" s="7">
        <v>1361</v>
      </c>
      <c r="AF45" s="7">
        <v>260</v>
      </c>
      <c r="AG45" s="7">
        <f t="shared" si="1"/>
        <v>1621</v>
      </c>
    </row>
    <row r="47" spans="1:33" x14ac:dyDescent="0.3">
      <c r="A47" s="6" t="s">
        <v>69</v>
      </c>
      <c r="X47" s="7">
        <v>743</v>
      </c>
      <c r="AG47" s="7">
        <f t="shared" si="1"/>
        <v>743</v>
      </c>
    </row>
    <row r="48" spans="1:33" x14ac:dyDescent="0.3">
      <c r="A48" s="7" t="s">
        <v>70</v>
      </c>
      <c r="X48" s="7">
        <v>217</v>
      </c>
      <c r="AG48" s="7">
        <f t="shared" si="1"/>
        <v>217</v>
      </c>
    </row>
    <row r="51" spans="2:13" ht="15.5" x14ac:dyDescent="0.35">
      <c r="B51" s="32" t="s">
        <v>72</v>
      </c>
      <c r="C51" s="32"/>
      <c r="D51" s="32"/>
      <c r="E51" s="32"/>
      <c r="F51" s="32"/>
      <c r="G51" s="32"/>
      <c r="H51" s="32"/>
      <c r="I51" s="32"/>
      <c r="J51" s="33"/>
      <c r="K51" s="33"/>
      <c r="L51" s="33"/>
      <c r="M51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FFFB-7673-D24A-9353-85E3E0BAD876}">
  <dimension ref="A1:AG51"/>
  <sheetViews>
    <sheetView workbookViewId="0">
      <selection activeCell="F7" sqref="F7"/>
    </sheetView>
  </sheetViews>
  <sheetFormatPr defaultColWidth="8.81640625" defaultRowHeight="14.5" x14ac:dyDescent="0.35"/>
  <cols>
    <col min="1" max="1" width="30.6328125" customWidth="1"/>
  </cols>
  <sheetData>
    <row r="1" spans="1:33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3" x14ac:dyDescent="0.35">
      <c r="A2" s="12" t="s">
        <v>32</v>
      </c>
      <c r="B2" s="12">
        <v>2199.0500000000002</v>
      </c>
      <c r="C2" s="12">
        <v>8211.67</v>
      </c>
      <c r="D2" s="12">
        <v>224.89</v>
      </c>
      <c r="E2" s="12">
        <v>10635.61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>
        <v>2215.5</v>
      </c>
      <c r="Y2" s="12">
        <v>61.88</v>
      </c>
      <c r="Z2" s="12">
        <v>7749.369999999999</v>
      </c>
      <c r="AA2" s="12">
        <v>1035.8699999999999</v>
      </c>
      <c r="AB2" s="12"/>
      <c r="AC2" s="12"/>
      <c r="AD2" s="12">
        <v>5.16</v>
      </c>
      <c r="AE2" s="12">
        <v>232</v>
      </c>
      <c r="AF2" s="12"/>
      <c r="AG2" s="23">
        <f>B2+C2+D2+F2+G2+H2+I2+J2+K2+L2+M2+N2+O2+P2+Q2+R2+S2+T2+U2+V2+W2+X2+Y2+Z2+AA2+AB2+AC2+AD2+AE2+AF2</f>
        <v>21935.39</v>
      </c>
    </row>
    <row r="3" spans="1:33" x14ac:dyDescent="0.35">
      <c r="A3" s="12" t="s">
        <v>33</v>
      </c>
      <c r="B3" s="12">
        <v>1623.82</v>
      </c>
      <c r="C3" s="12"/>
      <c r="D3" s="12"/>
      <c r="E3" s="12">
        <v>1623.82</v>
      </c>
      <c r="F3" s="12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>
        <v>17573.849999999999</v>
      </c>
      <c r="Y3" s="12"/>
      <c r="Z3" s="12"/>
      <c r="AA3" s="12"/>
      <c r="AB3" s="12"/>
      <c r="AC3" s="12"/>
      <c r="AD3" s="12"/>
      <c r="AE3" s="12"/>
      <c r="AF3" s="12">
        <v>184.21199999999999</v>
      </c>
      <c r="AG3" s="23">
        <f t="shared" ref="AG3:AG48" si="0">B3+C3+D3+F3+G3+H3+I3+J3+K3+L3+M3+N3+O3+P3+Q3+R3+S3+T3+U3+V3+W3+X3+Y3+Z3+AA3+AB3+AC3+AD3+AE3+AF3</f>
        <v>19409.881999999998</v>
      </c>
    </row>
    <row r="4" spans="1:33" x14ac:dyDescent="0.35">
      <c r="A4" s="12" t="s">
        <v>34</v>
      </c>
      <c r="B4" s="12">
        <v>0.61</v>
      </c>
      <c r="C4" s="12"/>
      <c r="D4" s="12"/>
      <c r="E4" s="12">
        <v>0.61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>
        <v>1752.45</v>
      </c>
      <c r="Y4" s="12"/>
      <c r="Z4" s="12"/>
      <c r="AA4" s="12"/>
      <c r="AB4" s="12"/>
      <c r="AC4" s="12"/>
      <c r="AD4" s="12"/>
      <c r="AE4" s="12"/>
      <c r="AF4" s="12"/>
      <c r="AG4" s="23">
        <f t="shared" si="0"/>
        <v>1753.06</v>
      </c>
    </row>
    <row r="5" spans="1:33" x14ac:dyDescent="0.35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308.7</v>
      </c>
      <c r="Y5" s="12"/>
      <c r="Z5" s="12"/>
      <c r="AA5" s="12"/>
      <c r="AB5" s="12"/>
      <c r="AC5" s="12"/>
      <c r="AD5" s="12"/>
      <c r="AE5" s="12"/>
      <c r="AF5" s="12"/>
      <c r="AG5" s="23">
        <f t="shared" si="0"/>
        <v>308.7</v>
      </c>
    </row>
    <row r="6" spans="1:33" x14ac:dyDescent="0.35">
      <c r="A6" s="12" t="s">
        <v>36</v>
      </c>
      <c r="B6" s="12">
        <v>-46.97</v>
      </c>
      <c r="C6" s="12">
        <v>-275.85000000000002</v>
      </c>
      <c r="D6" s="12"/>
      <c r="E6" s="12">
        <v>-322.82000000000005</v>
      </c>
      <c r="F6" s="12">
        <v>36.4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349.65</v>
      </c>
      <c r="Y6" s="12"/>
      <c r="Z6" s="12"/>
      <c r="AA6" s="12"/>
      <c r="AB6" s="12"/>
      <c r="AC6" s="12"/>
      <c r="AD6" s="12"/>
      <c r="AE6" s="12"/>
      <c r="AF6" s="12"/>
      <c r="AG6" s="23">
        <f t="shared" si="0"/>
        <v>63.229999999999905</v>
      </c>
    </row>
    <row r="7" spans="1:33" x14ac:dyDescent="0.35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3"/>
    </row>
    <row r="8" spans="1:33" x14ac:dyDescent="0.35">
      <c r="A8" s="9" t="s">
        <v>37</v>
      </c>
      <c r="B8" s="12">
        <v>3775.29</v>
      </c>
      <c r="C8" s="12">
        <v>7932.52</v>
      </c>
      <c r="D8" s="12">
        <v>224.89</v>
      </c>
      <c r="E8" s="12">
        <v>11932.7</v>
      </c>
      <c r="F8" s="12">
        <v>64.400000000000006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18133.5</v>
      </c>
      <c r="Y8" s="12">
        <v>61.88</v>
      </c>
      <c r="Z8" s="12">
        <v>7749.369999999999</v>
      </c>
      <c r="AA8" s="12">
        <v>1035.8699999999999</v>
      </c>
      <c r="AB8" s="12"/>
      <c r="AC8" s="12"/>
      <c r="AD8" s="12">
        <v>5.16</v>
      </c>
      <c r="AE8" s="12">
        <v>232</v>
      </c>
      <c r="AF8" s="12">
        <v>184.21199999999999</v>
      </c>
      <c r="AG8" s="23">
        <f t="shared" si="0"/>
        <v>39399.092000000004</v>
      </c>
    </row>
    <row r="9" spans="1:33" x14ac:dyDescent="0.35">
      <c r="A9" s="12" t="s">
        <v>38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23"/>
    </row>
    <row r="10" spans="1:3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23"/>
    </row>
    <row r="11" spans="1:33" x14ac:dyDescent="0.35">
      <c r="A11" s="9" t="s">
        <v>39</v>
      </c>
      <c r="B11" s="12">
        <v>-2814.54</v>
      </c>
      <c r="C11" s="12">
        <v>-3513.82</v>
      </c>
      <c r="D11" s="12"/>
      <c r="E11" s="12">
        <v>-6328.3600000000006</v>
      </c>
      <c r="F11" s="12">
        <v>2004.66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-3606.75</v>
      </c>
      <c r="Y11" s="12">
        <v>-16.38</v>
      </c>
      <c r="Z11" s="12"/>
      <c r="AA11" s="12">
        <v>-1035.8699999999999</v>
      </c>
      <c r="AB11" s="12"/>
      <c r="AC11" s="12"/>
      <c r="AD11" s="12">
        <v>-5.16</v>
      </c>
      <c r="AE11" s="12"/>
      <c r="AF11" s="12">
        <v>2319.076</v>
      </c>
      <c r="AG11" s="23">
        <f t="shared" si="0"/>
        <v>-6668.7840000000006</v>
      </c>
    </row>
    <row r="12" spans="1:33" x14ac:dyDescent="0.35">
      <c r="A12" s="12" t="s">
        <v>40</v>
      </c>
      <c r="B12" s="12">
        <v>-387.35000000000008</v>
      </c>
      <c r="C12" s="12">
        <v>-3452.92</v>
      </c>
      <c r="D12" s="12"/>
      <c r="E12" s="12">
        <v>-3840.2700000000004</v>
      </c>
      <c r="F12" s="12">
        <v>47.460000000000036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-2012.85</v>
      </c>
      <c r="Y12" s="12">
        <v>-16.38</v>
      </c>
      <c r="Z12" s="12"/>
      <c r="AA12" s="12">
        <v>-1035.8699999999999</v>
      </c>
      <c r="AB12" s="12"/>
      <c r="AC12" s="12"/>
      <c r="AD12" s="12">
        <v>-5.16</v>
      </c>
      <c r="AE12" s="12"/>
      <c r="AF12" s="12">
        <v>2942.8339999999998</v>
      </c>
      <c r="AG12" s="23">
        <f t="shared" si="0"/>
        <v>-3920.2359999999999</v>
      </c>
    </row>
    <row r="13" spans="1:33" x14ac:dyDescent="0.35">
      <c r="A13" s="12" t="s">
        <v>41</v>
      </c>
      <c r="B13" s="12">
        <v>-2378.39</v>
      </c>
      <c r="C13" s="12">
        <v>-9.3000000000000007</v>
      </c>
      <c r="D13" s="12"/>
      <c r="E13" s="12">
        <v>-2387.69</v>
      </c>
      <c r="F13" s="12">
        <v>1957.2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3">
        <f t="shared" si="0"/>
        <v>-430.49</v>
      </c>
    </row>
    <row r="14" spans="1:33" x14ac:dyDescent="0.35">
      <c r="A14" s="12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>
        <v>-1065.75</v>
      </c>
      <c r="Y14" s="12"/>
      <c r="Z14" s="12"/>
      <c r="AA14" s="12"/>
      <c r="AB14" s="12"/>
      <c r="AC14" s="12"/>
      <c r="AD14" s="12"/>
      <c r="AE14" s="12"/>
      <c r="AF14" s="12">
        <v>-51.6</v>
      </c>
      <c r="AG14" s="23">
        <f t="shared" si="0"/>
        <v>-1117.3499999999999</v>
      </c>
    </row>
    <row r="15" spans="1:33" x14ac:dyDescent="0.35">
      <c r="A15" s="12" t="s">
        <v>43</v>
      </c>
      <c r="B15" s="12">
        <v>-48.8</v>
      </c>
      <c r="C15" s="12">
        <v>-51.6</v>
      </c>
      <c r="D15" s="12"/>
      <c r="E15" s="12">
        <v>-100.4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-528.15</v>
      </c>
      <c r="Y15" s="12"/>
      <c r="Z15" s="12"/>
      <c r="AA15" s="12"/>
      <c r="AB15" s="12"/>
      <c r="AC15" s="12"/>
      <c r="AD15" s="12"/>
      <c r="AE15" s="12"/>
      <c r="AF15" s="12">
        <v>-572.1579999999999</v>
      </c>
      <c r="AG15" s="23">
        <f t="shared" si="0"/>
        <v>-1200.7079999999999</v>
      </c>
    </row>
    <row r="16" spans="1:33" x14ac:dyDescent="0.35">
      <c r="A16" s="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3"/>
    </row>
    <row r="17" spans="1:33" x14ac:dyDescent="0.35">
      <c r="A17" s="9" t="s">
        <v>44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3"/>
    </row>
    <row r="18" spans="1:33" x14ac:dyDescent="0.35">
      <c r="A18" s="12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3"/>
    </row>
    <row r="19" spans="1:33" x14ac:dyDescent="0.35">
      <c r="A19" s="9" t="s">
        <v>45</v>
      </c>
      <c r="B19" s="12">
        <v>960.75</v>
      </c>
      <c r="C19" s="12">
        <v>4418.7</v>
      </c>
      <c r="D19" s="12">
        <v>224.63199999999998</v>
      </c>
      <c r="E19" s="12">
        <v>5604.0819999999994</v>
      </c>
      <c r="F19" s="12">
        <v>2069.06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14526.75</v>
      </c>
      <c r="Y19" s="12">
        <v>45.5</v>
      </c>
      <c r="Z19" s="12">
        <v>7749.369999999999</v>
      </c>
      <c r="AA19" s="12"/>
      <c r="AB19" s="12"/>
      <c r="AC19" s="12"/>
      <c r="AD19" s="12"/>
      <c r="AE19" s="12">
        <v>232</v>
      </c>
      <c r="AF19" s="12">
        <v>2503.288</v>
      </c>
      <c r="AG19" s="23">
        <f t="shared" si="0"/>
        <v>32730.05</v>
      </c>
    </row>
    <row r="20" spans="1:33" x14ac:dyDescent="0.35">
      <c r="A20" s="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3"/>
    </row>
    <row r="21" spans="1:33" x14ac:dyDescent="0.35">
      <c r="A21" s="9" t="s">
        <v>46</v>
      </c>
      <c r="B21" s="12">
        <v>591.09</v>
      </c>
      <c r="C21" s="12">
        <v>1649.4</v>
      </c>
      <c r="D21" s="12">
        <v>5.59</v>
      </c>
      <c r="E21" s="12">
        <v>2246.0800000000004</v>
      </c>
      <c r="F21" s="12">
        <v>1885.1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>
        <v>3967.95</v>
      </c>
      <c r="Y21" s="12">
        <v>45.5</v>
      </c>
      <c r="Z21" s="12"/>
      <c r="AA21" s="12"/>
      <c r="AB21" s="12"/>
      <c r="AC21" s="12"/>
      <c r="AD21" s="12"/>
      <c r="AE21" s="12"/>
      <c r="AF21" s="12">
        <v>1634.6880000000001</v>
      </c>
      <c r="AG21" s="23">
        <f t="shared" si="0"/>
        <v>9779.3179999999993</v>
      </c>
    </row>
    <row r="22" spans="1:33" x14ac:dyDescent="0.35">
      <c r="A22" s="12" t="s">
        <v>47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23"/>
    </row>
    <row r="23" spans="1:33" x14ac:dyDescent="0.35">
      <c r="A23" s="12" t="s">
        <v>48</v>
      </c>
      <c r="B23" s="12">
        <v>28.06</v>
      </c>
      <c r="C23" s="12">
        <v>150.9</v>
      </c>
      <c r="D23" s="12"/>
      <c r="E23" s="12">
        <v>178.96</v>
      </c>
      <c r="F23" s="12">
        <v>0.7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153.30000000000001</v>
      </c>
      <c r="Y23" s="12"/>
      <c r="Z23" s="12"/>
      <c r="AA23" s="12"/>
      <c r="AB23" s="12"/>
      <c r="AC23" s="12"/>
      <c r="AD23" s="12"/>
      <c r="AE23" s="12"/>
      <c r="AF23" s="12">
        <v>33.281999999999996</v>
      </c>
      <c r="AG23" s="23">
        <f t="shared" si="0"/>
        <v>366.24200000000002</v>
      </c>
    </row>
    <row r="24" spans="1:33" x14ac:dyDescent="0.35">
      <c r="A24" s="12" t="s">
        <v>49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23"/>
    </row>
    <row r="25" spans="1:33" x14ac:dyDescent="0.35">
      <c r="A25" s="12" t="s">
        <v>50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23"/>
    </row>
    <row r="26" spans="1:33" x14ac:dyDescent="0.35">
      <c r="A26" s="12" t="s">
        <v>51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598.5</v>
      </c>
      <c r="Y26" s="12"/>
      <c r="Z26" s="12"/>
      <c r="AA26" s="12"/>
      <c r="AB26" s="12"/>
      <c r="AC26" s="12"/>
      <c r="AD26" s="12"/>
      <c r="AE26" s="12"/>
      <c r="AF26" s="12">
        <v>189.02799999999999</v>
      </c>
      <c r="AG26" s="23">
        <f t="shared" si="0"/>
        <v>787.52800000000002</v>
      </c>
    </row>
    <row r="27" spans="1:33" x14ac:dyDescent="0.35">
      <c r="A27" s="12" t="s">
        <v>52</v>
      </c>
      <c r="B27" s="12"/>
      <c r="C27" s="12">
        <v>113.7</v>
      </c>
      <c r="D27" s="12"/>
      <c r="E27" s="12">
        <v>113.7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172.2</v>
      </c>
      <c r="Y27" s="12"/>
      <c r="Z27" s="12"/>
      <c r="AA27" s="12"/>
      <c r="AB27" s="12"/>
      <c r="AC27" s="12"/>
      <c r="AD27" s="12"/>
      <c r="AE27" s="12"/>
      <c r="AF27" s="12">
        <v>49.965999999999994</v>
      </c>
      <c r="AG27" s="23">
        <f t="shared" si="0"/>
        <v>335.86599999999999</v>
      </c>
    </row>
    <row r="28" spans="1:33" x14ac:dyDescent="0.35">
      <c r="A28" s="12" t="s">
        <v>53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23"/>
    </row>
    <row r="29" spans="1:33" x14ac:dyDescent="0.35">
      <c r="A29" s="1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23"/>
    </row>
    <row r="30" spans="1:33" x14ac:dyDescent="0.35">
      <c r="A30" s="12" t="s">
        <v>55</v>
      </c>
      <c r="B30" s="12">
        <v>229.36</v>
      </c>
      <c r="C30" s="12">
        <v>612</v>
      </c>
      <c r="D30" s="12">
        <v>5.59</v>
      </c>
      <c r="E30" s="12">
        <v>846.95</v>
      </c>
      <c r="F30" s="12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>
        <v>468.3</v>
      </c>
      <c r="Y30" s="12">
        <v>45.5</v>
      </c>
      <c r="Z30" s="12"/>
      <c r="AA30" s="12"/>
      <c r="AB30" s="12"/>
      <c r="AC30" s="12"/>
      <c r="AD30" s="12"/>
      <c r="AE30" s="12"/>
      <c r="AF30" s="12">
        <v>243.98199999999997</v>
      </c>
      <c r="AG30" s="23">
        <f t="shared" si="0"/>
        <v>1604.732</v>
      </c>
    </row>
    <row r="31" spans="1:33" x14ac:dyDescent="0.35">
      <c r="A31" s="12" t="s">
        <v>56</v>
      </c>
      <c r="B31" s="12"/>
      <c r="C31" s="12"/>
      <c r="D31" s="12"/>
      <c r="E31" s="12"/>
      <c r="F31" s="12">
        <v>1708.7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>
        <v>264.60000000000002</v>
      </c>
      <c r="Y31" s="12"/>
      <c r="Z31" s="12"/>
      <c r="AA31" s="12"/>
      <c r="AB31" s="12"/>
      <c r="AC31" s="12"/>
      <c r="AD31" s="12"/>
      <c r="AE31" s="12"/>
      <c r="AF31" s="12">
        <v>243.46599999999998</v>
      </c>
      <c r="AG31" s="23">
        <f t="shared" si="0"/>
        <v>2216.7660000000001</v>
      </c>
    </row>
    <row r="32" spans="1:33" x14ac:dyDescent="0.35">
      <c r="A32" s="12" t="s">
        <v>57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212.1</v>
      </c>
      <c r="Y32" s="12"/>
      <c r="Z32" s="12"/>
      <c r="AA32" s="12"/>
      <c r="AB32" s="12"/>
      <c r="AC32" s="12"/>
      <c r="AD32" s="12"/>
      <c r="AE32" s="12"/>
      <c r="AF32" s="12">
        <v>166.41</v>
      </c>
      <c r="AG32" s="23">
        <f t="shared" si="0"/>
        <v>378.51</v>
      </c>
    </row>
    <row r="33" spans="1:33" x14ac:dyDescent="0.35">
      <c r="A33" s="12" t="s">
        <v>58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3"/>
    </row>
    <row r="34" spans="1:33" x14ac:dyDescent="0.35">
      <c r="A34" s="12" t="s">
        <v>59</v>
      </c>
      <c r="B34" s="12">
        <v>333.67</v>
      </c>
      <c r="C34" s="12">
        <v>772.8</v>
      </c>
      <c r="D34" s="12"/>
      <c r="E34" s="12">
        <v>1106.47</v>
      </c>
      <c r="F34" s="12">
        <v>175.7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>
        <v>1568.7</v>
      </c>
      <c r="Y34" s="12"/>
      <c r="Z34" s="12"/>
      <c r="AA34" s="12"/>
      <c r="AB34" s="12"/>
      <c r="AC34" s="12"/>
      <c r="AD34" s="12"/>
      <c r="AE34" s="12"/>
      <c r="AF34" s="12">
        <v>708.55399999999997</v>
      </c>
      <c r="AG34" s="23">
        <f t="shared" si="0"/>
        <v>3559.424</v>
      </c>
    </row>
    <row r="35" spans="1:33" x14ac:dyDescent="0.35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23"/>
    </row>
    <row r="36" spans="1:33" x14ac:dyDescent="0.35">
      <c r="A36" s="9" t="s">
        <v>60</v>
      </c>
      <c r="B36" s="12">
        <v>107.97</v>
      </c>
      <c r="C36" s="12">
        <v>18.600000000000001</v>
      </c>
      <c r="D36" s="12"/>
      <c r="E36" s="12">
        <v>126.57</v>
      </c>
      <c r="F36" s="12">
        <v>0.7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>
        <v>6049.05</v>
      </c>
      <c r="Y36" s="12"/>
      <c r="Z36" s="12"/>
      <c r="AA36" s="12"/>
      <c r="AB36" s="12"/>
      <c r="AC36" s="12"/>
      <c r="AD36" s="12"/>
      <c r="AE36" s="12"/>
      <c r="AF36" s="12">
        <v>18.317999999999998</v>
      </c>
      <c r="AG36" s="23">
        <f t="shared" si="0"/>
        <v>6194.6380000000008</v>
      </c>
    </row>
    <row r="37" spans="1:33" x14ac:dyDescent="0.35">
      <c r="A37" s="12" t="s">
        <v>61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3"/>
    </row>
    <row r="38" spans="1:33" x14ac:dyDescent="0.35">
      <c r="A38" s="12" t="s">
        <v>62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/>
    </row>
    <row r="39" spans="1:33" x14ac:dyDescent="0.35">
      <c r="A39" s="12" t="s">
        <v>63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3"/>
    </row>
    <row r="40" spans="1:33" x14ac:dyDescent="0.35">
      <c r="A40" s="12" t="s">
        <v>64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3"/>
    </row>
    <row r="41" spans="1:33" x14ac:dyDescent="0.35">
      <c r="A41" s="12" t="s">
        <v>65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3"/>
    </row>
    <row r="42" spans="1:33" x14ac:dyDescent="0.3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3"/>
    </row>
    <row r="43" spans="1:33" x14ac:dyDescent="0.35">
      <c r="A43" s="9" t="s">
        <v>66</v>
      </c>
      <c r="B43" s="12">
        <v>261.69</v>
      </c>
      <c r="C43" s="12">
        <v>2750.7</v>
      </c>
      <c r="D43" s="12">
        <v>219.04199999999997</v>
      </c>
      <c r="E43" s="12">
        <v>3231.4319999999998</v>
      </c>
      <c r="F43" s="12">
        <v>183.26000000000002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>
        <v>3698.1</v>
      </c>
      <c r="Y43" s="12"/>
      <c r="Z43" s="12">
        <v>7749.369999999999</v>
      </c>
      <c r="AA43" s="12"/>
      <c r="AB43" s="12"/>
      <c r="AC43" s="12"/>
      <c r="AD43" s="12"/>
      <c r="AE43" s="12">
        <v>232</v>
      </c>
      <c r="AF43" s="12">
        <v>850.28199999999993</v>
      </c>
      <c r="AG43" s="23">
        <f t="shared" si="0"/>
        <v>15944.443999999998</v>
      </c>
    </row>
    <row r="44" spans="1:33" x14ac:dyDescent="0.35">
      <c r="A44" s="12" t="s">
        <v>67</v>
      </c>
      <c r="B44" s="12">
        <v>261.69</v>
      </c>
      <c r="C44" s="12">
        <v>2750.7</v>
      </c>
      <c r="D44" s="12">
        <v>219.04199999999997</v>
      </c>
      <c r="E44" s="12">
        <v>3231.4319999999998</v>
      </c>
      <c r="F44" s="12">
        <v>183.26000000000002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2218.65</v>
      </c>
      <c r="Y44" s="12"/>
      <c r="Z44" s="12">
        <v>7749.369999999999</v>
      </c>
      <c r="AA44" s="12"/>
      <c r="AB44" s="12"/>
      <c r="AC44" s="12"/>
      <c r="AD44" s="12"/>
      <c r="AE44" s="12">
        <v>232</v>
      </c>
      <c r="AF44" s="12">
        <v>823.53599999999994</v>
      </c>
      <c r="AG44" s="23">
        <f t="shared" si="0"/>
        <v>14438.248</v>
      </c>
    </row>
    <row r="45" spans="1:33" x14ac:dyDescent="0.35">
      <c r="A45" s="12" t="s">
        <v>68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>
        <v>1479.45</v>
      </c>
      <c r="Y45" s="12"/>
      <c r="Z45" s="12"/>
      <c r="AA45" s="12"/>
      <c r="AB45" s="12"/>
      <c r="AC45" s="12"/>
      <c r="AD45" s="12"/>
      <c r="AE45" s="12"/>
      <c r="AF45" s="12">
        <v>26.745999999999999</v>
      </c>
      <c r="AG45" s="23">
        <f t="shared" si="0"/>
        <v>1506.1960000000001</v>
      </c>
    </row>
    <row r="46" spans="1:33" x14ac:dyDescent="0.35">
      <c r="A46" s="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23"/>
    </row>
    <row r="47" spans="1:33" x14ac:dyDescent="0.35">
      <c r="A47" s="9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811.65</v>
      </c>
      <c r="Y47" s="12"/>
      <c r="Z47" s="12"/>
      <c r="AA47" s="12"/>
      <c r="AB47" s="12"/>
      <c r="AC47" s="12"/>
      <c r="AD47" s="12"/>
      <c r="AE47" s="12"/>
      <c r="AF47" s="12"/>
      <c r="AG47" s="23">
        <f t="shared" si="0"/>
        <v>811.65</v>
      </c>
    </row>
    <row r="48" spans="1:33" x14ac:dyDescent="0.35">
      <c r="A48" s="12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>
        <v>530.25</v>
      </c>
      <c r="Y48" s="12"/>
      <c r="Z48" s="12"/>
      <c r="AA48" s="12"/>
      <c r="AB48" s="12"/>
      <c r="AC48" s="12"/>
      <c r="AD48" s="12"/>
      <c r="AE48" s="12"/>
      <c r="AF48" s="12"/>
      <c r="AG48" s="23">
        <f t="shared" si="0"/>
        <v>530.25</v>
      </c>
    </row>
    <row r="49" spans="33:33" x14ac:dyDescent="0.35">
      <c r="AG49" s="23"/>
    </row>
    <row r="50" spans="33:33" x14ac:dyDescent="0.35">
      <c r="AG50" s="23"/>
    </row>
    <row r="51" spans="33:33" x14ac:dyDescent="0.35">
      <c r="AG51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2E4F-449B-2B42-8240-BD483D07651D}">
  <dimension ref="A1:AG50"/>
  <sheetViews>
    <sheetView workbookViewId="0">
      <selection activeCell="F9" sqref="F9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2150.86</v>
      </c>
      <c r="C2" s="7">
        <v>8948.66</v>
      </c>
      <c r="D2" s="7">
        <v>261.01</v>
      </c>
      <c r="E2" s="7">
        <v>11360.529999999999</v>
      </c>
      <c r="X2" s="7">
        <v>2513.6999999999998</v>
      </c>
      <c r="Y2" s="7">
        <v>415.87</v>
      </c>
      <c r="Z2" s="7">
        <v>7879.8899999999994</v>
      </c>
      <c r="AA2" s="7">
        <v>1021.078</v>
      </c>
      <c r="AC2" s="7">
        <v>5</v>
      </c>
      <c r="AD2" s="7">
        <v>37.840000000000003</v>
      </c>
      <c r="AE2" s="7">
        <v>304</v>
      </c>
      <c r="AG2" s="7">
        <f>B2+C2+D2+F2+G2+H2+I2+J2+K2+L2+M2+N2+O2+P2+Q2+R2+S2+T2+U2+V2+W2+X2+Y2+Z2+AA2+AB2+AC2+AD2+AE2+AF2</f>
        <v>23537.907999999999</v>
      </c>
    </row>
    <row r="3" spans="1:33" x14ac:dyDescent="0.3">
      <c r="A3" s="7" t="s">
        <v>33</v>
      </c>
      <c r="B3" s="7">
        <v>1828.78</v>
      </c>
      <c r="E3" s="7">
        <v>1828.78</v>
      </c>
      <c r="F3" s="7">
        <v>5.5</v>
      </c>
      <c r="X3" s="7">
        <v>19100.55</v>
      </c>
      <c r="AF3" s="7">
        <v>66.821999999999989</v>
      </c>
      <c r="AG3" s="7">
        <f t="shared" ref="AG3:AG48" si="0">B3+C3+D3+F3+G3+H3+I3+J3+K3+L3+M3+N3+O3+P3+Q3+R3+S3+T3+U3+V3+W3+X3+Y3+Z3+AA3+AB3+AC3+AD3+AE3+AF3</f>
        <v>21001.651999999998</v>
      </c>
    </row>
    <row r="4" spans="1:33" x14ac:dyDescent="0.3">
      <c r="A4" s="7" t="s">
        <v>34</v>
      </c>
      <c r="B4" s="7">
        <v>1.22</v>
      </c>
      <c r="E4" s="7">
        <v>1.22</v>
      </c>
      <c r="F4" s="7">
        <v>18.2</v>
      </c>
      <c r="X4" s="7">
        <v>1760.85</v>
      </c>
      <c r="AG4" s="7">
        <f t="shared" si="0"/>
        <v>1780.27</v>
      </c>
    </row>
    <row r="5" spans="1:33" x14ac:dyDescent="0.3">
      <c r="A5" s="7" t="s">
        <v>35</v>
      </c>
      <c r="X5" s="7">
        <v>500.85</v>
      </c>
      <c r="AG5" s="7">
        <f t="shared" si="0"/>
        <v>500.85</v>
      </c>
    </row>
    <row r="6" spans="1:33" x14ac:dyDescent="0.3">
      <c r="A6" s="7" t="s">
        <v>36</v>
      </c>
      <c r="B6" s="7">
        <v>14.03</v>
      </c>
      <c r="C6" s="7">
        <v>-21.59</v>
      </c>
      <c r="E6" s="7">
        <v>-7.5600000000000005</v>
      </c>
      <c r="X6" s="7">
        <v>-130.19999999999999</v>
      </c>
      <c r="AG6" s="7">
        <f t="shared" si="0"/>
        <v>-137.76</v>
      </c>
    </row>
    <row r="8" spans="1:33" x14ac:dyDescent="0.3">
      <c r="A8" s="6" t="s">
        <v>37</v>
      </c>
      <c r="B8" s="7">
        <v>3992.45</v>
      </c>
      <c r="C8" s="7">
        <v>8878.77</v>
      </c>
      <c r="D8" s="7">
        <v>261.01</v>
      </c>
      <c r="E8" s="7">
        <v>13132.23</v>
      </c>
      <c r="F8" s="7">
        <v>-12.7</v>
      </c>
      <c r="X8" s="7">
        <v>19622.400000000001</v>
      </c>
      <c r="Y8" s="7">
        <v>415.87</v>
      </c>
      <c r="Z8" s="7">
        <v>7879.8899999999994</v>
      </c>
      <c r="AA8" s="7">
        <v>1021.078</v>
      </c>
      <c r="AC8" s="7">
        <v>5</v>
      </c>
      <c r="AD8" s="7">
        <v>37.840000000000003</v>
      </c>
      <c r="AE8" s="7">
        <v>304</v>
      </c>
      <c r="AF8" s="7">
        <v>66.821999999999989</v>
      </c>
      <c r="AG8" s="7">
        <f t="shared" si="0"/>
        <v>42472.43</v>
      </c>
    </row>
    <row r="9" spans="1:33" x14ac:dyDescent="0.3">
      <c r="A9" s="7" t="s">
        <v>38</v>
      </c>
      <c r="C9" s="7">
        <v>-48.3</v>
      </c>
      <c r="E9" s="7">
        <v>-48.3</v>
      </c>
      <c r="X9" s="7">
        <v>158.55000000000001</v>
      </c>
      <c r="AG9" s="7">
        <f t="shared" si="0"/>
        <v>110.25000000000001</v>
      </c>
    </row>
    <row r="10" spans="1:33" x14ac:dyDescent="0.3">
      <c r="A10" s="7"/>
    </row>
    <row r="11" spans="1:33" x14ac:dyDescent="0.3">
      <c r="A11" s="6" t="s">
        <v>39</v>
      </c>
      <c r="B11" s="7">
        <v>-3050.61</v>
      </c>
      <c r="C11" s="7">
        <v>-4648.47</v>
      </c>
      <c r="D11" s="7">
        <v>-0.86</v>
      </c>
      <c r="E11" s="7">
        <v>-7699.9400000000005</v>
      </c>
      <c r="F11" s="7">
        <v>2212.06</v>
      </c>
      <c r="X11" s="7">
        <v>-3610.95</v>
      </c>
      <c r="Y11" s="7">
        <v>-374.01</v>
      </c>
      <c r="AA11" s="7">
        <v>-1021.078</v>
      </c>
      <c r="AD11" s="7">
        <v>-37.840000000000003</v>
      </c>
      <c r="AF11" s="7">
        <v>2647.8539999999994</v>
      </c>
      <c r="AG11" s="7">
        <f t="shared" si="0"/>
        <v>-7883.9039999999986</v>
      </c>
    </row>
    <row r="12" spans="1:33" x14ac:dyDescent="0.3">
      <c r="A12" s="7" t="s">
        <v>40</v>
      </c>
    </row>
    <row r="13" spans="1:33" x14ac:dyDescent="0.3">
      <c r="A13" s="7" t="s">
        <v>41</v>
      </c>
      <c r="B13" s="7">
        <v>-2597.9899999999998</v>
      </c>
      <c r="C13" s="7">
        <v>-9.3000000000000007</v>
      </c>
      <c r="E13" s="7">
        <v>-2607.29</v>
      </c>
      <c r="AG13" s="7">
        <f t="shared" si="0"/>
        <v>-2607.29</v>
      </c>
    </row>
    <row r="14" spans="1:33" x14ac:dyDescent="0.3">
      <c r="A14" s="7" t="s">
        <v>42</v>
      </c>
      <c r="X14" s="7">
        <v>-1092</v>
      </c>
      <c r="AF14" s="7">
        <v>-55.383999999999993</v>
      </c>
      <c r="AG14" s="7">
        <f t="shared" si="0"/>
        <v>-1147.384</v>
      </c>
    </row>
    <row r="15" spans="1:33" x14ac:dyDescent="0.3">
      <c r="A15" s="7" t="s">
        <v>43</v>
      </c>
      <c r="B15" s="7">
        <v>-43.92</v>
      </c>
      <c r="C15" s="7">
        <v>-53.4</v>
      </c>
      <c r="D15" s="7">
        <v>-0.86</v>
      </c>
      <c r="E15" s="7">
        <v>-98.18</v>
      </c>
      <c r="F15" s="7">
        <v>-21</v>
      </c>
      <c r="X15" s="7">
        <v>-522.9</v>
      </c>
      <c r="AF15" s="7">
        <v>-710.53199999999993</v>
      </c>
      <c r="AG15" s="7">
        <f t="shared" si="0"/>
        <v>-1352.6119999999999</v>
      </c>
    </row>
    <row r="17" spans="1:33" x14ac:dyDescent="0.3">
      <c r="A17" s="6" t="s">
        <v>44</v>
      </c>
      <c r="B17" s="7">
        <v>941.8400000000006</v>
      </c>
      <c r="C17" s="7">
        <v>4230.3</v>
      </c>
      <c r="D17" s="7">
        <v>260.14999999999998</v>
      </c>
      <c r="E17" s="7">
        <v>5432.2900000000009</v>
      </c>
      <c r="F17" s="7">
        <v>2199.36</v>
      </c>
      <c r="X17" s="7">
        <v>16011.45</v>
      </c>
      <c r="Y17" s="7">
        <v>41.86</v>
      </c>
      <c r="Z17" s="7">
        <v>7879.8899999999994</v>
      </c>
      <c r="AC17" s="7">
        <v>5</v>
      </c>
      <c r="AE17" s="7">
        <v>304</v>
      </c>
      <c r="AF17" s="7">
        <v>2714.6759999999995</v>
      </c>
      <c r="AG17" s="7">
        <f t="shared" si="0"/>
        <v>34588.525999999998</v>
      </c>
    </row>
    <row r="18" spans="1:33" x14ac:dyDescent="0.3">
      <c r="A18" s="7" t="s">
        <v>38</v>
      </c>
      <c r="C18" s="7">
        <v>-48.3</v>
      </c>
      <c r="E18" s="7">
        <v>-48.3</v>
      </c>
      <c r="X18" s="7">
        <v>158.55000000000001</v>
      </c>
      <c r="AG18" s="7">
        <f t="shared" si="0"/>
        <v>110.25000000000001</v>
      </c>
    </row>
    <row r="19" spans="1:33" x14ac:dyDescent="0.3">
      <c r="A19" s="6" t="s">
        <v>45</v>
      </c>
      <c r="B19" s="7">
        <v>941.84</v>
      </c>
      <c r="C19" s="7">
        <v>4230.3</v>
      </c>
      <c r="D19" s="7">
        <v>260.14999999999998</v>
      </c>
      <c r="E19" s="7">
        <v>5432.29</v>
      </c>
      <c r="F19" s="7">
        <v>2199.36</v>
      </c>
      <c r="X19" s="7">
        <v>16011.45</v>
      </c>
      <c r="Y19" s="7">
        <v>41.86</v>
      </c>
      <c r="Z19" s="7">
        <v>7879.8899999999994</v>
      </c>
      <c r="AC19" s="7">
        <v>5</v>
      </c>
      <c r="AE19" s="7">
        <v>304</v>
      </c>
      <c r="AF19" s="7">
        <v>2714.6759999999999</v>
      </c>
      <c r="AG19" s="7">
        <f t="shared" si="0"/>
        <v>34588.525999999998</v>
      </c>
    </row>
    <row r="21" spans="1:33" x14ac:dyDescent="0.3">
      <c r="A21" s="6" t="s">
        <v>46</v>
      </c>
      <c r="B21" s="7">
        <v>603.29</v>
      </c>
      <c r="C21" s="7">
        <v>1477.5</v>
      </c>
      <c r="D21" s="7">
        <v>9.4600000000000009</v>
      </c>
      <c r="E21" s="7">
        <v>2090.25</v>
      </c>
      <c r="F21" s="7">
        <v>1908.9</v>
      </c>
      <c r="X21" s="7">
        <v>4363.8</v>
      </c>
      <c r="Y21" s="7">
        <v>41.86</v>
      </c>
      <c r="AF21" s="7">
        <v>1740.8120000000001</v>
      </c>
      <c r="AG21" s="7">
        <f t="shared" si="0"/>
        <v>10145.622000000001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25.01</v>
      </c>
      <c r="C23" s="7">
        <v>303</v>
      </c>
      <c r="E23" s="7">
        <v>328.01</v>
      </c>
      <c r="F23" s="7">
        <v>2.1</v>
      </c>
      <c r="X23" s="7">
        <v>183.75</v>
      </c>
      <c r="AF23" s="7">
        <v>37.495999999999995</v>
      </c>
      <c r="AG23" s="7">
        <f t="shared" si="0"/>
        <v>551.35599999999999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592.20000000000005</v>
      </c>
      <c r="AF26" s="7">
        <v>213.02199999999999</v>
      </c>
      <c r="AG26" s="7">
        <f t="shared" si="0"/>
        <v>805.22199999999998</v>
      </c>
    </row>
    <row r="27" spans="1:33" x14ac:dyDescent="0.3">
      <c r="A27" s="7" t="s">
        <v>52</v>
      </c>
      <c r="C27" s="7">
        <v>137.4</v>
      </c>
      <c r="E27" s="7">
        <v>137.4</v>
      </c>
      <c r="X27" s="7">
        <v>178.5</v>
      </c>
      <c r="AF27" s="7">
        <v>58.05</v>
      </c>
      <c r="AG27" s="7">
        <f t="shared" si="0"/>
        <v>373.95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345.26</v>
      </c>
      <c r="C30" s="7">
        <v>660</v>
      </c>
      <c r="D30" s="7">
        <v>9.4600000000000009</v>
      </c>
      <c r="E30" s="7">
        <v>1014.72</v>
      </c>
      <c r="X30" s="7">
        <v>525</v>
      </c>
      <c r="Y30" s="7">
        <v>41.86</v>
      </c>
      <c r="AF30" s="7">
        <v>268.14799999999997</v>
      </c>
      <c r="AG30" s="7">
        <f t="shared" si="0"/>
        <v>1849.7279999999998</v>
      </c>
    </row>
    <row r="31" spans="1:33" x14ac:dyDescent="0.3">
      <c r="A31" s="7" t="s">
        <v>56</v>
      </c>
      <c r="F31" s="7">
        <v>1837.5</v>
      </c>
      <c r="X31" s="7">
        <v>288.75</v>
      </c>
      <c r="AF31" s="7">
        <v>258.60199999999998</v>
      </c>
      <c r="AG31" s="7">
        <f t="shared" si="0"/>
        <v>2384.8519999999999</v>
      </c>
    </row>
    <row r="32" spans="1:33" x14ac:dyDescent="0.3">
      <c r="A32" s="7" t="s">
        <v>57</v>
      </c>
      <c r="X32" s="7">
        <v>218.4</v>
      </c>
      <c r="AF32" s="7">
        <v>199.95</v>
      </c>
      <c r="AG32" s="7">
        <f t="shared" si="0"/>
        <v>418.35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233.02</v>
      </c>
      <c r="C34" s="7">
        <v>377.1</v>
      </c>
      <c r="E34" s="7">
        <v>610.12</v>
      </c>
      <c r="F34" s="7">
        <v>69.3</v>
      </c>
      <c r="X34" s="7">
        <v>1447.95</v>
      </c>
      <c r="AF34" s="7">
        <v>705.54399999999998</v>
      </c>
      <c r="AG34" s="7">
        <f t="shared" si="0"/>
        <v>2832.9139999999998</v>
      </c>
    </row>
    <row r="36" spans="1:33" x14ac:dyDescent="0.3">
      <c r="A36" s="6" t="s">
        <v>60</v>
      </c>
      <c r="B36" s="7">
        <v>58.56</v>
      </c>
      <c r="C36" s="7">
        <v>14.4</v>
      </c>
      <c r="E36" s="7">
        <v>72.960000000000008</v>
      </c>
      <c r="X36" s="7">
        <v>6729.45</v>
      </c>
      <c r="AF36" s="7">
        <v>20.811999999999998</v>
      </c>
      <c r="AG36" s="7">
        <f t="shared" si="0"/>
        <v>6823.2219999999998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279.99</v>
      </c>
      <c r="C43" s="7">
        <v>2738.4</v>
      </c>
      <c r="D43" s="7">
        <v>250.69</v>
      </c>
      <c r="E43" s="7">
        <v>3269.08</v>
      </c>
      <c r="F43" s="7">
        <v>290.45999999999998</v>
      </c>
      <c r="X43" s="7">
        <v>3894.45</v>
      </c>
      <c r="Z43" s="7">
        <v>7879.8899999999994</v>
      </c>
      <c r="AC43" s="7">
        <v>5</v>
      </c>
      <c r="AE43" s="7">
        <v>304</v>
      </c>
      <c r="AF43" s="7">
        <v>953.05199999999991</v>
      </c>
      <c r="AG43" s="7">
        <f t="shared" si="0"/>
        <v>16595.932000000001</v>
      </c>
    </row>
    <row r="44" spans="1:33" x14ac:dyDescent="0.3">
      <c r="A44" s="7" t="s">
        <v>67</v>
      </c>
      <c r="B44" s="7">
        <v>279.99</v>
      </c>
      <c r="C44" s="7">
        <v>2738.4</v>
      </c>
      <c r="D44" s="7">
        <v>250.69</v>
      </c>
      <c r="E44" s="7">
        <v>3269.08</v>
      </c>
      <c r="F44" s="7">
        <v>290.45999999999998</v>
      </c>
      <c r="X44" s="7">
        <v>2251.1999999999998</v>
      </c>
      <c r="Z44" s="7">
        <v>7879.8899999999994</v>
      </c>
      <c r="AC44" s="7">
        <v>5</v>
      </c>
      <c r="AE44" s="7">
        <v>304</v>
      </c>
      <c r="AF44" s="7">
        <v>925.01599999999996</v>
      </c>
      <c r="AG44" s="7">
        <f t="shared" si="0"/>
        <v>14924.645999999999</v>
      </c>
    </row>
    <row r="45" spans="1:33" x14ac:dyDescent="0.3">
      <c r="A45" s="7" t="s">
        <v>68</v>
      </c>
      <c r="X45" s="7">
        <v>1643.25</v>
      </c>
      <c r="AF45" s="7">
        <v>28.035999999999998</v>
      </c>
      <c r="AG45" s="7">
        <f t="shared" si="0"/>
        <v>1671.2860000000001</v>
      </c>
    </row>
    <row r="47" spans="1:33" x14ac:dyDescent="0.3">
      <c r="A47" s="6" t="s">
        <v>69</v>
      </c>
      <c r="X47" s="7">
        <v>1023.75</v>
      </c>
      <c r="AG47" s="7">
        <f t="shared" si="0"/>
        <v>1023.75</v>
      </c>
    </row>
    <row r="48" spans="1:33" x14ac:dyDescent="0.3">
      <c r="A48" s="7" t="s">
        <v>70</v>
      </c>
      <c r="X48" s="7">
        <v>929.25</v>
      </c>
      <c r="AG48" s="7">
        <f t="shared" si="0"/>
        <v>929.25</v>
      </c>
    </row>
    <row r="49" spans="26:32" x14ac:dyDescent="0.3">
      <c r="Z49" s="1"/>
      <c r="AF49" s="1"/>
    </row>
    <row r="50" spans="26:32" x14ac:dyDescent="0.3">
      <c r="AF5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3DE4-2831-9B49-AC33-43B365A1F6DC}">
  <dimension ref="A1:AG48"/>
  <sheetViews>
    <sheetView workbookViewId="0">
      <selection activeCell="AG7" sqref="AG7"/>
    </sheetView>
  </sheetViews>
  <sheetFormatPr defaultColWidth="8.81640625" defaultRowHeight="13" x14ac:dyDescent="0.3"/>
  <cols>
    <col min="1" max="1" width="32.1796875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73</v>
      </c>
      <c r="C1" s="10" t="s">
        <v>74</v>
      </c>
      <c r="D1" s="10" t="s">
        <v>75</v>
      </c>
      <c r="E1" s="11" t="s">
        <v>4</v>
      </c>
      <c r="F1" s="10" t="s">
        <v>76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77</v>
      </c>
      <c r="Y1" s="11" t="s">
        <v>78</v>
      </c>
      <c r="Z1" s="11" t="s">
        <v>25</v>
      </c>
      <c r="AA1" s="11" t="s">
        <v>79</v>
      </c>
      <c r="AB1" s="11" t="s">
        <v>80</v>
      </c>
      <c r="AC1" s="11" t="s">
        <v>81</v>
      </c>
      <c r="AD1" s="11" t="s">
        <v>82</v>
      </c>
      <c r="AE1" s="11" t="s">
        <v>30</v>
      </c>
      <c r="AF1" s="11" t="s">
        <v>83</v>
      </c>
      <c r="AG1" s="6" t="s">
        <v>71</v>
      </c>
    </row>
    <row r="2" spans="1:33" x14ac:dyDescent="0.3">
      <c r="A2" s="12" t="s">
        <v>32</v>
      </c>
      <c r="B2" s="7">
        <v>2111.21</v>
      </c>
      <c r="C2" s="7">
        <v>9826.57</v>
      </c>
      <c r="D2" s="7">
        <v>271.33</v>
      </c>
      <c r="E2" s="7">
        <v>12209.109999999999</v>
      </c>
      <c r="X2" s="7">
        <v>2761.5</v>
      </c>
      <c r="Y2" s="7">
        <v>270.27</v>
      </c>
      <c r="Z2" s="7">
        <v>7851.4699999999993</v>
      </c>
      <c r="AA2" s="7">
        <v>1601.1479999999999</v>
      </c>
      <c r="AC2" s="7">
        <v>10</v>
      </c>
      <c r="AD2" s="7">
        <v>49.88</v>
      </c>
      <c r="AE2" s="7">
        <v>324</v>
      </c>
      <c r="AG2" s="7">
        <f>B2+C2+D2+F2+G2+H2+I2+J2+K2+L2+M2+N2+O2+P2+Q2+R2+S2+T2+U2+V2+W2+X2+Y2+Z2+AA2+AB2+AC2+AD2+AE2+AF2</f>
        <v>25077.378000000001</v>
      </c>
    </row>
    <row r="3" spans="1:33" x14ac:dyDescent="0.3">
      <c r="A3" s="12" t="s">
        <v>33</v>
      </c>
      <c r="B3" s="7">
        <v>2389.37</v>
      </c>
      <c r="E3" s="7">
        <v>2389.37</v>
      </c>
      <c r="X3" s="7">
        <v>22625.4</v>
      </c>
      <c r="Y3" s="7">
        <v>398.58</v>
      </c>
      <c r="AF3" s="7">
        <v>49.191999999999993</v>
      </c>
      <c r="AG3" s="7">
        <f t="shared" ref="AG3:AG48" si="0">B3+C3+D3+F3+G3+H3+I3+J3+K3+L3+M3+N3+O3+P3+Q3+R3+S3+T3+U3+V3+W3+X3+Y3+Z3+AA3+AB3+AC3+AD3+AE3+AF3</f>
        <v>25462.542000000001</v>
      </c>
    </row>
    <row r="4" spans="1:33" x14ac:dyDescent="0.3">
      <c r="A4" s="12" t="s">
        <v>34</v>
      </c>
      <c r="X4" s="7">
        <v>2332.0500000000002</v>
      </c>
      <c r="AG4" s="7">
        <f t="shared" si="0"/>
        <v>2332.0500000000002</v>
      </c>
    </row>
    <row r="5" spans="1:33" x14ac:dyDescent="0.3">
      <c r="A5" s="12" t="s">
        <v>35</v>
      </c>
      <c r="X5" s="7">
        <v>522.9</v>
      </c>
      <c r="AG5" s="7">
        <f t="shared" si="0"/>
        <v>522.9</v>
      </c>
    </row>
    <row r="6" spans="1:33" x14ac:dyDescent="0.3">
      <c r="A6" s="12" t="s">
        <v>36</v>
      </c>
      <c r="B6" s="7">
        <v>-96.38</v>
      </c>
      <c r="C6" s="7">
        <v>-637.99</v>
      </c>
      <c r="E6" s="7">
        <v>-734.37</v>
      </c>
      <c r="F6" s="7">
        <v>163.19999999999999</v>
      </c>
      <c r="X6" s="7">
        <v>-507.15</v>
      </c>
      <c r="AG6" s="7">
        <f t="shared" si="0"/>
        <v>-1078.3200000000002</v>
      </c>
    </row>
    <row r="7" spans="1:33" x14ac:dyDescent="0.3">
      <c r="A7" s="9"/>
    </row>
    <row r="8" spans="1:33" x14ac:dyDescent="0.3">
      <c r="A8" s="9" t="s">
        <v>37</v>
      </c>
      <c r="B8" s="7">
        <v>4404.2</v>
      </c>
      <c r="C8" s="7">
        <v>9188.58</v>
      </c>
      <c r="D8" s="7">
        <v>271.33</v>
      </c>
      <c r="E8" s="7">
        <v>13864.109999999999</v>
      </c>
      <c r="F8" s="7">
        <v>163.19999999999999</v>
      </c>
      <c r="X8" s="7">
        <v>22300.95</v>
      </c>
      <c r="Y8" s="7">
        <v>668.85</v>
      </c>
      <c r="Z8" s="7">
        <v>7851.4699999999993</v>
      </c>
      <c r="AA8" s="7">
        <v>1601.1479999999999</v>
      </c>
      <c r="AC8" s="7">
        <v>10</v>
      </c>
      <c r="AD8" s="7">
        <v>49.88</v>
      </c>
      <c r="AE8" s="7">
        <v>324</v>
      </c>
      <c r="AF8" s="7">
        <v>49.191999999999993</v>
      </c>
      <c r="AG8" s="7">
        <f t="shared" si="0"/>
        <v>46882.8</v>
      </c>
    </row>
    <row r="9" spans="1:33" x14ac:dyDescent="0.3">
      <c r="A9" s="12" t="s">
        <v>38</v>
      </c>
      <c r="X9" s="7">
        <v>73.5</v>
      </c>
      <c r="AG9" s="7">
        <f t="shared" si="0"/>
        <v>73.5</v>
      </c>
    </row>
    <row r="10" spans="1:33" x14ac:dyDescent="0.3">
      <c r="A10" s="12"/>
    </row>
    <row r="11" spans="1:33" x14ac:dyDescent="0.3">
      <c r="A11" s="9" t="s">
        <v>39</v>
      </c>
      <c r="B11" s="7">
        <v>-3295.83</v>
      </c>
      <c r="C11" s="7">
        <v>-4153.38</v>
      </c>
      <c r="D11" s="7">
        <v>-1.29</v>
      </c>
      <c r="E11" s="7">
        <v>-7450.5</v>
      </c>
      <c r="F11" s="7">
        <v>2343.2999999999997</v>
      </c>
      <c r="X11" s="7">
        <v>-3852.45</v>
      </c>
      <c r="Y11" s="7">
        <v>-610.61</v>
      </c>
      <c r="AA11" s="7">
        <v>-1601.1479999999999</v>
      </c>
      <c r="AD11" s="7">
        <v>-49.88</v>
      </c>
      <c r="AF11" s="7">
        <v>3033.9079999999994</v>
      </c>
      <c r="AG11" s="7">
        <f t="shared" si="0"/>
        <v>-8187.380000000001</v>
      </c>
    </row>
    <row r="12" spans="1:33" x14ac:dyDescent="0.3">
      <c r="A12" s="12" t="s">
        <v>40</v>
      </c>
      <c r="B12" s="7">
        <v>-322.08000000000004</v>
      </c>
      <c r="C12" s="7">
        <v>-4087.38</v>
      </c>
      <c r="E12" s="7">
        <v>-4409.4600000000009</v>
      </c>
      <c r="F12" s="7">
        <v>44.099999999999639</v>
      </c>
      <c r="X12" s="7">
        <v>-1672.65</v>
      </c>
      <c r="Y12" s="7">
        <v>-610.61</v>
      </c>
      <c r="AA12" s="7">
        <v>-1601.1479999999999</v>
      </c>
      <c r="AD12" s="7">
        <v>-49.88</v>
      </c>
      <c r="AF12" s="7">
        <v>3814.3579999999993</v>
      </c>
      <c r="AG12" s="7">
        <f t="shared" si="0"/>
        <v>-4485.29</v>
      </c>
    </row>
    <row r="13" spans="1:33" x14ac:dyDescent="0.3">
      <c r="A13" s="12" t="s">
        <v>41</v>
      </c>
      <c r="B13" s="7">
        <v>-2751.1</v>
      </c>
      <c r="C13" s="7">
        <v>-8.6999999999999993</v>
      </c>
      <c r="E13" s="7">
        <v>-2759.7999999999997</v>
      </c>
      <c r="F13" s="7">
        <v>2320.9</v>
      </c>
      <c r="AG13" s="7">
        <f t="shared" si="0"/>
        <v>-438.89999999999964</v>
      </c>
    </row>
    <row r="14" spans="1:33" x14ac:dyDescent="0.3">
      <c r="A14" s="12" t="s">
        <v>42</v>
      </c>
      <c r="X14" s="7">
        <v>-1285.2</v>
      </c>
      <c r="AF14" s="7">
        <v>-72.841999999999999</v>
      </c>
      <c r="AG14" s="7">
        <f t="shared" si="0"/>
        <v>-1358.0420000000001</v>
      </c>
    </row>
    <row r="15" spans="1:33" x14ac:dyDescent="0.3">
      <c r="A15" s="12" t="s">
        <v>43</v>
      </c>
      <c r="B15" s="7">
        <v>-222.65</v>
      </c>
      <c r="C15" s="7">
        <v>-57.3</v>
      </c>
      <c r="D15" s="7">
        <v>-1.29</v>
      </c>
      <c r="E15" s="7">
        <v>-281.24</v>
      </c>
      <c r="F15" s="7">
        <v>-21.7</v>
      </c>
      <c r="X15" s="7">
        <v>-894.6</v>
      </c>
      <c r="AF15" s="7">
        <v>-707.60799999999995</v>
      </c>
      <c r="AG15" s="7">
        <f t="shared" si="0"/>
        <v>-1905.1479999999999</v>
      </c>
    </row>
    <row r="16" spans="1:33" x14ac:dyDescent="0.3">
      <c r="A16" s="9"/>
    </row>
    <row r="17" spans="1:33" x14ac:dyDescent="0.3">
      <c r="A17" s="9" t="s">
        <v>44</v>
      </c>
      <c r="B17" s="7">
        <v>1108.3699999999999</v>
      </c>
      <c r="C17" s="7">
        <v>5035.2</v>
      </c>
      <c r="D17" s="7">
        <v>270.04000000000002</v>
      </c>
      <c r="E17" s="7">
        <v>6413.61</v>
      </c>
      <c r="F17" s="7">
        <v>2506.5</v>
      </c>
      <c r="X17" s="7">
        <v>18448.5</v>
      </c>
      <c r="Y17" s="7">
        <v>58.24</v>
      </c>
      <c r="Z17" s="7">
        <v>7851.4699999999993</v>
      </c>
      <c r="AC17" s="7">
        <v>10</v>
      </c>
      <c r="AE17" s="7">
        <v>324</v>
      </c>
      <c r="AF17" s="7">
        <v>3083.1</v>
      </c>
      <c r="AG17" s="7">
        <f t="shared" si="0"/>
        <v>38695.42</v>
      </c>
    </row>
    <row r="18" spans="1:33" x14ac:dyDescent="0.3">
      <c r="A18" s="12" t="s">
        <v>38</v>
      </c>
      <c r="X18" s="7">
        <v>73.5</v>
      </c>
      <c r="AG18" s="7">
        <f t="shared" si="0"/>
        <v>73.5</v>
      </c>
    </row>
    <row r="19" spans="1:33" x14ac:dyDescent="0.3">
      <c r="A19" s="9" t="s">
        <v>45</v>
      </c>
      <c r="B19" s="7">
        <v>1108.3699999999999</v>
      </c>
      <c r="C19" s="7">
        <v>5035.2</v>
      </c>
      <c r="D19" s="7">
        <v>270.04000000000002</v>
      </c>
      <c r="E19" s="7">
        <v>6413.61</v>
      </c>
      <c r="F19" s="7">
        <v>2506.5</v>
      </c>
      <c r="X19" s="7">
        <v>18448.5</v>
      </c>
      <c r="Y19" s="7">
        <v>58.24</v>
      </c>
      <c r="Z19" s="7">
        <v>7851.4699999999993</v>
      </c>
      <c r="AC19" s="7">
        <v>10</v>
      </c>
      <c r="AE19" s="7">
        <v>324</v>
      </c>
      <c r="AF19" s="7">
        <v>3083.1</v>
      </c>
      <c r="AG19" s="7">
        <f t="shared" si="0"/>
        <v>38695.42</v>
      </c>
    </row>
    <row r="20" spans="1:33" x14ac:dyDescent="0.3">
      <c r="A20" s="9"/>
    </row>
    <row r="21" spans="1:33" x14ac:dyDescent="0.3">
      <c r="A21" s="9" t="s">
        <v>46</v>
      </c>
      <c r="B21" s="7">
        <v>620.98</v>
      </c>
      <c r="C21" s="7">
        <v>1925.4</v>
      </c>
      <c r="D21" s="7">
        <v>12.47</v>
      </c>
      <c r="E21" s="7">
        <v>2558.85</v>
      </c>
      <c r="F21" s="7">
        <v>2132.9</v>
      </c>
      <c r="X21" s="7">
        <v>5307.75</v>
      </c>
      <c r="Y21" s="7">
        <v>58.24</v>
      </c>
      <c r="AC21" s="7">
        <v>0</v>
      </c>
      <c r="AF21" s="7">
        <v>1980.2360000000001</v>
      </c>
      <c r="AG21" s="7">
        <f t="shared" si="0"/>
        <v>12037.976000000001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30.5</v>
      </c>
      <c r="C23" s="7">
        <v>332.7</v>
      </c>
      <c r="E23" s="7">
        <v>363.2</v>
      </c>
      <c r="F23" s="7">
        <v>32.9</v>
      </c>
      <c r="X23" s="7">
        <v>173.25</v>
      </c>
      <c r="AF23" s="7">
        <v>41.451999999999998</v>
      </c>
      <c r="AG23" s="7">
        <f t="shared" si="0"/>
        <v>610.80199999999991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X26" s="7">
        <v>684.6</v>
      </c>
      <c r="AF26" s="7">
        <v>269.86799999999999</v>
      </c>
      <c r="AG26" s="7">
        <f t="shared" si="0"/>
        <v>954.46800000000007</v>
      </c>
    </row>
    <row r="27" spans="1:33" x14ac:dyDescent="0.3">
      <c r="A27" s="12" t="s">
        <v>52</v>
      </c>
      <c r="C27" s="7">
        <v>192.6</v>
      </c>
      <c r="E27" s="7">
        <v>192.6</v>
      </c>
      <c r="X27" s="7">
        <v>168</v>
      </c>
      <c r="AF27" s="7">
        <v>71.036000000000001</v>
      </c>
      <c r="AG27" s="7">
        <f t="shared" si="0"/>
        <v>431.63600000000002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339.16</v>
      </c>
      <c r="C30" s="7">
        <v>690</v>
      </c>
      <c r="D30" s="7">
        <v>12.47</v>
      </c>
      <c r="E30" s="7">
        <v>1041.6300000000001</v>
      </c>
      <c r="X30" s="7">
        <v>577.5</v>
      </c>
      <c r="Y30" s="7">
        <v>58.24</v>
      </c>
      <c r="AF30" s="7">
        <v>290.68</v>
      </c>
      <c r="AG30" s="7">
        <f t="shared" si="0"/>
        <v>1968.0500000000002</v>
      </c>
    </row>
    <row r="31" spans="1:33" x14ac:dyDescent="0.3">
      <c r="A31" s="12" t="s">
        <v>56</v>
      </c>
      <c r="F31" s="7">
        <v>1947.4</v>
      </c>
      <c r="X31" s="7">
        <v>372.75</v>
      </c>
      <c r="AF31" s="7">
        <v>331.01399999999995</v>
      </c>
      <c r="AG31" s="7">
        <f t="shared" si="0"/>
        <v>2651.1640000000002</v>
      </c>
    </row>
    <row r="32" spans="1:33" x14ac:dyDescent="0.3">
      <c r="A32" s="12" t="s">
        <v>57</v>
      </c>
      <c r="X32" s="7">
        <v>253.05</v>
      </c>
      <c r="AF32" s="7">
        <v>198.66</v>
      </c>
      <c r="AG32" s="7">
        <f t="shared" si="0"/>
        <v>451.71000000000004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251.32</v>
      </c>
      <c r="C34" s="7">
        <v>710.1</v>
      </c>
      <c r="E34" s="7">
        <v>961.42000000000007</v>
      </c>
      <c r="F34" s="7">
        <v>152.6</v>
      </c>
      <c r="X34" s="7">
        <v>1676.85</v>
      </c>
      <c r="AF34" s="7">
        <v>777.52599999999995</v>
      </c>
      <c r="AG34" s="7">
        <f t="shared" si="0"/>
        <v>3568.3959999999997</v>
      </c>
    </row>
    <row r="35" spans="1:33" x14ac:dyDescent="0.3">
      <c r="A35" s="9"/>
    </row>
    <row r="36" spans="1:33" x14ac:dyDescent="0.3">
      <c r="A36" s="9" t="s">
        <v>60</v>
      </c>
      <c r="B36" s="7">
        <v>42.09</v>
      </c>
      <c r="C36" s="7">
        <v>13.2</v>
      </c>
      <c r="E36" s="7">
        <v>55.290000000000006</v>
      </c>
      <c r="F36" s="7">
        <v>2.8</v>
      </c>
      <c r="X36" s="7">
        <v>7502.25</v>
      </c>
      <c r="AF36" s="7">
        <v>25.8</v>
      </c>
      <c r="AG36" s="7">
        <f t="shared" si="0"/>
        <v>7586.14</v>
      </c>
    </row>
    <row r="37" spans="1:33" x14ac:dyDescent="0.3">
      <c r="A37" s="12" t="s">
        <v>61</v>
      </c>
    </row>
    <row r="38" spans="1:33" x14ac:dyDescent="0.3">
      <c r="A38" s="12" t="s">
        <v>62</v>
      </c>
    </row>
    <row r="39" spans="1:33" x14ac:dyDescent="0.3">
      <c r="A39" s="12" t="s">
        <v>63</v>
      </c>
    </row>
    <row r="40" spans="1:33" x14ac:dyDescent="0.3">
      <c r="A40" s="12" t="s">
        <v>64</v>
      </c>
    </row>
    <row r="41" spans="1:33" x14ac:dyDescent="0.3">
      <c r="A41" s="12" t="s">
        <v>65</v>
      </c>
    </row>
    <row r="42" spans="1:33" x14ac:dyDescent="0.3">
      <c r="A42" s="9"/>
    </row>
    <row r="43" spans="1:33" x14ac:dyDescent="0.3">
      <c r="A43" s="9" t="s">
        <v>66</v>
      </c>
      <c r="B43" s="7">
        <v>445.3</v>
      </c>
      <c r="C43" s="7">
        <v>3096.6</v>
      </c>
      <c r="D43" s="7">
        <v>257.57</v>
      </c>
      <c r="E43" s="7">
        <v>3799.4700000000003</v>
      </c>
      <c r="F43" s="7">
        <v>370.8</v>
      </c>
      <c r="X43" s="7">
        <v>4412.1000000000004</v>
      </c>
      <c r="Z43" s="7">
        <v>7851.4699999999993</v>
      </c>
      <c r="AC43" s="7">
        <v>10</v>
      </c>
      <c r="AE43" s="7">
        <v>324</v>
      </c>
      <c r="AF43" s="7">
        <v>1077.0640000000001</v>
      </c>
      <c r="AG43" s="7">
        <f t="shared" si="0"/>
        <v>17844.903999999999</v>
      </c>
    </row>
    <row r="44" spans="1:33" x14ac:dyDescent="0.3">
      <c r="A44" s="12" t="s">
        <v>67</v>
      </c>
      <c r="B44" s="7">
        <v>445.3</v>
      </c>
      <c r="C44" s="7">
        <v>3096.6</v>
      </c>
      <c r="D44" s="7">
        <v>257.57</v>
      </c>
      <c r="E44" s="7">
        <v>3799.4700000000003</v>
      </c>
      <c r="F44" s="7">
        <v>370.8</v>
      </c>
      <c r="X44" s="7">
        <v>2608.1999999999998</v>
      </c>
      <c r="Z44" s="7">
        <v>7851.4699999999993</v>
      </c>
      <c r="AC44" s="7">
        <v>10</v>
      </c>
      <c r="AE44" s="7">
        <v>324</v>
      </c>
      <c r="AF44" s="7">
        <v>1042.836</v>
      </c>
      <c r="AG44" s="7">
        <f t="shared" si="0"/>
        <v>16006.775999999998</v>
      </c>
    </row>
    <row r="45" spans="1:33" x14ac:dyDescent="0.3">
      <c r="A45" s="12" t="s">
        <v>68</v>
      </c>
      <c r="X45" s="7">
        <v>1803.9</v>
      </c>
      <c r="AF45" s="7">
        <v>34.227999999999994</v>
      </c>
      <c r="AG45" s="7">
        <f t="shared" si="0"/>
        <v>1838.1280000000002</v>
      </c>
    </row>
    <row r="46" spans="1:33" x14ac:dyDescent="0.3">
      <c r="A46" s="9"/>
    </row>
    <row r="47" spans="1:33" x14ac:dyDescent="0.3">
      <c r="A47" s="9" t="s">
        <v>69</v>
      </c>
      <c r="X47" s="7">
        <v>1226.4000000000001</v>
      </c>
      <c r="AG47" s="7">
        <f t="shared" si="0"/>
        <v>1226.4000000000001</v>
      </c>
    </row>
    <row r="48" spans="1:33" x14ac:dyDescent="0.3">
      <c r="A48" s="12" t="s">
        <v>70</v>
      </c>
      <c r="X48" s="7">
        <v>1401.75</v>
      </c>
      <c r="AG48" s="7">
        <f t="shared" si="0"/>
        <v>1401.75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B15D-BA6E-7644-9153-DCBE9FBDA1B1}">
  <dimension ref="A1:AG57"/>
  <sheetViews>
    <sheetView workbookViewId="0">
      <selection activeCell="Z18" sqref="Z18"/>
    </sheetView>
  </sheetViews>
  <sheetFormatPr defaultColWidth="8.81640625" defaultRowHeight="13" x14ac:dyDescent="0.3"/>
  <cols>
    <col min="1" max="1" width="41.36328125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2211.6</v>
      </c>
      <c r="C2" s="7">
        <v>8603.25</v>
      </c>
      <c r="D2" s="7">
        <v>268.32</v>
      </c>
      <c r="E2" s="7">
        <v>11083.17</v>
      </c>
      <c r="X2" s="7">
        <v>2692.0698000000002</v>
      </c>
      <c r="Y2" s="7">
        <v>90.09</v>
      </c>
      <c r="Z2" s="7">
        <v>7840.31</v>
      </c>
      <c r="AA2" s="7">
        <v>2489.6999999999998</v>
      </c>
      <c r="AC2" s="7">
        <v>13</v>
      </c>
      <c r="AD2" s="7">
        <v>58.48</v>
      </c>
      <c r="AE2" s="7">
        <v>340</v>
      </c>
      <c r="AG2" s="7">
        <f>B2+C2+D2+F2+G2+H2+I2+J2+K2+L2+M2+N2+O2+P2+Q2+R2+S2+T2+U2+V2+W2+X2+Y2+Z2+AA2+AB2+AC2+AD2+AE2+AF2</f>
        <v>24606.819800000001</v>
      </c>
    </row>
    <row r="3" spans="1:33" x14ac:dyDescent="0.3">
      <c r="A3" s="12" t="s">
        <v>33</v>
      </c>
      <c r="B3" s="7">
        <v>3152.1</v>
      </c>
      <c r="E3" s="7">
        <v>3152.1</v>
      </c>
      <c r="X3" s="7">
        <v>24264.759399999999</v>
      </c>
      <c r="Y3" s="7">
        <v>1038.31</v>
      </c>
      <c r="AF3" s="7">
        <v>32.765999999999998</v>
      </c>
      <c r="AG3" s="7">
        <f t="shared" ref="AG3:AG48" si="0">B3+C3+D3+F3+G3+H3+I3+J3+K3+L3+M3+N3+O3+P3+Q3+R3+S3+T3+U3+V3+W3+X3+Y3+Z3+AA3+AB3+AC3+AD3+AE3+AF3</f>
        <v>28487.935399999998</v>
      </c>
    </row>
    <row r="4" spans="1:33" x14ac:dyDescent="0.3">
      <c r="A4" s="12" t="s">
        <v>34</v>
      </c>
      <c r="X4" s="7">
        <v>4130.7977449999998</v>
      </c>
      <c r="AG4" s="7">
        <f t="shared" si="0"/>
        <v>4130.7977449999998</v>
      </c>
    </row>
    <row r="5" spans="1:33" x14ac:dyDescent="0.3">
      <c r="A5" s="12" t="s">
        <v>35</v>
      </c>
      <c r="X5" s="7">
        <v>697.65815999999995</v>
      </c>
      <c r="AG5" s="7">
        <f t="shared" si="0"/>
        <v>697.65815999999995</v>
      </c>
    </row>
    <row r="6" spans="1:33" x14ac:dyDescent="0.3">
      <c r="A6" s="12" t="s">
        <v>36</v>
      </c>
      <c r="B6" s="7">
        <v>-159.59</v>
      </c>
      <c r="C6" s="7">
        <v>-670.93</v>
      </c>
      <c r="E6" s="7">
        <v>-830.52</v>
      </c>
      <c r="F6" s="7">
        <v>25.4</v>
      </c>
      <c r="X6" s="7">
        <v>-170.69058500000008</v>
      </c>
      <c r="Y6" s="7">
        <v>-13.65</v>
      </c>
      <c r="AG6" s="7">
        <f t="shared" si="0"/>
        <v>-989.46058500000004</v>
      </c>
    </row>
    <row r="7" spans="1:33" x14ac:dyDescent="0.3">
      <c r="A7" s="9"/>
    </row>
    <row r="8" spans="1:33" x14ac:dyDescent="0.3">
      <c r="A8" s="9" t="s">
        <v>37</v>
      </c>
      <c r="B8" s="7">
        <v>5204.1099999999997</v>
      </c>
      <c r="C8" s="7">
        <v>7932.32</v>
      </c>
      <c r="D8" s="7">
        <v>268.32</v>
      </c>
      <c r="E8" s="7">
        <v>13404.75</v>
      </c>
      <c r="F8" s="7">
        <v>25.4</v>
      </c>
      <c r="X8" s="7">
        <v>22590.479055</v>
      </c>
      <c r="Y8" s="7">
        <v>1114.75</v>
      </c>
      <c r="Z8" s="7">
        <v>7840.31</v>
      </c>
      <c r="AA8" s="7">
        <v>2489.6999999999998</v>
      </c>
      <c r="AC8" s="7">
        <v>13</v>
      </c>
      <c r="AD8" s="7">
        <v>58.48</v>
      </c>
      <c r="AE8" s="7">
        <v>340</v>
      </c>
      <c r="AF8" s="7">
        <v>32.765999999999998</v>
      </c>
      <c r="AG8" s="7">
        <f t="shared" si="0"/>
        <v>47909.635054999999</v>
      </c>
    </row>
    <row r="9" spans="1:33" x14ac:dyDescent="0.3">
      <c r="A9" s="12" t="s">
        <v>38</v>
      </c>
      <c r="X9" s="7">
        <v>387.796065</v>
      </c>
      <c r="AG9" s="7">
        <f t="shared" si="0"/>
        <v>387.796065</v>
      </c>
    </row>
    <row r="10" spans="1:33" x14ac:dyDescent="0.3">
      <c r="A10" s="12"/>
    </row>
    <row r="11" spans="1:33" x14ac:dyDescent="0.3">
      <c r="A11" s="9" t="s">
        <v>39</v>
      </c>
      <c r="B11" s="7">
        <v>-3624.21</v>
      </c>
      <c r="C11" s="7">
        <v>-2896.32</v>
      </c>
      <c r="D11" s="7">
        <v>-0.86</v>
      </c>
      <c r="E11" s="7">
        <v>-6521.39</v>
      </c>
      <c r="F11" s="7">
        <v>2452.1999999999998</v>
      </c>
      <c r="X11" s="7">
        <v>-3937.523655</v>
      </c>
      <c r="Y11" s="7">
        <v>-926.38</v>
      </c>
      <c r="AA11" s="7">
        <v>-2489.6999999999998</v>
      </c>
      <c r="AD11" s="7">
        <v>-58.48</v>
      </c>
      <c r="AF11" s="7">
        <v>3305.5819999999999</v>
      </c>
      <c r="AG11" s="7">
        <f t="shared" si="0"/>
        <v>-8175.6916550000005</v>
      </c>
    </row>
    <row r="12" spans="1:33" x14ac:dyDescent="0.3">
      <c r="A12" s="12" t="s">
        <v>40</v>
      </c>
      <c r="B12" s="7">
        <f>B11-B13-B15</f>
        <v>-266.30999999999983</v>
      </c>
      <c r="C12" s="7">
        <f>C11-C13-C15</f>
        <v>-2828.82</v>
      </c>
      <c r="E12" s="7">
        <f>E11-E13-E15</f>
        <v>-3095.13</v>
      </c>
      <c r="F12" s="7">
        <f>F11-F13-F15</f>
        <v>115.49999999999963</v>
      </c>
      <c r="AG12" s="7">
        <f t="shared" si="0"/>
        <v>-2979.6300000000006</v>
      </c>
    </row>
    <row r="13" spans="1:33" x14ac:dyDescent="0.3">
      <c r="A13" s="12" t="s">
        <v>41</v>
      </c>
      <c r="B13" s="7">
        <v>-3166.8</v>
      </c>
      <c r="C13" s="7">
        <v>-8.6999999999999993</v>
      </c>
      <c r="E13" s="7">
        <v>-3175.5</v>
      </c>
      <c r="F13" s="7">
        <v>2363.3000000000002</v>
      </c>
      <c r="X13" s="7">
        <v>393.61587000000003</v>
      </c>
      <c r="AG13" s="7">
        <f t="shared" si="0"/>
        <v>-418.58412999999979</v>
      </c>
    </row>
    <row r="14" spans="1:33" x14ac:dyDescent="0.3">
      <c r="A14" s="12" t="s">
        <v>42</v>
      </c>
      <c r="X14" s="7">
        <v>-1300.65102</v>
      </c>
      <c r="AF14" s="7">
        <v>-77.658000000000001</v>
      </c>
      <c r="AG14" s="7">
        <f t="shared" si="0"/>
        <v>-1378.3090199999999</v>
      </c>
    </row>
    <row r="15" spans="1:33" x14ac:dyDescent="0.3">
      <c r="A15" s="12" t="s">
        <v>43</v>
      </c>
      <c r="B15" s="7">
        <v>-191.1</v>
      </c>
      <c r="C15" s="7">
        <v>-58.8</v>
      </c>
      <c r="D15" s="7">
        <v>-0.86</v>
      </c>
      <c r="E15" s="7">
        <v>-250.76</v>
      </c>
      <c r="F15" s="7">
        <v>-26.6</v>
      </c>
      <c r="X15" s="7">
        <v>-1647.6208200000003</v>
      </c>
      <c r="Y15" s="7">
        <v>-0.91</v>
      </c>
      <c r="AF15" s="7">
        <v>-748.97400000000005</v>
      </c>
      <c r="AG15" s="7">
        <f t="shared" si="0"/>
        <v>-2674.8648200000002</v>
      </c>
    </row>
    <row r="16" spans="1:33" x14ac:dyDescent="0.3">
      <c r="A16" s="9"/>
    </row>
    <row r="17" spans="1:33" x14ac:dyDescent="0.3">
      <c r="A17" s="9" t="s">
        <v>44</v>
      </c>
      <c r="B17" s="7">
        <v>1579.9</v>
      </c>
      <c r="C17" s="7">
        <v>5036</v>
      </c>
      <c r="D17" s="7">
        <v>267.45999999999998</v>
      </c>
      <c r="E17" s="7">
        <v>6883.36</v>
      </c>
      <c r="F17" s="7">
        <v>2477.6</v>
      </c>
      <c r="X17" s="7">
        <v>18652.955399999999</v>
      </c>
      <c r="Y17" s="7">
        <v>188.37</v>
      </c>
      <c r="Z17" s="7">
        <v>7840.31</v>
      </c>
      <c r="AC17" s="7">
        <v>13</v>
      </c>
      <c r="AE17" s="7">
        <v>340</v>
      </c>
      <c r="AF17" s="7">
        <v>3338.348</v>
      </c>
      <c r="AG17" s="7">
        <f t="shared" si="0"/>
        <v>39733.943399999996</v>
      </c>
    </row>
    <row r="18" spans="1:33" x14ac:dyDescent="0.3">
      <c r="A18" s="12" t="s">
        <v>38</v>
      </c>
      <c r="X18" s="7">
        <v>387.796065</v>
      </c>
      <c r="AG18" s="7">
        <f t="shared" si="0"/>
        <v>387.796065</v>
      </c>
    </row>
    <row r="19" spans="1:33" x14ac:dyDescent="0.3">
      <c r="A19" s="9" t="s">
        <v>45</v>
      </c>
      <c r="B19" s="7">
        <v>1579.9</v>
      </c>
      <c r="C19" s="7">
        <v>5036</v>
      </c>
      <c r="D19" s="7">
        <v>267.45999999999998</v>
      </c>
      <c r="E19" s="7">
        <v>6883.36</v>
      </c>
      <c r="F19" s="7">
        <v>2477.6</v>
      </c>
      <c r="X19" s="7">
        <v>18652.955399999995</v>
      </c>
      <c r="Y19" s="7">
        <v>188.37</v>
      </c>
      <c r="Z19" s="7">
        <v>7840.31</v>
      </c>
      <c r="AC19" s="7">
        <v>13</v>
      </c>
      <c r="AE19" s="7">
        <v>340</v>
      </c>
      <c r="AF19" s="7">
        <v>3338.3480000000004</v>
      </c>
      <c r="AG19" s="7">
        <f t="shared" si="0"/>
        <v>39733.943399999989</v>
      </c>
    </row>
    <row r="20" spans="1:33" x14ac:dyDescent="0.3">
      <c r="A20" s="9"/>
    </row>
    <row r="21" spans="1:33" x14ac:dyDescent="0.3">
      <c r="A21" s="9" t="s">
        <v>46</v>
      </c>
      <c r="B21" s="7">
        <v>657.3</v>
      </c>
      <c r="C21" s="7">
        <v>2283.96</v>
      </c>
      <c r="D21" s="7">
        <v>7.74</v>
      </c>
      <c r="E21" s="7">
        <v>2949</v>
      </c>
      <c r="F21" s="7">
        <v>2189.6</v>
      </c>
      <c r="X21" s="7">
        <v>5160.1287049999992</v>
      </c>
      <c r="Y21" s="7">
        <v>187.46</v>
      </c>
      <c r="AC21" s="7">
        <v>2</v>
      </c>
      <c r="AF21" s="7">
        <v>2094.5300000000002</v>
      </c>
      <c r="AG21" s="7">
        <f t="shared" si="0"/>
        <v>12582.718704999999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11.9</v>
      </c>
      <c r="C23" s="7">
        <v>269.7</v>
      </c>
      <c r="E23" s="7">
        <v>281.59999999999997</v>
      </c>
      <c r="X23" s="7">
        <v>98.317440000000005</v>
      </c>
      <c r="AF23" s="7">
        <v>33.884</v>
      </c>
      <c r="AG23" s="7">
        <f t="shared" si="0"/>
        <v>413.80143999999996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169.4</v>
      </c>
      <c r="C26" s="7">
        <v>125.7</v>
      </c>
      <c r="E26" s="7">
        <v>295.10000000000002</v>
      </c>
      <c r="X26" s="7">
        <v>625.91999999999996</v>
      </c>
      <c r="AF26" s="7">
        <v>315.62</v>
      </c>
      <c r="AG26" s="7">
        <f t="shared" si="0"/>
        <v>1236.6399999999999</v>
      </c>
    </row>
    <row r="27" spans="1:33" x14ac:dyDescent="0.3">
      <c r="A27" s="12" t="s">
        <v>52</v>
      </c>
      <c r="C27" s="7">
        <v>128.1</v>
      </c>
      <c r="E27" s="7">
        <v>128.1</v>
      </c>
      <c r="X27" s="7">
        <v>215.05159999999998</v>
      </c>
      <c r="Y27" s="7">
        <v>135.59</v>
      </c>
      <c r="AF27" s="7">
        <v>83.677999999999997</v>
      </c>
      <c r="AG27" s="7">
        <f t="shared" si="0"/>
        <v>562.41959999999995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359.8</v>
      </c>
      <c r="C30" s="7">
        <v>690</v>
      </c>
      <c r="E30" s="7">
        <v>1049.8</v>
      </c>
      <c r="X30" s="7">
        <v>536.14121</v>
      </c>
      <c r="AF30" s="7">
        <v>308.39600000000002</v>
      </c>
      <c r="AG30" s="7">
        <f t="shared" si="0"/>
        <v>1894.3372099999999</v>
      </c>
    </row>
    <row r="31" spans="1:33" x14ac:dyDescent="0.3">
      <c r="A31" s="12" t="s">
        <v>56</v>
      </c>
      <c r="F31" s="7">
        <v>2065</v>
      </c>
      <c r="X31" s="7">
        <v>480.96716499999997</v>
      </c>
      <c r="AF31" s="7">
        <v>328.95</v>
      </c>
      <c r="AG31" s="7">
        <f t="shared" si="0"/>
        <v>2874.9171649999998</v>
      </c>
    </row>
    <row r="32" spans="1:33" x14ac:dyDescent="0.3">
      <c r="A32" s="12" t="s">
        <v>57</v>
      </c>
      <c r="B32" s="7">
        <v>2.8</v>
      </c>
      <c r="E32" s="7">
        <v>2.8</v>
      </c>
      <c r="X32" s="7">
        <v>233.28</v>
      </c>
      <c r="AF32" s="7">
        <v>204.33600000000001</v>
      </c>
      <c r="AG32" s="7">
        <f t="shared" si="0"/>
        <v>440.41600000000005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113.4</v>
      </c>
      <c r="C34" s="7">
        <v>1070.46</v>
      </c>
      <c r="D34" s="7">
        <v>7.74</v>
      </c>
      <c r="E34" s="7">
        <v>1191.6000000000001</v>
      </c>
      <c r="F34" s="7">
        <v>124.6</v>
      </c>
      <c r="X34" s="7">
        <v>1437.5012899999999</v>
      </c>
      <c r="Y34" s="7">
        <v>51.87</v>
      </c>
      <c r="AC34" s="7">
        <v>2</v>
      </c>
      <c r="AF34" s="7">
        <v>819.66600000000005</v>
      </c>
      <c r="AG34" s="7">
        <f t="shared" si="0"/>
        <v>3627.23729</v>
      </c>
    </row>
    <row r="35" spans="1:33" x14ac:dyDescent="0.3">
      <c r="A35" s="9"/>
    </row>
    <row r="36" spans="1:33" x14ac:dyDescent="0.3">
      <c r="A36" s="9" t="s">
        <v>60</v>
      </c>
      <c r="B36" s="7">
        <v>40.6</v>
      </c>
      <c r="C36" s="7">
        <v>4.8</v>
      </c>
      <c r="E36" s="7">
        <v>45.4</v>
      </c>
      <c r="X36" s="7">
        <v>8052.2164949999988</v>
      </c>
      <c r="AF36" s="7">
        <v>30.443999999999999</v>
      </c>
      <c r="AG36" s="7">
        <f t="shared" si="0"/>
        <v>8128.0604949999988</v>
      </c>
    </row>
    <row r="37" spans="1:33" x14ac:dyDescent="0.3">
      <c r="A37" s="12" t="s">
        <v>61</v>
      </c>
      <c r="B37" s="7">
        <v>40.6</v>
      </c>
      <c r="C37" s="7">
        <v>4.8</v>
      </c>
      <c r="E37" s="7">
        <v>45.4</v>
      </c>
      <c r="X37" s="7">
        <v>161.46</v>
      </c>
      <c r="AF37" s="7">
        <v>30.443999999999999</v>
      </c>
      <c r="AG37" s="7">
        <f t="shared" si="0"/>
        <v>237.304</v>
      </c>
    </row>
    <row r="38" spans="1:33" x14ac:dyDescent="0.3">
      <c r="A38" s="12" t="s">
        <v>62</v>
      </c>
      <c r="X38" s="7">
        <v>161.16288</v>
      </c>
      <c r="AG38" s="7">
        <f t="shared" si="0"/>
        <v>161.16288</v>
      </c>
    </row>
    <row r="39" spans="1:33" x14ac:dyDescent="0.3">
      <c r="A39" s="12" t="s">
        <v>63</v>
      </c>
      <c r="X39" s="7">
        <v>397.45587</v>
      </c>
      <c r="AG39" s="7">
        <f t="shared" si="0"/>
        <v>397.45587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7332.1377449999991</v>
      </c>
      <c r="AG41" s="7">
        <f t="shared" si="0"/>
        <v>7332.1377449999991</v>
      </c>
    </row>
    <row r="42" spans="1:33" x14ac:dyDescent="0.3">
      <c r="A42" s="9"/>
    </row>
    <row r="43" spans="1:33" x14ac:dyDescent="0.3">
      <c r="A43" s="9" t="s">
        <v>66</v>
      </c>
      <c r="B43" s="7">
        <v>882</v>
      </c>
      <c r="C43" s="7">
        <v>2747.24</v>
      </c>
      <c r="D43" s="7">
        <v>259.72000000000003</v>
      </c>
      <c r="E43" s="7">
        <v>3888.96</v>
      </c>
      <c r="F43" s="7">
        <v>243.9</v>
      </c>
      <c r="X43" s="7">
        <v>4451.7122799999997</v>
      </c>
      <c r="Y43" s="7">
        <v>0.91</v>
      </c>
      <c r="Z43" s="7">
        <v>7840.31</v>
      </c>
      <c r="AC43" s="7">
        <v>11</v>
      </c>
      <c r="AE43" s="7">
        <v>340</v>
      </c>
      <c r="AF43" s="7">
        <v>1213.374</v>
      </c>
      <c r="AG43" s="7">
        <f t="shared" si="0"/>
        <v>17990.166280000001</v>
      </c>
    </row>
    <row r="44" spans="1:33" x14ac:dyDescent="0.3">
      <c r="A44" s="12" t="s">
        <v>67</v>
      </c>
      <c r="B44" s="7">
        <v>882</v>
      </c>
      <c r="C44" s="7">
        <v>2747.24</v>
      </c>
      <c r="D44" s="7">
        <v>259.72000000000003</v>
      </c>
      <c r="E44" s="7">
        <v>3888.96</v>
      </c>
      <c r="F44" s="7">
        <v>243.9</v>
      </c>
      <c r="X44" s="7">
        <v>2659.8022900000001</v>
      </c>
      <c r="Y44" s="7">
        <v>0.91</v>
      </c>
      <c r="Z44" s="7">
        <v>7840.31</v>
      </c>
      <c r="AC44" s="7">
        <v>11</v>
      </c>
      <c r="AE44" s="7">
        <v>340</v>
      </c>
      <c r="AF44" s="7">
        <v>1176.8240000000001</v>
      </c>
      <c r="AG44" s="7">
        <f t="shared" si="0"/>
        <v>16161.706290000002</v>
      </c>
    </row>
    <row r="45" spans="1:33" x14ac:dyDescent="0.3">
      <c r="A45" s="12" t="s">
        <v>68</v>
      </c>
      <c r="X45" s="7">
        <v>1791.9099899999997</v>
      </c>
      <c r="AG45" s="7">
        <f t="shared" si="0"/>
        <v>1791.9099899999997</v>
      </c>
    </row>
    <row r="46" spans="1:33" x14ac:dyDescent="0.3">
      <c r="A46" s="9"/>
    </row>
    <row r="47" spans="1:33" x14ac:dyDescent="0.3">
      <c r="A47" s="9" t="s">
        <v>69</v>
      </c>
      <c r="X47" s="7">
        <v>988.89791999999989</v>
      </c>
      <c r="AG47" s="7">
        <f t="shared" si="0"/>
        <v>988.89791999999989</v>
      </c>
    </row>
    <row r="48" spans="1:33" x14ac:dyDescent="0.3">
      <c r="A48" s="12" t="s">
        <v>70</v>
      </c>
      <c r="X48" s="7">
        <v>1532.95</v>
      </c>
      <c r="AG48" s="7">
        <f t="shared" si="0"/>
        <v>1532.95</v>
      </c>
    </row>
    <row r="49" spans="1:1" x14ac:dyDescent="0.3">
      <c r="A49" s="18"/>
    </row>
    <row r="50" spans="1:1" x14ac:dyDescent="0.3">
      <c r="A50" s="38"/>
    </row>
    <row r="51" spans="1:1" x14ac:dyDescent="0.3">
      <c r="A51" s="18"/>
    </row>
    <row r="52" spans="1:1" x14ac:dyDescent="0.3">
      <c r="A52" s="18"/>
    </row>
    <row r="53" spans="1:1" x14ac:dyDescent="0.3">
      <c r="A53" s="18"/>
    </row>
    <row r="54" spans="1:1" x14ac:dyDescent="0.3">
      <c r="A54" s="18"/>
    </row>
    <row r="55" spans="1:1" x14ac:dyDescent="0.3">
      <c r="A55" s="38"/>
    </row>
    <row r="56" spans="1:1" x14ac:dyDescent="0.3">
      <c r="A56" s="18"/>
    </row>
    <row r="57" spans="1:1" x14ac:dyDescent="0.3">
      <c r="A57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A2BB-A2C5-FA46-95B6-948D8D6AE222}">
  <dimension ref="A1:AH57"/>
  <sheetViews>
    <sheetView topLeftCell="T1" workbookViewId="0">
      <selection activeCell="AH1" sqref="AH1"/>
    </sheetView>
  </sheetViews>
  <sheetFormatPr defaultColWidth="8.81640625" defaultRowHeight="14" x14ac:dyDescent="0.3"/>
  <cols>
    <col min="1" max="1" width="41.36328125" style="25" bestFit="1" customWidth="1"/>
    <col min="2" max="16384" width="8.81640625" style="25"/>
  </cols>
  <sheetData>
    <row r="1" spans="1:34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84</v>
      </c>
      <c r="AH1" s="40" t="s">
        <v>71</v>
      </c>
    </row>
    <row r="2" spans="1:34" x14ac:dyDescent="0.3">
      <c r="A2" s="12" t="s">
        <v>32</v>
      </c>
      <c r="B2" s="25">
        <v>2026.5</v>
      </c>
      <c r="C2" s="25">
        <v>10564.31</v>
      </c>
      <c r="D2" s="25">
        <v>178.88</v>
      </c>
      <c r="E2" s="25">
        <v>12769.689999999999</v>
      </c>
      <c r="X2" s="25">
        <v>3020.0047500000005</v>
      </c>
      <c r="Y2" s="25">
        <v>157.88499999999999</v>
      </c>
      <c r="Z2" s="25">
        <v>7848.05</v>
      </c>
      <c r="AA2" s="25">
        <v>1542.84</v>
      </c>
      <c r="AC2" s="25">
        <v>19</v>
      </c>
      <c r="AD2" s="25">
        <v>54.18</v>
      </c>
      <c r="AE2" s="25">
        <v>342</v>
      </c>
      <c r="AH2" s="25">
        <f>B2+C2+D2+F2+G2+H2+I2+J2+K2+L2+M2+N2+O2+P2+Q2+R2+S2+T2+U2+V2+W2+X2+Y2+Z2+AA2+AB2+AC2+AD2+AE2+AF2</f>
        <v>25753.64975</v>
      </c>
    </row>
    <row r="3" spans="1:34" x14ac:dyDescent="0.3">
      <c r="A3" s="12" t="s">
        <v>33</v>
      </c>
      <c r="B3" s="25">
        <v>2530.5</v>
      </c>
      <c r="E3" s="25">
        <v>2530.5</v>
      </c>
      <c r="F3" s="25">
        <v>7.7</v>
      </c>
      <c r="X3" s="25">
        <v>21700.744824999998</v>
      </c>
      <c r="Y3" s="25">
        <v>2728.18</v>
      </c>
      <c r="AF3" s="25">
        <v>48.073999999999998</v>
      </c>
      <c r="AH3" s="25">
        <f t="shared" ref="AH3:AH48" si="0">B3+C3+D3+F3+G3+H3+I3+J3+K3+L3+M3+N3+O3+P3+Q3+R3+S3+T3+U3+V3+W3+X3+Y3+Z3+AA3+AB3+AC3+AD3+AE3+AF3</f>
        <v>27015.198824999999</v>
      </c>
    </row>
    <row r="4" spans="1:34" x14ac:dyDescent="0.3">
      <c r="A4" s="12" t="s">
        <v>34</v>
      </c>
      <c r="B4" s="25">
        <v>1.4</v>
      </c>
      <c r="E4" s="25">
        <v>1.4</v>
      </c>
      <c r="X4" s="25">
        <v>2292.8084949999998</v>
      </c>
      <c r="AH4" s="25">
        <f t="shared" si="0"/>
        <v>2294.2084949999999</v>
      </c>
    </row>
    <row r="5" spans="1:34" x14ac:dyDescent="0.3">
      <c r="A5" s="12" t="s">
        <v>35</v>
      </c>
      <c r="X5" s="25">
        <v>617.27526</v>
      </c>
      <c r="AH5" s="25">
        <f t="shared" si="0"/>
        <v>617.27526</v>
      </c>
    </row>
    <row r="6" spans="1:34" x14ac:dyDescent="0.3">
      <c r="A6" s="12" t="s">
        <v>36</v>
      </c>
      <c r="B6" s="25">
        <v>166.48</v>
      </c>
      <c r="C6" s="25">
        <v>-357.55</v>
      </c>
      <c r="D6" s="25">
        <v>-3.01</v>
      </c>
      <c r="E6" s="25">
        <v>-194.08</v>
      </c>
      <c r="F6" s="25">
        <v>-5.7</v>
      </c>
      <c r="X6" s="25">
        <v>554.73538500000006</v>
      </c>
      <c r="Y6" s="25">
        <v>-8.5540000000000003</v>
      </c>
      <c r="AH6" s="25">
        <f t="shared" si="0"/>
        <v>346.40138500000012</v>
      </c>
    </row>
    <row r="7" spans="1:34" x14ac:dyDescent="0.3">
      <c r="A7" s="9"/>
    </row>
    <row r="8" spans="1:34" x14ac:dyDescent="0.3">
      <c r="A8" s="9" t="s">
        <v>37</v>
      </c>
      <c r="B8" s="25">
        <v>4722.08</v>
      </c>
      <c r="C8" s="25">
        <v>10206.76</v>
      </c>
      <c r="D8" s="25">
        <v>175.87</v>
      </c>
      <c r="E8" s="25">
        <v>15104.710000000001</v>
      </c>
      <c r="F8" s="25">
        <v>2</v>
      </c>
      <c r="X8" s="25">
        <v>22865.280765</v>
      </c>
      <c r="Y8" s="25">
        <v>2877.5109999999995</v>
      </c>
      <c r="Z8" s="25">
        <v>7848.05</v>
      </c>
      <c r="AA8" s="25">
        <v>1542.84</v>
      </c>
      <c r="AC8" s="25">
        <v>19</v>
      </c>
      <c r="AD8" s="25">
        <v>54.18</v>
      </c>
      <c r="AE8" s="25">
        <v>342</v>
      </c>
      <c r="AF8" s="25">
        <v>48.073999999999998</v>
      </c>
      <c r="AH8" s="25">
        <f t="shared" si="0"/>
        <v>50703.645765000001</v>
      </c>
    </row>
    <row r="9" spans="1:34" x14ac:dyDescent="0.3">
      <c r="A9" s="12" t="s">
        <v>38</v>
      </c>
      <c r="X9" s="25">
        <v>254.11976999999999</v>
      </c>
      <c r="AH9" s="25">
        <f t="shared" si="0"/>
        <v>254.11976999999999</v>
      </c>
    </row>
    <row r="10" spans="1:34" x14ac:dyDescent="0.3">
      <c r="A10" s="12"/>
    </row>
    <row r="11" spans="1:34" x14ac:dyDescent="0.3">
      <c r="A11" s="9" t="s">
        <v>39</v>
      </c>
      <c r="B11" s="25">
        <v>-3132.38</v>
      </c>
      <c r="C11" s="25">
        <v>-4835.1099999999997</v>
      </c>
      <c r="D11" s="25">
        <v>-1.29</v>
      </c>
      <c r="E11" s="25">
        <v>-7968.78</v>
      </c>
      <c r="F11" s="25">
        <v>2022.85</v>
      </c>
      <c r="X11" s="25">
        <v>-3907.9557249999975</v>
      </c>
      <c r="Y11" s="25">
        <v>-2467.92</v>
      </c>
      <c r="AA11" s="25">
        <v>-1542.84</v>
      </c>
      <c r="AD11" s="25">
        <v>-54.18</v>
      </c>
      <c r="AF11" s="25">
        <v>3578.5460000000003</v>
      </c>
      <c r="AG11" s="25">
        <v>30.66</v>
      </c>
      <c r="AH11" s="25">
        <f t="shared" si="0"/>
        <v>-10340.279724999999</v>
      </c>
    </row>
    <row r="12" spans="1:34" x14ac:dyDescent="0.3">
      <c r="A12" s="12" t="s">
        <v>40</v>
      </c>
      <c r="B12" s="25">
        <f>B11-B13-B15</f>
        <v>-117.4800000000001</v>
      </c>
      <c r="C12" s="25">
        <f>C11-C13-C15</f>
        <v>-4758.0099999999993</v>
      </c>
      <c r="E12" s="25">
        <f>E11-E13-E15</f>
        <v>-4875.49</v>
      </c>
      <c r="X12" s="25">
        <f>X11-X14-X15</f>
        <v>-1203.28278</v>
      </c>
      <c r="Y12" s="25">
        <v>-2467.92</v>
      </c>
      <c r="AA12" s="25">
        <v>-1542.84</v>
      </c>
      <c r="AD12" s="25">
        <v>-54.18</v>
      </c>
      <c r="AF12" s="25">
        <f>AF11-AF14-AF15</f>
        <v>4475.6980000000003</v>
      </c>
      <c r="AG12" s="25">
        <v>30.66</v>
      </c>
      <c r="AH12" s="25">
        <f t="shared" si="0"/>
        <v>-5668.0147799999995</v>
      </c>
    </row>
    <row r="13" spans="1:34" x14ac:dyDescent="0.3">
      <c r="A13" s="12" t="s">
        <v>41</v>
      </c>
      <c r="B13" s="25">
        <v>-2803.5</v>
      </c>
      <c r="C13" s="25">
        <v>-12</v>
      </c>
      <c r="E13" s="25">
        <v>-2815.5</v>
      </c>
      <c r="F13" s="25">
        <v>2045.32</v>
      </c>
      <c r="AH13" s="25">
        <f t="shared" si="0"/>
        <v>-770.18000000000006</v>
      </c>
    </row>
    <row r="14" spans="1:34" x14ac:dyDescent="0.3">
      <c r="A14" s="12" t="s">
        <v>42</v>
      </c>
      <c r="X14" s="25">
        <v>-1268.9702</v>
      </c>
      <c r="AF14" s="25">
        <v>-81.7</v>
      </c>
      <c r="AH14" s="25">
        <f t="shared" si="0"/>
        <v>-1350.6702</v>
      </c>
    </row>
    <row r="15" spans="1:34" x14ac:dyDescent="0.3">
      <c r="A15" s="12" t="s">
        <v>43</v>
      </c>
      <c r="B15" s="25">
        <v>-211.4</v>
      </c>
      <c r="C15" s="25">
        <v>-65.099999999999994</v>
      </c>
      <c r="D15" s="25">
        <v>-1.29</v>
      </c>
      <c r="E15" s="25">
        <v>-277.79000000000002</v>
      </c>
      <c r="F15" s="25">
        <v>-22.47</v>
      </c>
      <c r="X15" s="25">
        <v>-1435.7027449999973</v>
      </c>
      <c r="AF15" s="25">
        <v>-815.452</v>
      </c>
      <c r="AH15" s="25">
        <f t="shared" si="0"/>
        <v>-2551.4147449999973</v>
      </c>
    </row>
    <row r="16" spans="1:34" x14ac:dyDescent="0.3">
      <c r="A16" s="9"/>
    </row>
    <row r="17" spans="1:34" x14ac:dyDescent="0.3">
      <c r="A17" s="9" t="s">
        <v>44</v>
      </c>
      <c r="B17" s="25">
        <v>1589.7</v>
      </c>
      <c r="C17" s="25">
        <v>5371.65</v>
      </c>
      <c r="D17" s="25">
        <v>174.58</v>
      </c>
      <c r="E17" s="25">
        <v>7135.9299999999994</v>
      </c>
      <c r="F17" s="25">
        <v>2024.85</v>
      </c>
      <c r="X17" s="25">
        <v>18957.325040000003</v>
      </c>
      <c r="Y17" s="25">
        <v>409.59099999999944</v>
      </c>
      <c r="Z17" s="25">
        <v>7848.05</v>
      </c>
      <c r="AC17" s="25">
        <v>19</v>
      </c>
      <c r="AE17" s="25">
        <v>342</v>
      </c>
      <c r="AF17" s="25">
        <v>3626.62</v>
      </c>
      <c r="AG17" s="25">
        <v>30.66</v>
      </c>
      <c r="AH17" s="25">
        <f t="shared" si="0"/>
        <v>40363.366040000008</v>
      </c>
    </row>
    <row r="18" spans="1:34" x14ac:dyDescent="0.3">
      <c r="A18" s="12" t="s">
        <v>38</v>
      </c>
      <c r="X18" s="25">
        <v>254.11976999999999</v>
      </c>
      <c r="Z18" s="25">
        <v>0</v>
      </c>
      <c r="AH18" s="25">
        <f t="shared" si="0"/>
        <v>254.11976999999999</v>
      </c>
    </row>
    <row r="19" spans="1:34" x14ac:dyDescent="0.3">
      <c r="A19" s="9" t="s">
        <v>45</v>
      </c>
      <c r="B19" s="25">
        <v>1589.7</v>
      </c>
      <c r="C19" s="25">
        <v>5371.65</v>
      </c>
      <c r="D19" s="25">
        <v>174.58</v>
      </c>
      <c r="E19" s="25">
        <v>7135.9299999999994</v>
      </c>
      <c r="F19" s="25">
        <v>2025.48</v>
      </c>
      <c r="X19" s="25">
        <v>18957.325039999996</v>
      </c>
      <c r="Y19" s="25">
        <v>409.5</v>
      </c>
      <c r="Z19" s="25">
        <v>7848.05</v>
      </c>
      <c r="AC19" s="25">
        <v>19</v>
      </c>
      <c r="AE19" s="25">
        <v>342</v>
      </c>
      <c r="AF19" s="25">
        <v>3626.62</v>
      </c>
      <c r="AG19" s="25">
        <v>30.66</v>
      </c>
      <c r="AH19" s="25">
        <f t="shared" si="0"/>
        <v>40363.905039999998</v>
      </c>
    </row>
    <row r="20" spans="1:34" x14ac:dyDescent="0.3">
      <c r="A20" s="9"/>
    </row>
    <row r="21" spans="1:34" x14ac:dyDescent="0.3">
      <c r="A21" s="9" t="s">
        <v>46</v>
      </c>
      <c r="B21" s="25">
        <v>679.7</v>
      </c>
      <c r="C21" s="25">
        <v>2460.37</v>
      </c>
      <c r="D21" s="25">
        <v>16.34</v>
      </c>
      <c r="E21" s="25">
        <v>3156.41</v>
      </c>
      <c r="F21" s="25">
        <v>1979.18</v>
      </c>
      <c r="X21" s="25">
        <v>5384.1129399999991</v>
      </c>
      <c r="Y21" s="25">
        <v>403.13</v>
      </c>
      <c r="AC21" s="25">
        <v>4</v>
      </c>
      <c r="AF21" s="25">
        <v>2292.1579999999999</v>
      </c>
      <c r="AH21" s="25">
        <f t="shared" si="0"/>
        <v>13218.990939999998</v>
      </c>
    </row>
    <row r="22" spans="1:34" x14ac:dyDescent="0.3">
      <c r="A22" s="12" t="s">
        <v>47</v>
      </c>
      <c r="F22" s="25">
        <v>0</v>
      </c>
    </row>
    <row r="23" spans="1:34" x14ac:dyDescent="0.3">
      <c r="A23" s="12" t="s">
        <v>48</v>
      </c>
      <c r="B23" s="25">
        <v>10.5</v>
      </c>
      <c r="C23" s="25">
        <v>354.6</v>
      </c>
      <c r="E23" s="25">
        <v>365.1</v>
      </c>
      <c r="F23" s="25">
        <v>26.6</v>
      </c>
      <c r="X23" s="25">
        <v>128.5872</v>
      </c>
      <c r="AF23" s="25">
        <v>32.421999999999997</v>
      </c>
      <c r="AH23" s="25">
        <f t="shared" si="0"/>
        <v>552.70920000000001</v>
      </c>
    </row>
    <row r="24" spans="1:34" x14ac:dyDescent="0.3">
      <c r="A24" s="12" t="s">
        <v>49</v>
      </c>
    </row>
    <row r="25" spans="1:34" x14ac:dyDescent="0.3">
      <c r="A25" s="12" t="s">
        <v>50</v>
      </c>
    </row>
    <row r="26" spans="1:34" x14ac:dyDescent="0.3">
      <c r="A26" s="12" t="s">
        <v>51</v>
      </c>
      <c r="B26" s="25">
        <v>189</v>
      </c>
      <c r="C26" s="25">
        <v>127.5</v>
      </c>
      <c r="E26" s="25">
        <v>316.5</v>
      </c>
      <c r="X26" s="25">
        <v>643.27612999999997</v>
      </c>
      <c r="AF26" s="25">
        <v>352.17</v>
      </c>
      <c r="AH26" s="25">
        <f t="shared" si="0"/>
        <v>1311.94613</v>
      </c>
    </row>
    <row r="27" spans="1:34" x14ac:dyDescent="0.3">
      <c r="A27" s="12" t="s">
        <v>52</v>
      </c>
      <c r="C27" s="25">
        <v>157.5</v>
      </c>
      <c r="E27" s="25">
        <v>157.5</v>
      </c>
      <c r="X27" s="25">
        <v>157.50469999999999</v>
      </c>
      <c r="Y27" s="25">
        <v>342.16</v>
      </c>
      <c r="AF27" s="25">
        <v>96.578000000000003</v>
      </c>
      <c r="AH27" s="25">
        <f t="shared" si="0"/>
        <v>753.74270000000001</v>
      </c>
    </row>
    <row r="28" spans="1:34" x14ac:dyDescent="0.3">
      <c r="A28" s="12" t="s">
        <v>53</v>
      </c>
    </row>
    <row r="29" spans="1:34" x14ac:dyDescent="0.3">
      <c r="A29" s="12" t="s">
        <v>54</v>
      </c>
    </row>
    <row r="30" spans="1:34" x14ac:dyDescent="0.3">
      <c r="A30" s="12" t="s">
        <v>55</v>
      </c>
      <c r="B30" s="25">
        <v>312.2</v>
      </c>
      <c r="C30" s="25">
        <v>675</v>
      </c>
      <c r="D30" s="25">
        <v>16.34</v>
      </c>
      <c r="E30" s="25">
        <v>1003.5400000000001</v>
      </c>
      <c r="X30" s="25">
        <v>545.54488000000003</v>
      </c>
      <c r="Y30" s="25">
        <v>0.91</v>
      </c>
      <c r="AF30" s="25">
        <v>326.37</v>
      </c>
      <c r="AH30" s="25">
        <f t="shared" si="0"/>
        <v>1876.3648800000001</v>
      </c>
    </row>
    <row r="31" spans="1:34" x14ac:dyDescent="0.3">
      <c r="A31" s="12" t="s">
        <v>56</v>
      </c>
      <c r="F31" s="25">
        <v>1715</v>
      </c>
      <c r="X31" s="25">
        <v>497.52311500000002</v>
      </c>
      <c r="AF31" s="25">
        <v>329.72399999999999</v>
      </c>
      <c r="AH31" s="25">
        <f t="shared" si="0"/>
        <v>2542.2471150000001</v>
      </c>
    </row>
    <row r="32" spans="1:34" x14ac:dyDescent="0.3">
      <c r="A32" s="12" t="s">
        <v>57</v>
      </c>
      <c r="B32" s="25">
        <v>4.2</v>
      </c>
      <c r="E32" s="25">
        <v>4.2</v>
      </c>
      <c r="F32" s="25">
        <v>0</v>
      </c>
      <c r="X32" s="25">
        <v>240</v>
      </c>
      <c r="AF32" s="25">
        <v>222.22399999999999</v>
      </c>
      <c r="AH32" s="25">
        <f t="shared" si="0"/>
        <v>466.42399999999998</v>
      </c>
    </row>
    <row r="33" spans="1:34" x14ac:dyDescent="0.3">
      <c r="A33" s="12" t="s">
        <v>58</v>
      </c>
      <c r="F33" s="25">
        <v>0</v>
      </c>
    </row>
    <row r="34" spans="1:34" x14ac:dyDescent="0.3">
      <c r="A34" s="12" t="s">
        <v>59</v>
      </c>
      <c r="B34" s="25">
        <v>163.80000000000001</v>
      </c>
      <c r="C34" s="25">
        <v>1145.77</v>
      </c>
      <c r="E34" s="25">
        <v>1309.57</v>
      </c>
      <c r="F34" s="25">
        <v>237.58</v>
      </c>
      <c r="X34" s="25">
        <v>1676.3314899999998</v>
      </c>
      <c r="Y34" s="25">
        <v>60.06</v>
      </c>
      <c r="AC34" s="25">
        <v>4</v>
      </c>
      <c r="AF34" s="25">
        <v>932.67</v>
      </c>
      <c r="AH34" s="25">
        <f t="shared" si="0"/>
        <v>4220.2114899999997</v>
      </c>
    </row>
    <row r="35" spans="1:34" x14ac:dyDescent="0.3">
      <c r="A35" s="9"/>
    </row>
    <row r="36" spans="1:34" x14ac:dyDescent="0.3">
      <c r="A36" s="9" t="s">
        <v>60</v>
      </c>
      <c r="B36" s="25">
        <v>21</v>
      </c>
      <c r="C36" s="25">
        <v>5.4</v>
      </c>
      <c r="E36" s="25">
        <v>26.4</v>
      </c>
      <c r="X36" s="25">
        <v>8120.4794249999995</v>
      </c>
      <c r="AF36" s="25">
        <v>30.96</v>
      </c>
      <c r="AH36" s="25">
        <f t="shared" si="0"/>
        <v>8177.8394249999992</v>
      </c>
    </row>
    <row r="37" spans="1:34" x14ac:dyDescent="0.3">
      <c r="A37" s="12" t="s">
        <v>61</v>
      </c>
      <c r="B37" s="25">
        <v>21</v>
      </c>
      <c r="C37" s="25">
        <v>5.4</v>
      </c>
      <c r="E37" s="25">
        <v>26.4</v>
      </c>
      <c r="X37" s="25">
        <v>167.67</v>
      </c>
      <c r="AF37" s="25">
        <v>30.96</v>
      </c>
      <c r="AH37" s="25">
        <f t="shared" si="0"/>
        <v>225.03</v>
      </c>
    </row>
    <row r="38" spans="1:34" x14ac:dyDescent="0.3">
      <c r="A38" s="12" t="s">
        <v>62</v>
      </c>
      <c r="X38" s="25">
        <v>175.42079999999999</v>
      </c>
      <c r="AH38" s="25">
        <f t="shared" si="0"/>
        <v>175.42079999999999</v>
      </c>
    </row>
    <row r="39" spans="1:34" x14ac:dyDescent="0.3">
      <c r="A39" s="12" t="s">
        <v>63</v>
      </c>
      <c r="X39" s="25">
        <v>425.986155</v>
      </c>
      <c r="AH39" s="25">
        <f t="shared" si="0"/>
        <v>425.986155</v>
      </c>
    </row>
    <row r="40" spans="1:34" x14ac:dyDescent="0.3">
      <c r="A40" s="12" t="s">
        <v>64</v>
      </c>
    </row>
    <row r="41" spans="1:34" x14ac:dyDescent="0.3">
      <c r="A41" s="12" t="s">
        <v>65</v>
      </c>
      <c r="X41" s="25">
        <v>7351.40247</v>
      </c>
      <c r="AH41" s="25">
        <f t="shared" si="0"/>
        <v>7351.40247</v>
      </c>
    </row>
    <row r="42" spans="1:34" x14ac:dyDescent="0.3">
      <c r="A42" s="9"/>
    </row>
    <row r="43" spans="1:34" x14ac:dyDescent="0.3">
      <c r="A43" s="9" t="s">
        <v>66</v>
      </c>
      <c r="B43" s="25">
        <v>889</v>
      </c>
      <c r="C43" s="25">
        <v>2905.88</v>
      </c>
      <c r="D43" s="25">
        <v>158.24</v>
      </c>
      <c r="E43" s="25">
        <v>3953.12</v>
      </c>
      <c r="F43" s="25">
        <v>46.3</v>
      </c>
      <c r="X43" s="25">
        <v>4614.5720349999992</v>
      </c>
      <c r="Y43" s="25">
        <v>6.37</v>
      </c>
      <c r="Z43" s="25">
        <v>7848.05</v>
      </c>
      <c r="AC43" s="25">
        <v>15</v>
      </c>
      <c r="AE43" s="25">
        <v>342</v>
      </c>
      <c r="AF43" s="25">
        <v>1303.502</v>
      </c>
      <c r="AG43" s="25">
        <v>30.66</v>
      </c>
      <c r="AH43" s="25">
        <f t="shared" si="0"/>
        <v>18128.914035000002</v>
      </c>
    </row>
    <row r="44" spans="1:34" x14ac:dyDescent="0.3">
      <c r="A44" s="12" t="s">
        <v>67</v>
      </c>
      <c r="B44" s="25">
        <v>889</v>
      </c>
      <c r="C44" s="25">
        <v>2905.88</v>
      </c>
      <c r="D44" s="25">
        <v>158.24</v>
      </c>
      <c r="E44" s="25">
        <v>3953.12</v>
      </c>
      <c r="F44" s="25">
        <v>46.3</v>
      </c>
      <c r="X44" s="25">
        <v>2813.6295999999998</v>
      </c>
      <c r="Y44" s="25">
        <v>6.37</v>
      </c>
      <c r="Z44" s="25">
        <v>7848.05</v>
      </c>
      <c r="AC44" s="25">
        <v>15</v>
      </c>
      <c r="AE44" s="25">
        <v>342</v>
      </c>
      <c r="AF44" s="25">
        <v>1263.598</v>
      </c>
      <c r="AG44" s="25">
        <v>30.66</v>
      </c>
      <c r="AH44" s="25">
        <f t="shared" si="0"/>
        <v>16288.0676</v>
      </c>
    </row>
    <row r="45" spans="1:34" x14ac:dyDescent="0.3">
      <c r="A45" s="12" t="s">
        <v>68</v>
      </c>
      <c r="X45" s="25">
        <v>1800.9424349999999</v>
      </c>
      <c r="AF45" s="25">
        <v>39.904000000000003</v>
      </c>
      <c r="AH45" s="25">
        <f t="shared" si="0"/>
        <v>1840.8464349999999</v>
      </c>
    </row>
    <row r="46" spans="1:34" x14ac:dyDescent="0.3">
      <c r="A46" s="9"/>
    </row>
    <row r="47" spans="1:34" x14ac:dyDescent="0.3">
      <c r="A47" s="9" t="s">
        <v>69</v>
      </c>
      <c r="X47" s="25">
        <v>838.16064000000006</v>
      </c>
      <c r="AH47" s="25">
        <f t="shared" si="0"/>
        <v>838.16064000000006</v>
      </c>
    </row>
    <row r="48" spans="1:34" x14ac:dyDescent="0.3">
      <c r="A48" s="12" t="s">
        <v>70</v>
      </c>
      <c r="X48" s="25">
        <v>1495.345425</v>
      </c>
      <c r="AH48" s="25">
        <f t="shared" si="0"/>
        <v>1495.345425</v>
      </c>
    </row>
    <row r="49" spans="1:1" x14ac:dyDescent="0.3">
      <c r="A49" s="26"/>
    </row>
    <row r="50" spans="1:1" x14ac:dyDescent="0.3">
      <c r="A50" s="37"/>
    </row>
    <row r="51" spans="1:1" x14ac:dyDescent="0.3">
      <c r="A51" s="26"/>
    </row>
    <row r="52" spans="1:1" x14ac:dyDescent="0.3">
      <c r="A52" s="26"/>
    </row>
    <row r="53" spans="1:1" x14ac:dyDescent="0.3">
      <c r="A53" s="26"/>
    </row>
    <row r="54" spans="1:1" x14ac:dyDescent="0.3">
      <c r="A54" s="26"/>
    </row>
    <row r="55" spans="1:1" x14ac:dyDescent="0.3">
      <c r="A55" s="37"/>
    </row>
    <row r="56" spans="1:1" x14ac:dyDescent="0.3">
      <c r="A56" s="26"/>
    </row>
    <row r="57" spans="1:1" x14ac:dyDescent="0.3">
      <c r="A57" s="2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8B88-590C-DD4B-BC06-8DC1942C2031}">
  <dimension ref="A1:AG48"/>
  <sheetViews>
    <sheetView topLeftCell="S1" workbookViewId="0">
      <selection activeCell="AG1" sqref="AG1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1971</v>
      </c>
      <c r="C2" s="7">
        <v>9296</v>
      </c>
      <c r="D2" s="7">
        <v>134.55000000000001</v>
      </c>
      <c r="E2" s="7">
        <v>11401.55</v>
      </c>
      <c r="X2" s="7">
        <v>3902.3733000000002</v>
      </c>
      <c r="Y2" s="7">
        <v>174.89999999999998</v>
      </c>
      <c r="Z2" s="7">
        <v>7207.9</v>
      </c>
      <c r="AA2" s="7">
        <v>1990.7279999999998</v>
      </c>
      <c r="AC2" s="7">
        <v>28</v>
      </c>
      <c r="AD2" s="7">
        <v>68.8</v>
      </c>
      <c r="AE2" s="7">
        <v>364</v>
      </c>
      <c r="AG2" s="7">
        <f>B2+C2+D2+F2+G2+H2+I2+J2+K2+L2+M2+N2+O2+P2+Q2+R2+S2+T2+U2+V2+W2+X2+Y2+Z2+AA2+AB2+AC2+AD2+AE2+AF2</f>
        <v>25138.251299999996</v>
      </c>
    </row>
    <row r="3" spans="1:33" x14ac:dyDescent="0.3">
      <c r="A3" s="12" t="s">
        <v>33</v>
      </c>
      <c r="B3" s="7">
        <v>4203.6000000000004</v>
      </c>
      <c r="C3" s="7">
        <v>3.1379999999999999</v>
      </c>
      <c r="E3" s="7">
        <v>4206.7380000000003</v>
      </c>
      <c r="H3" s="7">
        <v>354.97</v>
      </c>
      <c r="X3" s="7">
        <v>23398.807210000003</v>
      </c>
      <c r="Y3" s="7">
        <v>2687.0249999999996</v>
      </c>
      <c r="AF3" s="7">
        <v>15.135999999999999</v>
      </c>
      <c r="AG3" s="7">
        <f t="shared" ref="AG3:AG48" si="0">B3+C3+D3+F3+G3+H3+I3+J3+K3+L3+M3+N3+O3+P3+Q3+R3+S3+T3+U3+V3+W3+X3+Y3+Z3+AA3+AB3+AC3+AD3+AE3+AF3</f>
        <v>30662.676210000005</v>
      </c>
    </row>
    <row r="4" spans="1:33" x14ac:dyDescent="0.3">
      <c r="A4" s="12" t="s">
        <v>34</v>
      </c>
      <c r="X4" s="7">
        <v>2026.3405349999996</v>
      </c>
      <c r="AF4" s="7">
        <v>78.001999999999995</v>
      </c>
      <c r="AG4" s="7">
        <f t="shared" si="0"/>
        <v>2104.3425349999998</v>
      </c>
    </row>
    <row r="5" spans="1:33" x14ac:dyDescent="0.3">
      <c r="A5" s="12" t="s">
        <v>35</v>
      </c>
      <c r="X5" s="7">
        <v>355.02231</v>
      </c>
      <c r="AG5" s="7">
        <f t="shared" si="0"/>
        <v>355.02231</v>
      </c>
    </row>
    <row r="6" spans="1:33" x14ac:dyDescent="0.3">
      <c r="A6" s="12" t="s">
        <v>36</v>
      </c>
      <c r="B6" s="7">
        <v>-134.07</v>
      </c>
      <c r="C6" s="7">
        <v>307.31479999999999</v>
      </c>
      <c r="D6" s="7">
        <v>5.3624999999999998</v>
      </c>
      <c r="E6" s="7">
        <v>178.60730000000001</v>
      </c>
      <c r="F6" s="7">
        <v>69.3</v>
      </c>
      <c r="H6" s="7">
        <v>-82.39</v>
      </c>
      <c r="X6" s="7">
        <v>-1000.8565050000001</v>
      </c>
      <c r="Y6" s="7">
        <v>-42.074999999999996</v>
      </c>
      <c r="AG6" s="7">
        <f t="shared" si="0"/>
        <v>-877.41420500000004</v>
      </c>
    </row>
    <row r="7" spans="1:33" x14ac:dyDescent="0.3">
      <c r="A7" s="9"/>
    </row>
    <row r="8" spans="1:33" x14ac:dyDescent="0.3">
      <c r="A8" s="9" t="s">
        <v>37</v>
      </c>
      <c r="B8" s="7">
        <v>6041</v>
      </c>
      <c r="C8" s="7">
        <v>9606.4528000000009</v>
      </c>
      <c r="D8" s="7">
        <v>139.91250000000002</v>
      </c>
      <c r="E8" s="7">
        <v>15787.365300000001</v>
      </c>
      <c r="F8" s="7">
        <v>69.3</v>
      </c>
      <c r="H8" s="7">
        <v>272.58000000000004</v>
      </c>
      <c r="X8" s="7">
        <v>23918.961160000003</v>
      </c>
      <c r="Y8" s="7">
        <v>2819.85</v>
      </c>
      <c r="Z8" s="7">
        <v>7207.9</v>
      </c>
      <c r="AA8" s="7">
        <v>1990.7279999999998</v>
      </c>
      <c r="AC8" s="7">
        <v>28</v>
      </c>
      <c r="AD8" s="7">
        <v>68.8</v>
      </c>
      <c r="AE8" s="7">
        <v>364</v>
      </c>
      <c r="AF8" s="7">
        <v>-62.866</v>
      </c>
      <c r="AG8" s="7">
        <f t="shared" si="0"/>
        <v>52464.618460000005</v>
      </c>
    </row>
    <row r="9" spans="1:33" x14ac:dyDescent="0.3">
      <c r="A9" s="12" t="s">
        <v>38</v>
      </c>
      <c r="X9" s="7">
        <v>18.044110000002547</v>
      </c>
      <c r="AG9" s="7">
        <f t="shared" si="0"/>
        <v>18.044110000002547</v>
      </c>
    </row>
    <row r="10" spans="1:33" x14ac:dyDescent="0.3">
      <c r="A10" s="12"/>
    </row>
    <row r="11" spans="1:33" x14ac:dyDescent="0.3">
      <c r="A11" s="9" t="s">
        <v>39</v>
      </c>
      <c r="B11" s="7">
        <v>-4087.4587999999999</v>
      </c>
      <c r="C11" s="7">
        <v>-4884.6240000000007</v>
      </c>
      <c r="E11" s="7">
        <v>-8972.0828000000001</v>
      </c>
      <c r="F11" s="7">
        <v>2873.6</v>
      </c>
      <c r="X11" s="7">
        <v>-3970.3405700000039</v>
      </c>
      <c r="Y11" s="7">
        <v>-2108.6999999999998</v>
      </c>
      <c r="AA11" s="7">
        <v>-1990.7279999999998</v>
      </c>
      <c r="AD11" s="7">
        <v>-69</v>
      </c>
      <c r="AF11" s="7">
        <v>3990.4859999999999</v>
      </c>
      <c r="AG11" s="7">
        <f t="shared" si="0"/>
        <v>-10246.765370000001</v>
      </c>
    </row>
    <row r="12" spans="1:33" x14ac:dyDescent="0.3">
      <c r="A12" s="12" t="s">
        <v>40</v>
      </c>
      <c r="B12" s="7">
        <f>B11-B13-B15</f>
        <v>-241.10879999999977</v>
      </c>
      <c r="C12" s="7">
        <f>C11-C13-C15</f>
        <v>-4841.2080000000005</v>
      </c>
      <c r="E12" s="7">
        <f>B12+C12</f>
        <v>-5082.3168000000005</v>
      </c>
      <c r="F12" s="7">
        <f>F11-F13-F15</f>
        <v>-370</v>
      </c>
      <c r="X12" s="7">
        <f>X11-X13-X14-X15</f>
        <v>-1110.6318899999997</v>
      </c>
      <c r="Y12" s="7">
        <v>-2108.6999999999998</v>
      </c>
      <c r="AA12" s="7">
        <v>-1990.7279999999998</v>
      </c>
      <c r="AD12" s="7">
        <v>-69</v>
      </c>
      <c r="AF12" s="7">
        <f>AF11-AF14-AF15</f>
        <v>4948.6980000000003</v>
      </c>
      <c r="AG12" s="7">
        <f t="shared" si="0"/>
        <v>-5782.6786899999988</v>
      </c>
    </row>
    <row r="13" spans="1:33" x14ac:dyDescent="0.3">
      <c r="A13" s="12" t="s">
        <v>41</v>
      </c>
      <c r="B13" s="7">
        <v>-3778.4</v>
      </c>
      <c r="C13" s="7">
        <v>-5.67</v>
      </c>
      <c r="E13" s="7">
        <v>-3784.07</v>
      </c>
      <c r="F13" s="7">
        <v>3548.6</v>
      </c>
      <c r="X13" s="7">
        <v>-4.7855999999999996</v>
      </c>
      <c r="AG13" s="7">
        <f t="shared" si="0"/>
        <v>-240.25560000000024</v>
      </c>
    </row>
    <row r="14" spans="1:33" x14ac:dyDescent="0.3">
      <c r="A14" s="12" t="s">
        <v>42</v>
      </c>
      <c r="X14" s="7">
        <v>-1213.71867</v>
      </c>
      <c r="AF14" s="7">
        <v>-98.899999999999991</v>
      </c>
      <c r="AG14" s="7">
        <f t="shared" si="0"/>
        <v>-1312.6186700000001</v>
      </c>
    </row>
    <row r="15" spans="1:33" x14ac:dyDescent="0.3">
      <c r="A15" s="12" t="s">
        <v>43</v>
      </c>
      <c r="B15" s="7">
        <v>-67.950000000000017</v>
      </c>
      <c r="C15" s="7">
        <v>-37.746000000000002</v>
      </c>
      <c r="E15" s="7">
        <v>-105.69600000000003</v>
      </c>
      <c r="F15" s="7">
        <v>-305</v>
      </c>
      <c r="X15" s="7">
        <v>-1641.2044100000039</v>
      </c>
      <c r="AF15" s="7">
        <v>-859.3119999999999</v>
      </c>
      <c r="AG15" s="7">
        <f t="shared" si="0"/>
        <v>-2911.2124100000037</v>
      </c>
    </row>
    <row r="16" spans="1:33" x14ac:dyDescent="0.3">
      <c r="A16" s="9"/>
    </row>
    <row r="17" spans="1:33" x14ac:dyDescent="0.3">
      <c r="A17" s="9" t="s">
        <v>44</v>
      </c>
      <c r="B17" s="7">
        <v>1954</v>
      </c>
      <c r="C17" s="7">
        <v>4721.8288000000002</v>
      </c>
      <c r="D17" s="7">
        <v>139.91250000000002</v>
      </c>
      <c r="E17" s="7">
        <v>6815.7413000000006</v>
      </c>
      <c r="F17" s="7">
        <v>2942.9</v>
      </c>
      <c r="H17" s="7">
        <v>272.58000000000004</v>
      </c>
      <c r="X17" s="7">
        <v>19948.620589999999</v>
      </c>
      <c r="Y17" s="7">
        <v>711.15000000000009</v>
      </c>
      <c r="Z17" s="7">
        <v>7207.9</v>
      </c>
      <c r="AC17" s="7">
        <v>28</v>
      </c>
      <c r="AE17" s="7">
        <v>364</v>
      </c>
      <c r="AF17" s="7">
        <v>3927.62</v>
      </c>
      <c r="AG17" s="7">
        <f t="shared" si="0"/>
        <v>42218.511890000002</v>
      </c>
    </row>
    <row r="18" spans="1:33" x14ac:dyDescent="0.3">
      <c r="A18" s="12" t="s">
        <v>38</v>
      </c>
      <c r="X18" s="7">
        <v>18.044110000002547</v>
      </c>
      <c r="AF18" s="7">
        <v>0</v>
      </c>
      <c r="AG18" s="7">
        <f t="shared" si="0"/>
        <v>18.044110000002547</v>
      </c>
    </row>
    <row r="19" spans="1:33" x14ac:dyDescent="0.3">
      <c r="A19" s="9" t="s">
        <v>45</v>
      </c>
      <c r="B19" s="7">
        <v>1954</v>
      </c>
      <c r="C19" s="7">
        <v>4721.7</v>
      </c>
      <c r="D19" s="7">
        <v>139.91249999999999</v>
      </c>
      <c r="E19" s="7">
        <v>6815.6125000000002</v>
      </c>
      <c r="F19" s="7">
        <v>2942.9</v>
      </c>
      <c r="H19" s="7">
        <v>272.58</v>
      </c>
      <c r="X19" s="7">
        <v>19930.576479999996</v>
      </c>
      <c r="Y19" s="7">
        <v>711.14999999999986</v>
      </c>
      <c r="Z19" s="7">
        <v>7207.9</v>
      </c>
      <c r="AC19" s="7">
        <v>28</v>
      </c>
      <c r="AE19" s="7">
        <v>364</v>
      </c>
      <c r="AF19" s="7">
        <v>3927.62</v>
      </c>
      <c r="AG19" s="7">
        <f t="shared" si="0"/>
        <v>42200.33898</v>
      </c>
    </row>
    <row r="20" spans="1:33" x14ac:dyDescent="0.3">
      <c r="A20" s="9"/>
    </row>
    <row r="21" spans="1:33" x14ac:dyDescent="0.3">
      <c r="A21" s="9" t="s">
        <v>46</v>
      </c>
      <c r="B21" s="7">
        <v>1074</v>
      </c>
      <c r="C21" s="7">
        <v>2541</v>
      </c>
      <c r="D21" s="7">
        <v>25.837499999999999</v>
      </c>
      <c r="E21" s="7">
        <v>3640.8375000000001</v>
      </c>
      <c r="F21" s="7">
        <v>2842.8</v>
      </c>
      <c r="H21" s="7">
        <v>272.58</v>
      </c>
      <c r="X21" s="7">
        <v>3793.1371600000002</v>
      </c>
      <c r="Y21" s="7">
        <v>670.72499999999991</v>
      </c>
      <c r="AC21" s="7">
        <v>8</v>
      </c>
      <c r="AF21" s="7">
        <v>2413.3319999999999</v>
      </c>
      <c r="AG21" s="7">
        <f t="shared" si="0"/>
        <v>13641.411660000002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64</v>
      </c>
      <c r="C23" s="7">
        <v>427.5</v>
      </c>
      <c r="E23" s="7">
        <v>491.5</v>
      </c>
      <c r="F23" s="7">
        <v>38.5</v>
      </c>
      <c r="X23" s="7">
        <v>130.56</v>
      </c>
      <c r="AF23" s="7">
        <v>32.68</v>
      </c>
      <c r="AG23" s="7">
        <f t="shared" si="0"/>
        <v>693.2399999999999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127.5</v>
      </c>
      <c r="E26" s="7">
        <v>127.5</v>
      </c>
      <c r="X26" s="7">
        <v>652.79999999999995</v>
      </c>
      <c r="AF26" s="7">
        <v>347.61199999999997</v>
      </c>
      <c r="AG26" s="7">
        <f t="shared" si="0"/>
        <v>1127.9119999999998</v>
      </c>
    </row>
    <row r="27" spans="1:33" x14ac:dyDescent="0.3">
      <c r="A27" s="12" t="s">
        <v>52</v>
      </c>
      <c r="C27" s="7">
        <v>152.69999999999999</v>
      </c>
      <c r="E27" s="7">
        <v>152.69999999999999</v>
      </c>
      <c r="X27" s="7">
        <v>159.26339999999999</v>
      </c>
      <c r="Y27" s="7">
        <v>406.72499999999997</v>
      </c>
      <c r="AF27" s="7">
        <v>99.157999999999987</v>
      </c>
      <c r="AG27" s="7">
        <f t="shared" si="0"/>
        <v>817.84640000000002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684</v>
      </c>
      <c r="C30" s="7">
        <v>594</v>
      </c>
      <c r="D30" s="7">
        <v>18.524999999999999</v>
      </c>
      <c r="E30" s="7">
        <v>1296.5250000000001</v>
      </c>
      <c r="H30" s="7">
        <v>245.63</v>
      </c>
      <c r="X30" s="7">
        <v>505.875</v>
      </c>
      <c r="Y30" s="7">
        <v>0.82499999999999996</v>
      </c>
      <c r="AF30" s="7">
        <v>343.31199999999995</v>
      </c>
      <c r="AG30" s="7">
        <f t="shared" si="0"/>
        <v>2392.1669999999999</v>
      </c>
    </row>
    <row r="31" spans="1:33" x14ac:dyDescent="0.3">
      <c r="A31" s="12" t="s">
        <v>56</v>
      </c>
      <c r="F31" s="7">
        <v>2648.9</v>
      </c>
      <c r="X31" s="7">
        <v>566.1658799999999</v>
      </c>
      <c r="AF31" s="7">
        <v>416.15399999999994</v>
      </c>
      <c r="AG31" s="7">
        <f t="shared" si="0"/>
        <v>3631.2198800000001</v>
      </c>
    </row>
    <row r="32" spans="1:33" x14ac:dyDescent="0.3">
      <c r="A32" s="12" t="s">
        <v>57</v>
      </c>
      <c r="C32" s="7">
        <v>14.399999999999999</v>
      </c>
      <c r="E32" s="7">
        <v>14.399999999999999</v>
      </c>
      <c r="F32" s="7">
        <v>18.899999999999999</v>
      </c>
      <c r="H32" s="7">
        <v>26.95</v>
      </c>
      <c r="X32" s="7">
        <v>254.710455</v>
      </c>
      <c r="AF32" s="7">
        <v>219.55799999999999</v>
      </c>
      <c r="AG32" s="7">
        <f t="shared" si="0"/>
        <v>534.51845500000002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326</v>
      </c>
      <c r="C34" s="7">
        <v>1224.8999999999999</v>
      </c>
      <c r="D34" s="7">
        <v>7.3125</v>
      </c>
      <c r="E34" s="7">
        <v>1558.2124999999999</v>
      </c>
      <c r="F34" s="7">
        <v>135.80000000000001</v>
      </c>
      <c r="X34" s="7">
        <v>1523.7136499999999</v>
      </c>
      <c r="Y34" s="7">
        <v>263.17500000000001</v>
      </c>
      <c r="AC34" s="7">
        <v>8</v>
      </c>
      <c r="AF34" s="7">
        <v>954.85799999999995</v>
      </c>
      <c r="AG34" s="7">
        <f t="shared" si="0"/>
        <v>4443.7591499999999</v>
      </c>
    </row>
    <row r="35" spans="1:33" x14ac:dyDescent="0.3">
      <c r="A35" s="9"/>
    </row>
    <row r="36" spans="1:33" x14ac:dyDescent="0.3">
      <c r="A36" s="9" t="s">
        <v>60</v>
      </c>
      <c r="B36" s="7">
        <v>10</v>
      </c>
      <c r="C36" s="7">
        <v>6.6</v>
      </c>
      <c r="E36" s="7">
        <v>16.600000000000001</v>
      </c>
      <c r="X36" s="7">
        <v>8676.5574799999995</v>
      </c>
      <c r="AF36" s="7">
        <v>29.669999999999998</v>
      </c>
      <c r="AG36" s="7">
        <f t="shared" si="0"/>
        <v>8722.8274799999999</v>
      </c>
    </row>
    <row r="37" spans="1:33" x14ac:dyDescent="0.3">
      <c r="A37" s="12" t="s">
        <v>61</v>
      </c>
      <c r="B37" s="7">
        <v>10</v>
      </c>
      <c r="C37" s="7">
        <v>6.6</v>
      </c>
      <c r="E37" s="7">
        <v>16.600000000000001</v>
      </c>
      <c r="X37" s="7">
        <v>191.73416999999998</v>
      </c>
      <c r="AF37" s="7">
        <v>29.669999999999998</v>
      </c>
      <c r="AG37" s="7">
        <f t="shared" si="0"/>
        <v>238.00416999999996</v>
      </c>
    </row>
    <row r="38" spans="1:33" x14ac:dyDescent="0.3">
      <c r="A38" s="12" t="s">
        <v>62</v>
      </c>
      <c r="X38" s="7">
        <v>158.20415999999997</v>
      </c>
      <c r="AG38" s="7">
        <f t="shared" si="0"/>
        <v>158.20415999999997</v>
      </c>
    </row>
    <row r="39" spans="1:33" x14ac:dyDescent="0.3">
      <c r="A39" s="12" t="s">
        <v>63</v>
      </c>
      <c r="X39" s="7">
        <v>311.21749499999999</v>
      </c>
      <c r="AG39" s="7">
        <f t="shared" si="0"/>
        <v>311.21749499999999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8015.4016549999997</v>
      </c>
      <c r="AG41" s="7">
        <f t="shared" si="0"/>
        <v>8015.4016549999997</v>
      </c>
    </row>
    <row r="42" spans="1:33" x14ac:dyDescent="0.3">
      <c r="A42" s="9"/>
    </row>
    <row r="43" spans="1:33" x14ac:dyDescent="0.3">
      <c r="A43" s="9" t="s">
        <v>66</v>
      </c>
      <c r="B43" s="7">
        <v>870</v>
      </c>
      <c r="C43" s="7">
        <v>2174.1</v>
      </c>
      <c r="D43" s="7">
        <v>114.075</v>
      </c>
      <c r="E43" s="7">
        <v>3158.1749999999997</v>
      </c>
      <c r="F43" s="7">
        <v>100.1</v>
      </c>
      <c r="X43" s="7">
        <v>4917.953199999999</v>
      </c>
      <c r="Y43" s="7">
        <v>40.424999999999997</v>
      </c>
      <c r="Z43" s="7">
        <v>7207.9</v>
      </c>
      <c r="AC43" s="7">
        <v>20</v>
      </c>
      <c r="AE43" s="7">
        <v>364</v>
      </c>
      <c r="AF43" s="7">
        <v>1484.6179999999999</v>
      </c>
      <c r="AG43" s="7">
        <f t="shared" si="0"/>
        <v>17293.171199999997</v>
      </c>
    </row>
    <row r="44" spans="1:33" x14ac:dyDescent="0.3">
      <c r="A44" s="12" t="s">
        <v>67</v>
      </c>
      <c r="B44" s="7">
        <v>870</v>
      </c>
      <c r="C44" s="7">
        <v>2174.1</v>
      </c>
      <c r="D44" s="7">
        <v>114.075</v>
      </c>
      <c r="E44" s="7">
        <v>3158.1749999999997</v>
      </c>
      <c r="F44" s="7">
        <v>100.1</v>
      </c>
      <c r="X44" s="7">
        <v>3011.3362299999994</v>
      </c>
      <c r="Y44" s="7">
        <v>40.424999999999997</v>
      </c>
      <c r="Z44" s="7">
        <v>7207.9</v>
      </c>
      <c r="AC44" s="7">
        <v>20</v>
      </c>
      <c r="AE44" s="7">
        <v>364</v>
      </c>
      <c r="AF44" s="7">
        <v>1435.1679999999999</v>
      </c>
      <c r="AG44" s="7">
        <f t="shared" si="0"/>
        <v>15337.104229999999</v>
      </c>
    </row>
    <row r="45" spans="1:33" x14ac:dyDescent="0.3">
      <c r="A45" s="12" t="s">
        <v>68</v>
      </c>
      <c r="X45" s="7">
        <v>1906.6169699999998</v>
      </c>
      <c r="AF45" s="7">
        <v>49.449999999999996</v>
      </c>
      <c r="AG45" s="7">
        <f t="shared" si="0"/>
        <v>1956.0669699999999</v>
      </c>
    </row>
    <row r="46" spans="1:33" x14ac:dyDescent="0.3">
      <c r="A46" s="9"/>
    </row>
    <row r="47" spans="1:33" x14ac:dyDescent="0.3">
      <c r="A47" s="9" t="s">
        <v>69</v>
      </c>
      <c r="X47" s="7">
        <v>2542.9286400000001</v>
      </c>
      <c r="AG47" s="7">
        <f t="shared" si="0"/>
        <v>2542.9286400000001</v>
      </c>
    </row>
    <row r="48" spans="1:33" x14ac:dyDescent="0.3">
      <c r="A48" s="12" t="s">
        <v>70</v>
      </c>
      <c r="X48" s="7">
        <v>1512.048775</v>
      </c>
      <c r="AG48" s="7">
        <f t="shared" si="0"/>
        <v>1512.048775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B358-2ECA-0340-8286-46745525D324}">
  <dimension ref="A1:AG48"/>
  <sheetViews>
    <sheetView topLeftCell="T33" zoomScale="107" workbookViewId="0">
      <selection activeCell="AG7" sqref="AG7"/>
    </sheetView>
  </sheetViews>
  <sheetFormatPr defaultColWidth="8.6328125" defaultRowHeight="13" x14ac:dyDescent="0.3"/>
  <cols>
    <col min="1" max="1" width="31.1796875" style="6" bestFit="1" customWidth="1"/>
    <col min="2" max="2" width="8.1796875" style="7" customWidth="1"/>
    <col min="3" max="3" width="6.453125" style="7" customWidth="1"/>
    <col min="4" max="4" width="7.1796875" style="7" customWidth="1"/>
    <col min="5" max="5" width="8" style="7" customWidth="1"/>
    <col min="6" max="6" width="11" style="7" customWidth="1"/>
    <col min="7" max="7" width="6.453125" style="7" customWidth="1"/>
    <col min="8" max="8" width="6.81640625" style="7" customWidth="1"/>
    <col min="9" max="9" width="7.1796875" style="7" customWidth="1"/>
    <col min="10" max="10" width="7" style="7" bestFit="1" customWidth="1"/>
    <col min="11" max="11" width="6.1796875" style="7" bestFit="1" customWidth="1"/>
    <col min="12" max="12" width="6" style="7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9" style="7" customWidth="1"/>
    <col min="25" max="25" width="6.36328125" style="7" customWidth="1"/>
    <col min="26" max="26" width="9.6328125" style="7" customWidth="1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81640625" style="7" customWidth="1"/>
    <col min="33" max="16384" width="8.6328125" style="7"/>
  </cols>
  <sheetData>
    <row r="1" spans="1:33" s="4" customFormat="1" ht="39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2831.62</v>
      </c>
      <c r="C2" s="7">
        <v>2326.1999999999998</v>
      </c>
      <c r="D2" s="7">
        <v>124.27</v>
      </c>
      <c r="E2" s="7">
        <v>5282.09</v>
      </c>
      <c r="X2" s="7">
        <v>3686.55</v>
      </c>
      <c r="Z2" s="7">
        <v>6410</v>
      </c>
      <c r="AE2" s="7">
        <v>48</v>
      </c>
      <c r="AG2" s="7">
        <f>B2+C2+D2+F2+G2+H2+I2+J2+K2+L2+M2+N2+O2+P2+Q2+R2+S2+T2+U2+V2+W2+X2+Y2+Z2+AA2+AB2+AC2+AD2+AE2+AF2</f>
        <v>15426.64</v>
      </c>
    </row>
    <row r="3" spans="1:33" x14ac:dyDescent="0.3">
      <c r="A3" s="7" t="s">
        <v>33</v>
      </c>
      <c r="B3" s="7">
        <v>9.76</v>
      </c>
      <c r="E3" s="7">
        <v>9.76</v>
      </c>
      <c r="X3" s="7">
        <v>9959.25</v>
      </c>
      <c r="AG3" s="7">
        <f t="shared" ref="AG3:AG48" si="0">B3+C3+D3+F3+G3+H3+I3+J3+K3+L3+M3+N3+O3+P3+Q3+R3+S3+T3+U3+V3+W3+X3+Y3+Z3+AA3+AB3+AC3+AD3+AE3+AF3</f>
        <v>9969.01</v>
      </c>
    </row>
    <row r="4" spans="1:33" x14ac:dyDescent="0.3">
      <c r="A4" s="7" t="s">
        <v>34</v>
      </c>
      <c r="X4" s="7">
        <v>856.8</v>
      </c>
      <c r="AG4" s="7">
        <f t="shared" si="0"/>
        <v>856.8</v>
      </c>
    </row>
    <row r="5" spans="1:33" x14ac:dyDescent="0.3">
      <c r="A5" s="7" t="s">
        <v>35</v>
      </c>
      <c r="X5" s="7">
        <v>90.3</v>
      </c>
      <c r="AG5" s="7">
        <f t="shared" si="0"/>
        <v>90.3</v>
      </c>
    </row>
    <row r="6" spans="1:33" x14ac:dyDescent="0.3">
      <c r="A6" s="7" t="s">
        <v>36</v>
      </c>
      <c r="B6" s="7">
        <v>-38.43</v>
      </c>
      <c r="C6" s="7">
        <v>-33.6</v>
      </c>
      <c r="E6" s="7">
        <v>-72.03</v>
      </c>
      <c r="F6" s="7">
        <v>15.1</v>
      </c>
      <c r="X6" s="7">
        <v>329.7</v>
      </c>
      <c r="Z6" s="7">
        <v>6410</v>
      </c>
      <c r="AG6" s="7">
        <f t="shared" si="0"/>
        <v>6682.77</v>
      </c>
    </row>
    <row r="8" spans="1:33" x14ac:dyDescent="0.3">
      <c r="A8" s="6" t="s">
        <v>37</v>
      </c>
      <c r="B8" s="7">
        <v>2802.95</v>
      </c>
      <c r="C8" s="7">
        <v>2292.6</v>
      </c>
      <c r="D8" s="7">
        <v>124.7</v>
      </c>
      <c r="E8" s="7">
        <v>5220.2499999999991</v>
      </c>
      <c r="F8" s="7">
        <v>15</v>
      </c>
      <c r="X8" s="7">
        <v>12511.8</v>
      </c>
      <c r="AE8" s="7">
        <v>48</v>
      </c>
      <c r="AG8" s="7">
        <f t="shared" si="0"/>
        <v>17795.05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-1989.82</v>
      </c>
      <c r="C11" s="7">
        <v>-440.4</v>
      </c>
      <c r="E11" s="7">
        <v>-2430.2199999999998</v>
      </c>
      <c r="F11" s="7">
        <v>1003</v>
      </c>
      <c r="X11" s="7">
        <v>-2942.1</v>
      </c>
      <c r="AF11" s="7">
        <v>891.39</v>
      </c>
      <c r="AG11" s="7">
        <f t="shared" si="0"/>
        <v>-3477.93</v>
      </c>
    </row>
    <row r="12" spans="1:33" x14ac:dyDescent="0.3">
      <c r="A12" s="7" t="s">
        <v>40</v>
      </c>
      <c r="B12" s="7">
        <v>-667.34</v>
      </c>
      <c r="C12" s="7">
        <v>-435.9</v>
      </c>
      <c r="E12" s="7">
        <v>-1103.24</v>
      </c>
      <c r="AF12" s="7">
        <v>1068.55</v>
      </c>
      <c r="AG12" s="7">
        <f t="shared" si="0"/>
        <v>-34.690000000000055</v>
      </c>
    </row>
    <row r="13" spans="1:33" x14ac:dyDescent="0.3">
      <c r="A13" s="7" t="s">
        <v>41</v>
      </c>
      <c r="B13" s="7">
        <v>-1322.48</v>
      </c>
      <c r="C13" s="7">
        <v>-4.5</v>
      </c>
      <c r="E13" s="7">
        <v>-1326.98</v>
      </c>
      <c r="F13" s="7">
        <v>1004</v>
      </c>
      <c r="X13" s="7">
        <v>-11.549999999999999</v>
      </c>
      <c r="AG13" s="7">
        <f t="shared" si="0"/>
        <v>-334.53000000000003</v>
      </c>
    </row>
    <row r="14" spans="1:33" x14ac:dyDescent="0.3">
      <c r="A14" s="7" t="s">
        <v>42</v>
      </c>
      <c r="X14" s="7">
        <v>-722.4</v>
      </c>
      <c r="AG14" s="7">
        <f t="shared" si="0"/>
        <v>-722.4</v>
      </c>
    </row>
    <row r="15" spans="1:33" x14ac:dyDescent="0.3">
      <c r="A15" s="7" t="s">
        <v>43</v>
      </c>
      <c r="F15" s="7">
        <v>-1</v>
      </c>
      <c r="X15" s="7">
        <v>-480.9</v>
      </c>
      <c r="AG15" s="7">
        <f t="shared" si="0"/>
        <v>-481.9</v>
      </c>
    </row>
    <row r="17" spans="1:33" x14ac:dyDescent="0.3">
      <c r="A17" s="6" t="s">
        <v>44</v>
      </c>
      <c r="B17" s="7">
        <v>813.13</v>
      </c>
      <c r="C17" s="7">
        <v>1852.2</v>
      </c>
      <c r="D17" s="7">
        <v>124.27</v>
      </c>
      <c r="E17" s="7">
        <v>2789.6</v>
      </c>
      <c r="F17" s="7">
        <v>1074.1599999999999</v>
      </c>
      <c r="X17" s="7">
        <v>9652.65</v>
      </c>
      <c r="Z17" s="7">
        <v>6410</v>
      </c>
      <c r="AE17" s="7">
        <v>48</v>
      </c>
      <c r="AG17" s="7">
        <f t="shared" si="0"/>
        <v>19974.41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813.13</v>
      </c>
      <c r="C19" s="7">
        <v>1852.2</v>
      </c>
      <c r="D19" s="7">
        <v>124.27</v>
      </c>
      <c r="E19" s="7">
        <v>2789.6</v>
      </c>
      <c r="F19" s="7">
        <v>1074.1599999999999</v>
      </c>
      <c r="X19" s="7">
        <v>9652.65</v>
      </c>
      <c r="Z19" s="7">
        <v>6410</v>
      </c>
      <c r="AE19" s="7">
        <v>48</v>
      </c>
      <c r="AG19" s="7">
        <f t="shared" si="0"/>
        <v>19974.41</v>
      </c>
    </row>
    <row r="21" spans="1:33" x14ac:dyDescent="0.3">
      <c r="A21" s="6" t="s">
        <v>46</v>
      </c>
      <c r="B21" s="7">
        <v>257.42</v>
      </c>
      <c r="C21" s="7">
        <v>759.3</v>
      </c>
      <c r="E21" s="7">
        <v>1016.72</v>
      </c>
      <c r="F21" s="7">
        <v>865.9</v>
      </c>
      <c r="X21" s="7">
        <v>2707.95</v>
      </c>
      <c r="AG21" s="7">
        <f t="shared" si="0"/>
        <v>4590.57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12.81</v>
      </c>
      <c r="C23" s="7">
        <v>122.4</v>
      </c>
      <c r="E23" s="7">
        <v>135.21</v>
      </c>
      <c r="X23" s="7">
        <v>70.349999999999994</v>
      </c>
      <c r="AF23" s="7">
        <v>14</v>
      </c>
      <c r="AG23" s="7">
        <f t="shared" si="0"/>
        <v>219.56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156.44999999999999</v>
      </c>
      <c r="AG26" s="7">
        <f t="shared" si="0"/>
        <v>156.44999999999999</v>
      </c>
    </row>
    <row r="27" spans="1:33" x14ac:dyDescent="0.3">
      <c r="A27" s="7" t="s">
        <v>52</v>
      </c>
      <c r="C27" s="7">
        <v>203.7</v>
      </c>
      <c r="E27" s="7">
        <v>203.7</v>
      </c>
      <c r="X27" s="7">
        <v>29.4</v>
      </c>
      <c r="AF27" s="7">
        <v>29</v>
      </c>
      <c r="AG27" s="7">
        <f t="shared" si="0"/>
        <v>262.10000000000002</v>
      </c>
    </row>
    <row r="28" spans="1:33" x14ac:dyDescent="0.3">
      <c r="A28" s="7" t="s">
        <v>53</v>
      </c>
    </row>
    <row r="29" spans="1:33" x14ac:dyDescent="0.3">
      <c r="A29" s="7" t="s">
        <v>54</v>
      </c>
      <c r="AF29" s="7">
        <v>1</v>
      </c>
      <c r="AG29" s="7">
        <f t="shared" si="0"/>
        <v>1</v>
      </c>
    </row>
    <row r="30" spans="1:33" x14ac:dyDescent="0.3">
      <c r="A30" s="7" t="s">
        <v>55</v>
      </c>
      <c r="B30" s="7">
        <v>25.62</v>
      </c>
      <c r="C30" s="7">
        <v>119.4</v>
      </c>
      <c r="E30" s="7">
        <v>145.02000000000001</v>
      </c>
      <c r="X30" s="7">
        <v>1114.05</v>
      </c>
      <c r="AG30" s="7">
        <f t="shared" si="0"/>
        <v>1259.07</v>
      </c>
    </row>
    <row r="31" spans="1:33" x14ac:dyDescent="0.3">
      <c r="A31" s="7" t="s">
        <v>56</v>
      </c>
      <c r="F31" s="7">
        <v>640.5</v>
      </c>
      <c r="X31" s="7">
        <v>139.65</v>
      </c>
      <c r="AG31" s="7">
        <f t="shared" si="0"/>
        <v>780.15</v>
      </c>
    </row>
    <row r="32" spans="1:33" x14ac:dyDescent="0.3">
      <c r="A32" s="7" t="s">
        <v>57</v>
      </c>
      <c r="X32" s="7">
        <v>76.650000000000006</v>
      </c>
      <c r="AF32" s="7">
        <v>20</v>
      </c>
      <c r="AG32" s="7">
        <f t="shared" si="0"/>
        <v>96.65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219</v>
      </c>
      <c r="C34" s="7">
        <v>313</v>
      </c>
      <c r="E34" s="7">
        <v>532</v>
      </c>
      <c r="F34" s="7">
        <v>225.4</v>
      </c>
      <c r="X34" s="7">
        <v>984.9</v>
      </c>
      <c r="AF34" s="7">
        <v>307</v>
      </c>
      <c r="AG34" s="7">
        <f t="shared" si="0"/>
        <v>2049.3000000000002</v>
      </c>
    </row>
    <row r="36" spans="1:33" x14ac:dyDescent="0.3">
      <c r="A36" s="6" t="s">
        <v>60</v>
      </c>
      <c r="X36" s="7">
        <v>3791.55</v>
      </c>
      <c r="AF36" s="7">
        <v>10</v>
      </c>
      <c r="AG36" s="7">
        <f t="shared" si="0"/>
        <v>3801.55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109.8</v>
      </c>
      <c r="C43" s="7">
        <v>1044.9000000000001</v>
      </c>
      <c r="D43" s="7">
        <v>124.27</v>
      </c>
      <c r="E43" s="7">
        <v>1278.97</v>
      </c>
      <c r="F43" s="7">
        <v>206</v>
      </c>
      <c r="X43" s="7">
        <v>2702.7</v>
      </c>
      <c r="Z43" s="7">
        <v>6410</v>
      </c>
      <c r="AE43" s="7">
        <v>48</v>
      </c>
      <c r="AF43" s="7">
        <v>286.20799999999997</v>
      </c>
      <c r="AG43" s="7">
        <f t="shared" si="0"/>
        <v>10931.878000000001</v>
      </c>
    </row>
    <row r="44" spans="1:33" x14ac:dyDescent="0.3">
      <c r="A44" s="7" t="s">
        <v>67</v>
      </c>
      <c r="B44" s="7">
        <v>109.8</v>
      </c>
      <c r="C44" s="7">
        <v>1044.9000000000001</v>
      </c>
      <c r="D44" s="7">
        <v>124.27</v>
      </c>
      <c r="E44" s="7">
        <v>1278.97</v>
      </c>
      <c r="F44" s="7">
        <v>206</v>
      </c>
      <c r="X44" s="7">
        <v>1985.55</v>
      </c>
      <c r="Z44" s="7">
        <v>6410</v>
      </c>
      <c r="AE44" s="7">
        <v>48</v>
      </c>
      <c r="AF44" s="7">
        <v>281.56399999999996</v>
      </c>
      <c r="AG44" s="7">
        <f t="shared" si="0"/>
        <v>10210.084000000001</v>
      </c>
    </row>
    <row r="45" spans="1:33" x14ac:dyDescent="0.3">
      <c r="A45" s="7" t="s">
        <v>68</v>
      </c>
      <c r="X45" s="7">
        <v>717.15</v>
      </c>
      <c r="AF45" s="7">
        <v>4.6439999999999992</v>
      </c>
      <c r="AG45" s="7">
        <f t="shared" si="0"/>
        <v>721.79399999999998</v>
      </c>
    </row>
    <row r="47" spans="1:33" x14ac:dyDescent="0.3">
      <c r="A47" s="6" t="s">
        <v>69</v>
      </c>
      <c r="X47" s="7">
        <v>450.45</v>
      </c>
      <c r="AG47" s="7">
        <f t="shared" si="0"/>
        <v>450.45</v>
      </c>
    </row>
    <row r="48" spans="1:33" x14ac:dyDescent="0.3">
      <c r="A48" s="7" t="s">
        <v>70</v>
      </c>
      <c r="X48" s="7">
        <v>136.5</v>
      </c>
      <c r="AF48" s="7">
        <v>-14</v>
      </c>
      <c r="AG48" s="7">
        <f t="shared" si="0"/>
        <v>122.5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A17B-660E-064E-B35C-2EE20A9C3467}">
  <dimension ref="A1:AG48"/>
  <sheetViews>
    <sheetView workbookViewId="0">
      <selection activeCell="H18" sqref="H18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1599</v>
      </c>
      <c r="C2" s="7">
        <v>8998</v>
      </c>
      <c r="D2" s="7">
        <v>67.762500000000003</v>
      </c>
      <c r="E2" s="7">
        <v>10664.762500000001</v>
      </c>
      <c r="X2" s="7">
        <v>4673.7936</v>
      </c>
      <c r="Y2" s="7">
        <v>167.47499999999999</v>
      </c>
      <c r="Z2" s="7">
        <v>7212.14</v>
      </c>
      <c r="AA2" s="7">
        <v>1950.7379999999998</v>
      </c>
      <c r="AC2" s="7">
        <v>41</v>
      </c>
      <c r="AD2" s="7">
        <v>69.66</v>
      </c>
      <c r="AE2" s="7">
        <v>365</v>
      </c>
      <c r="AG2" s="7">
        <f>B2+C2+D2+F2+G2+H2+I2+J2+K2+L2+M2+N2+O2+P2+Q2+R2+S2+T2+U2+V2+W2+X2+Y2+Z2+AA2+AB2+AC2+AD2+AE2+AF2</f>
        <v>25144.569100000004</v>
      </c>
    </row>
    <row r="3" spans="1:33" x14ac:dyDescent="0.3">
      <c r="A3" s="12" t="s">
        <v>33</v>
      </c>
      <c r="B3" s="7">
        <v>4663.5</v>
      </c>
      <c r="C3" s="7">
        <v>38.4985</v>
      </c>
      <c r="E3" s="7">
        <v>4701.9984999999997</v>
      </c>
      <c r="F3" s="7">
        <v>20.3</v>
      </c>
      <c r="H3" s="7">
        <v>261.8</v>
      </c>
      <c r="X3" s="7">
        <v>20861.829405</v>
      </c>
      <c r="Y3" s="7">
        <v>3328.875</v>
      </c>
      <c r="AF3" s="7">
        <v>65.274000000000001</v>
      </c>
      <c r="AG3" s="7">
        <f t="shared" ref="AG3:AG48" si="0">B3+C3+D3+F3+G3+H3+I3+J3+K3+L3+M3+N3+O3+P3+Q3+R3+S3+T3+U3+V3+W3+X3+Y3+Z3+AA3+AB3+AC3+AD3+AE3+AF3</f>
        <v>29240.076905000002</v>
      </c>
    </row>
    <row r="4" spans="1:33" x14ac:dyDescent="0.3">
      <c r="A4" s="12" t="s">
        <v>34</v>
      </c>
      <c r="X4" s="7">
        <v>2764.2182199999997</v>
      </c>
      <c r="AF4" s="7">
        <v>43.515999999999998</v>
      </c>
      <c r="AG4" s="7">
        <f t="shared" si="0"/>
        <v>2807.7342199999998</v>
      </c>
    </row>
    <row r="5" spans="1:33" x14ac:dyDescent="0.3">
      <c r="A5" s="12" t="s">
        <v>35</v>
      </c>
      <c r="X5" s="7">
        <v>263.94469499999997</v>
      </c>
      <c r="AG5" s="7">
        <f t="shared" si="0"/>
        <v>263.94469499999997</v>
      </c>
    </row>
    <row r="6" spans="1:33" x14ac:dyDescent="0.3">
      <c r="A6" s="12" t="s">
        <v>36</v>
      </c>
      <c r="B6" s="7">
        <v>10.63</v>
      </c>
      <c r="C6" s="7">
        <v>1136.0179000000001</v>
      </c>
      <c r="E6" s="7">
        <v>1146.6479000000002</v>
      </c>
      <c r="F6" s="7">
        <v>65.8</v>
      </c>
      <c r="H6" s="7">
        <v>0.76100000000000001</v>
      </c>
      <c r="X6" s="7">
        <v>763.17229000000009</v>
      </c>
      <c r="Y6" s="7">
        <v>-27.224999999999998</v>
      </c>
      <c r="AG6" s="7">
        <f t="shared" si="0"/>
        <v>1949.1561900000002</v>
      </c>
    </row>
    <row r="7" spans="1:33" x14ac:dyDescent="0.3">
      <c r="A7" s="9"/>
    </row>
    <row r="8" spans="1:33" x14ac:dyDescent="0.3">
      <c r="A8" s="9" t="s">
        <v>37</v>
      </c>
      <c r="B8" s="7">
        <v>6273</v>
      </c>
      <c r="C8" s="7">
        <v>10172.5164</v>
      </c>
      <c r="D8" s="7">
        <v>67.762500000000003</v>
      </c>
      <c r="E8" s="7">
        <v>16513.278900000001</v>
      </c>
      <c r="F8" s="7">
        <v>86.1</v>
      </c>
      <c r="H8" s="7">
        <v>262.56100000000004</v>
      </c>
      <c r="X8" s="7">
        <v>23270.632380000003</v>
      </c>
      <c r="Y8" s="7">
        <v>3469.125</v>
      </c>
      <c r="Z8" s="7">
        <v>7212.14</v>
      </c>
      <c r="AA8" s="7">
        <v>1950.7379999999998</v>
      </c>
      <c r="AC8" s="7">
        <v>41</v>
      </c>
      <c r="AD8" s="7">
        <v>69.66</v>
      </c>
      <c r="AE8" s="7">
        <v>365</v>
      </c>
      <c r="AF8" s="7">
        <v>21.758000000000003</v>
      </c>
      <c r="AG8" s="7">
        <f t="shared" si="0"/>
        <v>53261.99328000001</v>
      </c>
    </row>
    <row r="9" spans="1:33" x14ac:dyDescent="0.3">
      <c r="A9" s="12" t="s">
        <v>38</v>
      </c>
      <c r="B9" s="7">
        <v>20</v>
      </c>
      <c r="E9" s="7">
        <v>19.988200000000688</v>
      </c>
      <c r="X9" s="7">
        <v>-43.889730000002601</v>
      </c>
      <c r="AG9" s="7">
        <f t="shared" si="0"/>
        <v>-23.889730000002601</v>
      </c>
    </row>
    <row r="10" spans="1:33" x14ac:dyDescent="0.3">
      <c r="A10" s="12"/>
    </row>
    <row r="11" spans="1:33" x14ac:dyDescent="0.3">
      <c r="A11" s="9" t="s">
        <v>39</v>
      </c>
      <c r="B11" s="7">
        <v>-4047.7544000000003</v>
      </c>
      <c r="C11" s="7">
        <v>-5276.5281999999997</v>
      </c>
      <c r="E11" s="7">
        <v>-9324.2826000000005</v>
      </c>
      <c r="F11" s="7">
        <v>2970.6</v>
      </c>
      <c r="X11" s="7">
        <v>-3548.1184050000038</v>
      </c>
      <c r="Y11" s="7">
        <v>-2366.1</v>
      </c>
      <c r="AA11" s="7">
        <v>-1950.7379999999998</v>
      </c>
      <c r="AD11" s="7">
        <v>-70</v>
      </c>
      <c r="AF11" s="7">
        <v>4091.3639999999996</v>
      </c>
      <c r="AG11" s="7">
        <f t="shared" si="0"/>
        <v>-10197.275005000005</v>
      </c>
    </row>
    <row r="12" spans="1:33" x14ac:dyDescent="0.3">
      <c r="A12" s="12" t="s">
        <v>40</v>
      </c>
      <c r="B12" s="7">
        <f>B11-B13-B15</f>
        <v>-253.52439999999993</v>
      </c>
      <c r="C12" s="7">
        <f>C11-C13-C15</f>
        <v>-5237.9246000000003</v>
      </c>
      <c r="E12" s="7">
        <f>E11-E13-E15</f>
        <v>-5491.4489999999996</v>
      </c>
      <c r="F12" s="7">
        <f>F11-F13-F15</f>
        <v>-361</v>
      </c>
      <c r="X12" s="7">
        <f>X11-X13-X14-X15</f>
        <v>-732.05108999999993</v>
      </c>
      <c r="Y12" s="7">
        <v>-2366.1</v>
      </c>
      <c r="AA12" s="7">
        <v>-1950.7379999999998</v>
      </c>
      <c r="AD12" s="7">
        <v>-70</v>
      </c>
      <c r="AF12" s="7">
        <f>AF11-AF14-AF15</f>
        <v>5181.1559999999999</v>
      </c>
      <c r="AG12" s="7">
        <f t="shared" si="0"/>
        <v>-5790.1820899999993</v>
      </c>
    </row>
    <row r="13" spans="1:33" x14ac:dyDescent="0.3">
      <c r="A13" s="12" t="s">
        <v>41</v>
      </c>
      <c r="B13" s="7">
        <v>-3619.1800000000003</v>
      </c>
      <c r="C13" s="7">
        <v>-4.5416000000000007</v>
      </c>
      <c r="E13" s="7">
        <v>-3623.7216000000003</v>
      </c>
      <c r="F13" s="7">
        <v>3658.6</v>
      </c>
      <c r="X13" s="7">
        <v>-2.28864</v>
      </c>
      <c r="AG13" s="7">
        <f t="shared" si="0"/>
        <v>32.5897599999996</v>
      </c>
    </row>
    <row r="14" spans="1:33" x14ac:dyDescent="0.3">
      <c r="A14" s="12" t="s">
        <v>42</v>
      </c>
      <c r="X14" s="7">
        <v>-1182.9883</v>
      </c>
      <c r="AF14" s="7">
        <v>-125.21599999999999</v>
      </c>
      <c r="AG14" s="7">
        <f t="shared" si="0"/>
        <v>-1308.2042999999999</v>
      </c>
    </row>
    <row r="15" spans="1:33" x14ac:dyDescent="0.3">
      <c r="A15" s="12" t="s">
        <v>43</v>
      </c>
      <c r="B15" s="7">
        <v>-175.05000000000004</v>
      </c>
      <c r="C15" s="7">
        <v>-34.062000000000005</v>
      </c>
      <c r="E15" s="7">
        <v>-209.11200000000005</v>
      </c>
      <c r="F15" s="7">
        <v>-327</v>
      </c>
      <c r="X15" s="7">
        <v>-1630.7903750000037</v>
      </c>
      <c r="AF15" s="7">
        <v>-964.57599999999991</v>
      </c>
      <c r="AG15" s="7">
        <f t="shared" si="0"/>
        <v>-3131.4783750000038</v>
      </c>
    </row>
    <row r="16" spans="1:33" x14ac:dyDescent="0.3">
      <c r="A16" s="9"/>
    </row>
    <row r="17" spans="1:33" x14ac:dyDescent="0.3">
      <c r="A17" s="9" t="s">
        <v>44</v>
      </c>
      <c r="B17" s="7">
        <v>2225</v>
      </c>
      <c r="C17" s="7">
        <v>4895.9882000000007</v>
      </c>
      <c r="D17" s="7">
        <v>67.762500000000003</v>
      </c>
      <c r="E17" s="7">
        <v>7188.7507000000005</v>
      </c>
      <c r="F17" s="7">
        <v>3056.7</v>
      </c>
      <c r="H17" s="7">
        <v>262.56100000000004</v>
      </c>
      <c r="X17" s="7">
        <v>19722.513974999998</v>
      </c>
      <c r="Y17" s="7">
        <v>1103.0250000000001</v>
      </c>
      <c r="Z17" s="7">
        <v>7212.14</v>
      </c>
      <c r="AC17" s="7">
        <v>41</v>
      </c>
      <c r="AE17" s="7">
        <v>365</v>
      </c>
      <c r="AF17" s="7">
        <v>4113.1219999999994</v>
      </c>
      <c r="AG17" s="7">
        <f t="shared" si="0"/>
        <v>43064.812674999994</v>
      </c>
    </row>
    <row r="18" spans="1:33" x14ac:dyDescent="0.3">
      <c r="A18" s="12" t="s">
        <v>38</v>
      </c>
      <c r="B18" s="7">
        <v>20</v>
      </c>
      <c r="E18" s="7">
        <v>19.988200000000688</v>
      </c>
      <c r="X18" s="7">
        <v>-43.889730000002601</v>
      </c>
      <c r="AG18" s="7">
        <f t="shared" si="0"/>
        <v>-23.889730000002601</v>
      </c>
    </row>
    <row r="19" spans="1:33" x14ac:dyDescent="0.3">
      <c r="A19" s="9" t="s">
        <v>45</v>
      </c>
      <c r="B19" s="7">
        <v>2205</v>
      </c>
      <c r="C19" s="7">
        <v>4896</v>
      </c>
      <c r="D19" s="7">
        <v>67.762500000000003</v>
      </c>
      <c r="E19" s="7">
        <v>7168.7624999999998</v>
      </c>
      <c r="F19" s="7">
        <v>3056.7000000000003</v>
      </c>
      <c r="H19" s="7">
        <v>262.57</v>
      </c>
      <c r="X19" s="7">
        <v>19766.403705000001</v>
      </c>
      <c r="Y19" s="7">
        <v>1103.0249999999999</v>
      </c>
      <c r="Z19" s="7">
        <v>7212.14</v>
      </c>
      <c r="AC19" s="7">
        <v>41</v>
      </c>
      <c r="AE19" s="7">
        <v>365</v>
      </c>
      <c r="AF19" s="7">
        <v>4113.1219999999994</v>
      </c>
      <c r="AG19" s="7">
        <f t="shared" si="0"/>
        <v>43088.723205000002</v>
      </c>
    </row>
    <row r="20" spans="1:33" x14ac:dyDescent="0.3">
      <c r="A20" s="9"/>
    </row>
    <row r="21" spans="1:33" x14ac:dyDescent="0.3">
      <c r="A21" s="9" t="s">
        <v>46</v>
      </c>
      <c r="B21" s="7">
        <v>1291</v>
      </c>
      <c r="C21" s="7">
        <v>2639.1</v>
      </c>
      <c r="D21" s="7">
        <v>17.0625</v>
      </c>
      <c r="E21" s="7">
        <v>3947.1624999999999</v>
      </c>
      <c r="F21" s="7">
        <v>2945.4</v>
      </c>
      <c r="H21" s="7">
        <v>262.57</v>
      </c>
      <c r="X21" s="7">
        <v>3956.0008800000001</v>
      </c>
      <c r="Y21" s="7">
        <v>948.74999999999989</v>
      </c>
      <c r="AC21" s="7">
        <v>13</v>
      </c>
      <c r="AF21" s="7">
        <v>2326.8159999999998</v>
      </c>
      <c r="AG21" s="7">
        <f t="shared" si="0"/>
        <v>14399.699379999998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14</v>
      </c>
      <c r="C23" s="7">
        <v>463.5</v>
      </c>
      <c r="E23" s="7">
        <v>477.5</v>
      </c>
      <c r="F23" s="7">
        <v>45.5</v>
      </c>
      <c r="X23" s="7">
        <v>127.68</v>
      </c>
      <c r="AF23" s="7">
        <v>34.4</v>
      </c>
      <c r="AG23" s="7">
        <f t="shared" si="0"/>
        <v>685.08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10.5</v>
      </c>
      <c r="E26" s="7">
        <v>10.5</v>
      </c>
      <c r="X26" s="7">
        <v>637.81439999999998</v>
      </c>
      <c r="Y26" s="7">
        <v>155.92499999999998</v>
      </c>
      <c r="AF26" s="7">
        <v>277.34999999999997</v>
      </c>
      <c r="AG26" s="7">
        <f t="shared" si="0"/>
        <v>1081.5893999999998</v>
      </c>
    </row>
    <row r="27" spans="1:33" x14ac:dyDescent="0.3">
      <c r="A27" s="12" t="s">
        <v>52</v>
      </c>
      <c r="C27" s="7">
        <v>118.5</v>
      </c>
      <c r="E27" s="7">
        <v>118.5</v>
      </c>
      <c r="X27" s="7">
        <v>163.4</v>
      </c>
      <c r="Y27" s="7">
        <v>393.52499999999998</v>
      </c>
      <c r="AF27" s="7">
        <v>86</v>
      </c>
      <c r="AG27" s="7">
        <f t="shared" si="0"/>
        <v>761.42499999999995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1021</v>
      </c>
      <c r="C30" s="7">
        <v>450.59999999999997</v>
      </c>
      <c r="D30" s="7">
        <v>9.75</v>
      </c>
      <c r="E30" s="7">
        <v>1481.35</v>
      </c>
      <c r="H30" s="7">
        <v>262.57</v>
      </c>
      <c r="X30" s="7">
        <v>473.44499999999999</v>
      </c>
      <c r="Y30" s="7">
        <v>102.3</v>
      </c>
      <c r="AF30" s="7">
        <v>366.01599999999996</v>
      </c>
      <c r="AG30" s="7">
        <f t="shared" si="0"/>
        <v>2685.681</v>
      </c>
    </row>
    <row r="31" spans="1:33" x14ac:dyDescent="0.3">
      <c r="A31" s="12" t="s">
        <v>56</v>
      </c>
      <c r="F31" s="7">
        <v>2612.1999999999998</v>
      </c>
      <c r="X31" s="7">
        <v>584.93712000000005</v>
      </c>
      <c r="Y31" s="7">
        <v>50.324999999999996</v>
      </c>
      <c r="AF31" s="7">
        <v>429.74199999999996</v>
      </c>
      <c r="AG31" s="7">
        <f t="shared" si="0"/>
        <v>3677.2041199999994</v>
      </c>
    </row>
    <row r="32" spans="1:33" x14ac:dyDescent="0.3">
      <c r="A32" s="12" t="s">
        <v>57</v>
      </c>
      <c r="B32" s="7">
        <v>1</v>
      </c>
      <c r="C32" s="7">
        <v>19.8</v>
      </c>
      <c r="E32" s="7">
        <v>20.8</v>
      </c>
      <c r="F32" s="7">
        <v>18.899999999999999</v>
      </c>
      <c r="X32" s="7">
        <v>256.995</v>
      </c>
      <c r="AF32" s="7">
        <v>208.46399999999997</v>
      </c>
      <c r="AG32" s="7">
        <f t="shared" si="0"/>
        <v>505.15899999999999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255</v>
      </c>
      <c r="C34" s="7">
        <v>1576.2</v>
      </c>
      <c r="D34" s="7">
        <v>7.3125</v>
      </c>
      <c r="E34" s="7">
        <v>1838.5125</v>
      </c>
      <c r="F34" s="7">
        <v>268.8</v>
      </c>
      <c r="X34" s="7">
        <v>1711.7293599999998</v>
      </c>
      <c r="Y34" s="7">
        <v>246.67499999999998</v>
      </c>
      <c r="AC34" s="7">
        <v>13</v>
      </c>
      <c r="AF34" s="7">
        <v>924.84399999999994</v>
      </c>
      <c r="AG34" s="7">
        <f t="shared" si="0"/>
        <v>5003.5608599999996</v>
      </c>
    </row>
    <row r="35" spans="1:33" x14ac:dyDescent="0.3">
      <c r="A35" s="9"/>
    </row>
    <row r="36" spans="1:33" x14ac:dyDescent="0.3">
      <c r="A36" s="9" t="s">
        <v>60</v>
      </c>
      <c r="B36" s="7">
        <v>6.5</v>
      </c>
      <c r="C36" s="7">
        <v>6</v>
      </c>
      <c r="E36" s="7">
        <v>12.5</v>
      </c>
      <c r="X36" s="7">
        <v>8257.4172200000012</v>
      </c>
      <c r="AF36" s="7">
        <v>33.97</v>
      </c>
      <c r="AG36" s="7">
        <f t="shared" si="0"/>
        <v>8303.8872200000005</v>
      </c>
    </row>
    <row r="37" spans="1:33" x14ac:dyDescent="0.3">
      <c r="A37" s="12" t="s">
        <v>61</v>
      </c>
      <c r="B37" s="7">
        <v>6.5</v>
      </c>
      <c r="C37" s="7">
        <v>6</v>
      </c>
      <c r="E37" s="7">
        <v>12.5</v>
      </c>
      <c r="X37" s="7">
        <v>199.57499999999999</v>
      </c>
      <c r="AF37" s="7">
        <v>33.97</v>
      </c>
      <c r="AG37" s="7">
        <f t="shared" si="0"/>
        <v>246.04499999999999</v>
      </c>
    </row>
    <row r="38" spans="1:33" x14ac:dyDescent="0.3">
      <c r="A38" s="12" t="s">
        <v>62</v>
      </c>
      <c r="X38" s="7">
        <v>168.82499999999999</v>
      </c>
      <c r="AG38" s="7">
        <f t="shared" si="0"/>
        <v>168.82499999999999</v>
      </c>
    </row>
    <row r="39" spans="1:33" x14ac:dyDescent="0.3">
      <c r="A39" s="12" t="s">
        <v>63</v>
      </c>
      <c r="X39" s="7">
        <v>352.4085</v>
      </c>
      <c r="AG39" s="7">
        <f t="shared" si="0"/>
        <v>352.4085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7536.6087200000011</v>
      </c>
      <c r="AG41" s="7">
        <f t="shared" si="0"/>
        <v>7536.6087200000011</v>
      </c>
    </row>
    <row r="42" spans="1:33" x14ac:dyDescent="0.3">
      <c r="A42" s="9"/>
    </row>
    <row r="43" spans="1:33" x14ac:dyDescent="0.3">
      <c r="A43" s="9" t="s">
        <v>66</v>
      </c>
      <c r="B43" s="7">
        <v>907</v>
      </c>
      <c r="C43" s="7">
        <v>2250.9</v>
      </c>
      <c r="D43" s="7">
        <v>50.7</v>
      </c>
      <c r="E43" s="7">
        <v>3208.6</v>
      </c>
      <c r="F43" s="7">
        <v>111.3</v>
      </c>
      <c r="X43" s="7">
        <v>5026.0862299999999</v>
      </c>
      <c r="Y43" s="7">
        <v>154.27500000000001</v>
      </c>
      <c r="Z43" s="7">
        <v>7212.14</v>
      </c>
      <c r="AC43" s="7">
        <v>28</v>
      </c>
      <c r="AE43" s="7">
        <v>365</v>
      </c>
      <c r="AF43" s="7">
        <v>1752.3359999999998</v>
      </c>
      <c r="AG43" s="7">
        <f t="shared" si="0"/>
        <v>17857.737229999999</v>
      </c>
    </row>
    <row r="44" spans="1:33" x14ac:dyDescent="0.3">
      <c r="A44" s="12" t="s">
        <v>67</v>
      </c>
      <c r="B44" s="7">
        <v>907</v>
      </c>
      <c r="C44" s="7">
        <v>2250.9</v>
      </c>
      <c r="D44" s="7">
        <v>50.7</v>
      </c>
      <c r="E44" s="7">
        <v>3208.6</v>
      </c>
      <c r="F44" s="7">
        <v>111.3</v>
      </c>
      <c r="X44" s="7">
        <v>3111.3362299999999</v>
      </c>
      <c r="Y44" s="7">
        <v>154.27500000000001</v>
      </c>
      <c r="Z44" s="7">
        <v>7212.14</v>
      </c>
      <c r="AC44" s="7">
        <v>28</v>
      </c>
      <c r="AE44" s="7">
        <v>365</v>
      </c>
      <c r="AF44" s="7">
        <v>1691.1039999999998</v>
      </c>
      <c r="AG44" s="7">
        <f t="shared" si="0"/>
        <v>15881.755229999999</v>
      </c>
    </row>
    <row r="45" spans="1:33" x14ac:dyDescent="0.3">
      <c r="A45" s="12" t="s">
        <v>68</v>
      </c>
      <c r="X45" s="7">
        <v>1914.75</v>
      </c>
      <c r="AF45" s="7">
        <v>61.231999999999992</v>
      </c>
      <c r="AG45" s="7">
        <f t="shared" si="0"/>
        <v>1975.982</v>
      </c>
    </row>
    <row r="46" spans="1:33" x14ac:dyDescent="0.3">
      <c r="A46" s="9"/>
    </row>
    <row r="47" spans="1:33" x14ac:dyDescent="0.3">
      <c r="A47" s="9" t="s">
        <v>69</v>
      </c>
      <c r="X47" s="7">
        <v>2526.899375</v>
      </c>
      <c r="AG47" s="7">
        <f t="shared" si="0"/>
        <v>2526.899375</v>
      </c>
    </row>
    <row r="48" spans="1:33" x14ac:dyDescent="0.3">
      <c r="A48" s="12" t="s">
        <v>70</v>
      </c>
      <c r="X48" s="7">
        <v>1323.5969749999999</v>
      </c>
      <c r="AG48" s="7">
        <f t="shared" si="0"/>
        <v>1323.5969749999999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FC3F-4AD4-6B48-AAB7-48BA1A1B0C46}">
  <dimension ref="A1:AG48"/>
  <sheetViews>
    <sheetView topLeftCell="P25" workbookViewId="0">
      <selection activeCell="AA9" sqref="AA9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1504</v>
      </c>
      <c r="C2" s="7">
        <v>9875.9907999999996</v>
      </c>
      <c r="D2" s="7">
        <v>103.83750000000001</v>
      </c>
      <c r="E2" s="7">
        <v>11483.828299999999</v>
      </c>
      <c r="X2" s="7">
        <v>4494.9975000000004</v>
      </c>
      <c r="Y2" s="7">
        <v>163.35</v>
      </c>
      <c r="Z2" s="7">
        <v>7208.5599999999995</v>
      </c>
      <c r="AA2" s="7">
        <v>2284.848</v>
      </c>
      <c r="AC2" s="7">
        <v>60</v>
      </c>
      <c r="AD2" s="7">
        <v>60.2</v>
      </c>
      <c r="AE2" s="7">
        <v>388</v>
      </c>
      <c r="AG2" s="7">
        <f>B2+C2+D2+F2+G2+H2+I2+J2+K2+L2+M2+N2+O2+P2+Q2+R2+S2+T2+U2+V2+W2+X2+Y2+Z2+AA2+AB2+AC2+AD2+AE2+AF2</f>
        <v>26143.783800000001</v>
      </c>
    </row>
    <row r="3" spans="1:33" x14ac:dyDescent="0.3">
      <c r="A3" s="12" t="s">
        <v>33</v>
      </c>
      <c r="B3" s="7">
        <v>4131</v>
      </c>
      <c r="C3" s="7">
        <v>2.8574000000000002</v>
      </c>
      <c r="E3" s="7">
        <v>4133.8573999999999</v>
      </c>
      <c r="F3" s="7">
        <v>62.672699999999999</v>
      </c>
      <c r="H3" s="7">
        <v>506.66</v>
      </c>
      <c r="X3" s="7">
        <v>22732.974395000001</v>
      </c>
      <c r="Y3" s="7">
        <v>3660.5249999999996</v>
      </c>
      <c r="AF3" s="7">
        <v>16.253999999999998</v>
      </c>
      <c r="AG3" s="7">
        <f t="shared" ref="AG3:AG47" si="0">B3+C3+D3+F3+G3+H3+I3+J3+K3+L3+M3+N3+O3+P3+Q3+R3+S3+T3+U3+V3+W3+X3+Y3+Z3+AA3+AB3+AC3+AD3+AE3+AF3</f>
        <v>31112.943495</v>
      </c>
    </row>
    <row r="4" spans="1:33" x14ac:dyDescent="0.3">
      <c r="A4" s="12" t="s">
        <v>34</v>
      </c>
      <c r="X4" s="7">
        <v>2001.6330699999996</v>
      </c>
      <c r="AF4" s="7">
        <v>27.003999999999998</v>
      </c>
      <c r="AG4" s="7">
        <f t="shared" si="0"/>
        <v>2028.6370699999995</v>
      </c>
    </row>
    <row r="5" spans="1:33" x14ac:dyDescent="0.3">
      <c r="A5" s="12" t="s">
        <v>35</v>
      </c>
      <c r="X5" s="7">
        <v>387.14546999999999</v>
      </c>
      <c r="AG5" s="7">
        <f t="shared" si="0"/>
        <v>387.14546999999999</v>
      </c>
    </row>
    <row r="6" spans="1:33" x14ac:dyDescent="0.3">
      <c r="A6" s="12" t="s">
        <v>36</v>
      </c>
      <c r="B6" s="7">
        <v>385</v>
      </c>
      <c r="C6" s="7">
        <v>460.65370000000001</v>
      </c>
      <c r="D6" s="7">
        <v>-7.8</v>
      </c>
      <c r="E6" s="7">
        <v>837.85370000000012</v>
      </c>
      <c r="F6" s="7">
        <v>33.021099999999997</v>
      </c>
      <c r="H6" s="7">
        <v>-39.270000000000003</v>
      </c>
      <c r="X6" s="7">
        <v>44.076944999999981</v>
      </c>
      <c r="Y6" s="7">
        <v>-18.974999999999998</v>
      </c>
      <c r="AG6" s="7">
        <f t="shared" si="0"/>
        <v>856.70674500000018</v>
      </c>
    </row>
    <row r="7" spans="1:33" x14ac:dyDescent="0.3">
      <c r="A7" s="9"/>
    </row>
    <row r="8" spans="1:33" x14ac:dyDescent="0.3">
      <c r="A8" s="9" t="s">
        <v>37</v>
      </c>
      <c r="B8" s="7">
        <v>6020</v>
      </c>
      <c r="C8" s="7">
        <v>10339.501900000001</v>
      </c>
      <c r="D8" s="7">
        <v>96.037500000000009</v>
      </c>
      <c r="E8" s="7">
        <v>16455.539400000001</v>
      </c>
      <c r="F8" s="7">
        <v>95.693799999999996</v>
      </c>
      <c r="H8" s="7">
        <v>467.39000000000004</v>
      </c>
      <c r="X8" s="7">
        <v>24883.270300000004</v>
      </c>
      <c r="Y8" s="7">
        <v>3804.8999999999996</v>
      </c>
      <c r="Z8" s="7">
        <v>7208.5599999999995</v>
      </c>
      <c r="AA8" s="7">
        <v>2284.848</v>
      </c>
      <c r="AC8" s="7">
        <v>60</v>
      </c>
      <c r="AD8" s="7">
        <v>60.2</v>
      </c>
      <c r="AE8" s="7">
        <v>388</v>
      </c>
      <c r="AF8" s="7">
        <v>-10.75</v>
      </c>
      <c r="AG8" s="7">
        <f t="shared" si="0"/>
        <v>55697.6515</v>
      </c>
    </row>
    <row r="9" spans="1:33" x14ac:dyDescent="0.3">
      <c r="A9" s="12" t="s">
        <v>38</v>
      </c>
      <c r="C9" s="7">
        <v>-2.4778999999989537</v>
      </c>
      <c r="E9" s="7">
        <v>-2.4778999999989537</v>
      </c>
      <c r="X9" s="7">
        <v>18.162420000004204</v>
      </c>
      <c r="AG9" s="7">
        <f t="shared" si="0"/>
        <v>15.68452000000525</v>
      </c>
    </row>
    <row r="10" spans="1:33" ht="11.5" customHeight="1" x14ac:dyDescent="0.3">
      <c r="A10" s="12"/>
    </row>
    <row r="11" spans="1:33" x14ac:dyDescent="0.3">
      <c r="A11" s="9" t="s">
        <v>39</v>
      </c>
      <c r="B11" s="7">
        <v>-3874.3901000000001</v>
      </c>
      <c r="C11" s="7">
        <v>-5808.3797999999997</v>
      </c>
      <c r="E11" s="7">
        <v>-9682.7698999999993</v>
      </c>
      <c r="F11" s="7">
        <v>2853.8</v>
      </c>
      <c r="X11" s="7">
        <v>-4222.4601700000012</v>
      </c>
      <c r="Y11" s="7">
        <v>-2147.4749999999999</v>
      </c>
      <c r="AA11" s="7">
        <v>-2284.848</v>
      </c>
      <c r="AD11" s="7">
        <v>-60</v>
      </c>
      <c r="AF11" s="7">
        <v>4522.6539999999995</v>
      </c>
      <c r="AG11" s="7">
        <f t="shared" si="0"/>
        <v>-11021.09907</v>
      </c>
    </row>
    <row r="12" spans="1:33" x14ac:dyDescent="0.3">
      <c r="A12" s="12" t="s">
        <v>40</v>
      </c>
      <c r="B12" s="7">
        <f>B11-B13-B15</f>
        <v>-422.99010000000015</v>
      </c>
      <c r="C12" s="7">
        <f>C11-C13-C15</f>
        <v>-5770.9611999999997</v>
      </c>
      <c r="E12" s="7">
        <f>E11-E13-E15</f>
        <v>-6193.9512999999988</v>
      </c>
      <c r="F12" s="7">
        <f>F11-F13-F15</f>
        <v>-302</v>
      </c>
      <c r="X12" s="7">
        <f>X11-X13-X14-X15</f>
        <v>-1478.1505500000001</v>
      </c>
      <c r="Y12" s="7">
        <v>-2147.4749999999999</v>
      </c>
      <c r="AA12" s="7">
        <v>-2284.848</v>
      </c>
      <c r="AD12" s="7">
        <v>-60</v>
      </c>
      <c r="AF12" s="7">
        <f>AF11-AF14-AF15</f>
        <v>5791.4119999999994</v>
      </c>
      <c r="AG12" s="7">
        <f t="shared" si="0"/>
        <v>-6675.0128500000001</v>
      </c>
    </row>
    <row r="13" spans="1:33" x14ac:dyDescent="0.3">
      <c r="A13" s="12" t="s">
        <v>41</v>
      </c>
      <c r="B13" s="7">
        <v>-3404.6</v>
      </c>
      <c r="C13" s="7">
        <v>-4.9019999999999992</v>
      </c>
      <c r="E13" s="7">
        <v>-3409.502</v>
      </c>
      <c r="F13" s="7">
        <v>3518.8</v>
      </c>
      <c r="X13" s="7">
        <v>-2</v>
      </c>
      <c r="AG13" s="7">
        <f t="shared" si="0"/>
        <v>107.29800000000023</v>
      </c>
    </row>
    <row r="14" spans="1:33" x14ac:dyDescent="0.3">
      <c r="A14" s="12" t="s">
        <v>42</v>
      </c>
      <c r="X14" s="7">
        <v>-1262.1811099999998</v>
      </c>
      <c r="AF14" s="7">
        <v>-130.80599999999998</v>
      </c>
      <c r="AG14" s="7">
        <f t="shared" si="0"/>
        <v>-1392.9871099999998</v>
      </c>
    </row>
    <row r="15" spans="1:33" x14ac:dyDescent="0.3">
      <c r="A15" s="12" t="s">
        <v>43</v>
      </c>
      <c r="B15" s="7">
        <v>-46.800000000000011</v>
      </c>
      <c r="C15" s="7">
        <v>-32.516599999999997</v>
      </c>
      <c r="E15" s="7">
        <v>-79.316600000000008</v>
      </c>
      <c r="F15" s="7">
        <v>-363</v>
      </c>
      <c r="X15" s="7">
        <v>-1480.1285100000016</v>
      </c>
      <c r="AF15" s="7">
        <v>-1137.952</v>
      </c>
      <c r="AG15" s="7">
        <f t="shared" si="0"/>
        <v>-3060.3971100000017</v>
      </c>
    </row>
    <row r="16" spans="1:33" x14ac:dyDescent="0.3">
      <c r="A16" s="9"/>
    </row>
    <row r="17" spans="1:33" x14ac:dyDescent="0.3">
      <c r="A17" s="9" t="s">
        <v>44</v>
      </c>
      <c r="B17" s="7">
        <v>2146</v>
      </c>
      <c r="C17" s="7">
        <v>4531.1221000000014</v>
      </c>
      <c r="D17" s="7">
        <v>96.037500000000009</v>
      </c>
      <c r="E17" s="7">
        <v>6773.1596000000018</v>
      </c>
      <c r="F17" s="7">
        <v>2949.4938000000002</v>
      </c>
      <c r="H17" s="7">
        <v>467.39000000000004</v>
      </c>
      <c r="X17" s="7">
        <v>20661.149330000004</v>
      </c>
      <c r="Y17" s="7">
        <v>1657.4249999999997</v>
      </c>
      <c r="Z17" s="7">
        <v>7208.5599999999995</v>
      </c>
      <c r="AC17" s="7">
        <v>60</v>
      </c>
      <c r="AE17" s="7">
        <v>388</v>
      </c>
      <c r="AF17" s="7">
        <v>4511.9039999999995</v>
      </c>
      <c r="AG17" s="7">
        <f t="shared" si="0"/>
        <v>44677.081730000005</v>
      </c>
    </row>
    <row r="18" spans="1:33" x14ac:dyDescent="0.3">
      <c r="A18" s="12" t="s">
        <v>38</v>
      </c>
      <c r="C18" s="7">
        <v>-2.4778999999989537</v>
      </c>
      <c r="E18" s="7">
        <v>-2.4778999999989537</v>
      </c>
      <c r="X18" s="7">
        <v>18.162420000004204</v>
      </c>
      <c r="AG18" s="7">
        <f t="shared" si="0"/>
        <v>15.68452000000525</v>
      </c>
    </row>
    <row r="19" spans="1:33" x14ac:dyDescent="0.3">
      <c r="A19" s="9" t="s">
        <v>45</v>
      </c>
      <c r="B19" s="7">
        <v>2146</v>
      </c>
      <c r="C19" s="7">
        <v>4533.6000000000004</v>
      </c>
      <c r="D19" s="7">
        <v>96.037500000000009</v>
      </c>
      <c r="E19" s="7">
        <v>6775.6375000000007</v>
      </c>
      <c r="F19" s="7">
        <v>2949.2999999999997</v>
      </c>
      <c r="H19" s="7">
        <v>467.39</v>
      </c>
      <c r="X19" s="7">
        <v>20642.98691</v>
      </c>
      <c r="Y19" s="7">
        <v>1657.4249999999997</v>
      </c>
      <c r="Z19" s="7">
        <v>7208.5599999999995</v>
      </c>
      <c r="AC19" s="7">
        <v>60</v>
      </c>
      <c r="AE19" s="7">
        <v>388</v>
      </c>
      <c r="AF19" s="7">
        <v>4511.9040000000005</v>
      </c>
      <c r="AG19" s="7">
        <f t="shared" si="0"/>
        <v>44661.203410000002</v>
      </c>
    </row>
    <row r="20" spans="1:33" x14ac:dyDescent="0.3">
      <c r="A20" s="9"/>
    </row>
    <row r="21" spans="1:33" x14ac:dyDescent="0.3">
      <c r="A21" s="9" t="s">
        <v>46</v>
      </c>
      <c r="B21" s="7">
        <v>1120</v>
      </c>
      <c r="C21" s="7">
        <v>2214.6</v>
      </c>
      <c r="D21" s="7">
        <v>11.2125</v>
      </c>
      <c r="E21" s="7">
        <v>3345.8125</v>
      </c>
      <c r="F21" s="7">
        <v>2803.7</v>
      </c>
      <c r="H21" s="7">
        <v>467.39</v>
      </c>
      <c r="X21" s="7">
        <v>4042.8930900000005</v>
      </c>
      <c r="Y21" s="7">
        <v>1350.5249999999999</v>
      </c>
      <c r="AC21" s="7">
        <v>17</v>
      </c>
      <c r="AF21" s="7">
        <v>2581.29</v>
      </c>
      <c r="AG21" s="7">
        <f t="shared" si="0"/>
        <v>14608.61059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1</v>
      </c>
      <c r="C23" s="7">
        <v>366</v>
      </c>
      <c r="E23" s="7">
        <v>367</v>
      </c>
      <c r="F23" s="7">
        <v>41.3</v>
      </c>
      <c r="X23" s="7">
        <v>115.2</v>
      </c>
      <c r="Y23" s="7">
        <v>6.6</v>
      </c>
      <c r="AF23" s="7">
        <v>34.4</v>
      </c>
      <c r="AG23" s="7">
        <f t="shared" si="0"/>
        <v>564.5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10.5</v>
      </c>
      <c r="E26" s="7">
        <v>10.5</v>
      </c>
      <c r="X26" s="7">
        <v>668.90976000000001</v>
      </c>
      <c r="Y26" s="7">
        <v>165</v>
      </c>
      <c r="AF26" s="7">
        <v>301</v>
      </c>
      <c r="AG26" s="7">
        <f t="shared" si="0"/>
        <v>1145.40976</v>
      </c>
    </row>
    <row r="27" spans="1:33" x14ac:dyDescent="0.3">
      <c r="A27" s="12" t="s">
        <v>52</v>
      </c>
      <c r="C27" s="7">
        <v>84.899999999999991</v>
      </c>
      <c r="E27" s="7">
        <v>84.899999999999991</v>
      </c>
      <c r="X27" s="7">
        <v>228.81516999999999</v>
      </c>
      <c r="Y27" s="7">
        <v>528.82499999999993</v>
      </c>
      <c r="AF27" s="7">
        <v>35.345999999999997</v>
      </c>
      <c r="AG27" s="7">
        <f t="shared" si="0"/>
        <v>877.88616999999999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897</v>
      </c>
      <c r="C30" s="7">
        <v>332.4</v>
      </c>
      <c r="E30" s="7">
        <v>1229.4000000000001</v>
      </c>
      <c r="X30" s="7">
        <v>150.54250999999999</v>
      </c>
      <c r="Y30" s="7">
        <v>169.125</v>
      </c>
      <c r="AF30" s="7">
        <v>407.03799999999995</v>
      </c>
      <c r="AG30" s="7">
        <f t="shared" si="0"/>
        <v>1956.1055100000001</v>
      </c>
    </row>
    <row r="31" spans="1:33" x14ac:dyDescent="0.3">
      <c r="A31" s="12" t="s">
        <v>56</v>
      </c>
      <c r="F31" s="7">
        <v>2584.6</v>
      </c>
      <c r="X31" s="7">
        <v>654.59564999999998</v>
      </c>
      <c r="Y31" s="7">
        <v>53.625</v>
      </c>
      <c r="AF31" s="7">
        <v>514.452</v>
      </c>
      <c r="AG31" s="7">
        <f t="shared" si="0"/>
        <v>3807.2726499999999</v>
      </c>
    </row>
    <row r="32" spans="1:33" x14ac:dyDescent="0.3">
      <c r="A32" s="12" t="s">
        <v>57</v>
      </c>
      <c r="B32" s="7">
        <v>2</v>
      </c>
      <c r="C32" s="7">
        <v>19.8</v>
      </c>
      <c r="E32" s="7">
        <v>21.8</v>
      </c>
      <c r="F32" s="7">
        <v>25.9</v>
      </c>
      <c r="X32" s="7">
        <v>262.02</v>
      </c>
      <c r="AF32" s="7">
        <v>226.26599999999999</v>
      </c>
      <c r="AG32" s="7">
        <f t="shared" si="0"/>
        <v>535.98599999999999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220</v>
      </c>
      <c r="C34" s="7">
        <v>1401</v>
      </c>
      <c r="D34" s="7">
        <v>11.2125</v>
      </c>
      <c r="E34" s="7">
        <v>1632.2125000000001</v>
      </c>
      <c r="F34" s="7">
        <v>151.9</v>
      </c>
      <c r="X34" s="7">
        <v>1962.81</v>
      </c>
      <c r="Y34" s="7">
        <v>427.34999999999997</v>
      </c>
      <c r="AC34" s="7">
        <v>17</v>
      </c>
      <c r="AF34" s="7">
        <v>1062.788</v>
      </c>
      <c r="AG34" s="7">
        <f t="shared" si="0"/>
        <v>5254.0604999999996</v>
      </c>
    </row>
    <row r="35" spans="1:33" x14ac:dyDescent="0.3">
      <c r="A35" s="9"/>
    </row>
    <row r="36" spans="1:33" x14ac:dyDescent="0.3">
      <c r="A36" s="9" t="s">
        <v>60</v>
      </c>
      <c r="B36" s="7">
        <v>11</v>
      </c>
      <c r="E36" s="7">
        <v>11</v>
      </c>
      <c r="X36" s="7">
        <v>8496.0458849999995</v>
      </c>
      <c r="AF36" s="7">
        <v>37.667999999999999</v>
      </c>
      <c r="AG36" s="7">
        <f t="shared" si="0"/>
        <v>8544.7138849999992</v>
      </c>
    </row>
    <row r="37" spans="1:33" x14ac:dyDescent="0.3">
      <c r="A37" s="12" t="s">
        <v>61</v>
      </c>
      <c r="B37" s="7">
        <v>11</v>
      </c>
      <c r="E37" s="7">
        <v>11</v>
      </c>
      <c r="X37" s="7">
        <v>190.26</v>
      </c>
      <c r="AF37" s="7">
        <v>37.667999999999999</v>
      </c>
      <c r="AG37" s="7">
        <f t="shared" si="0"/>
        <v>238.928</v>
      </c>
    </row>
    <row r="38" spans="1:33" x14ac:dyDescent="0.3">
      <c r="A38" s="12" t="s">
        <v>62</v>
      </c>
      <c r="X38" s="7">
        <v>198</v>
      </c>
      <c r="AG38" s="7">
        <f t="shared" si="0"/>
        <v>198</v>
      </c>
    </row>
    <row r="39" spans="1:33" x14ac:dyDescent="0.3">
      <c r="A39" s="12" t="s">
        <v>63</v>
      </c>
      <c r="X39" s="7">
        <v>373.75642499999998</v>
      </c>
      <c r="AG39" s="7">
        <f t="shared" si="0"/>
        <v>373.75642499999998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7734.0294599999997</v>
      </c>
      <c r="AG41" s="7">
        <f t="shared" si="0"/>
        <v>7734.0294599999997</v>
      </c>
    </row>
    <row r="42" spans="1:33" x14ac:dyDescent="0.3">
      <c r="A42" s="9"/>
    </row>
    <row r="43" spans="1:33" x14ac:dyDescent="0.3">
      <c r="A43" s="9" t="s">
        <v>66</v>
      </c>
      <c r="B43" s="7">
        <v>1015</v>
      </c>
      <c r="C43" s="7">
        <v>2319</v>
      </c>
      <c r="D43" s="7">
        <v>84.825000000000003</v>
      </c>
      <c r="E43" s="7">
        <v>3418.8249999999998</v>
      </c>
      <c r="F43" s="7">
        <v>145.6</v>
      </c>
      <c r="X43" s="7">
        <v>5272.25443</v>
      </c>
      <c r="Y43" s="7">
        <v>306.89999999999998</v>
      </c>
      <c r="Z43" s="7">
        <v>7208.5599999999995</v>
      </c>
      <c r="AC43" s="7">
        <v>43</v>
      </c>
      <c r="AE43" s="7">
        <v>388</v>
      </c>
      <c r="AF43" s="7">
        <v>1892.9459999999999</v>
      </c>
      <c r="AG43" s="7">
        <f t="shared" si="0"/>
        <v>18676.085429999999</v>
      </c>
    </row>
    <row r="44" spans="1:33" x14ac:dyDescent="0.3">
      <c r="A44" s="12" t="s">
        <v>67</v>
      </c>
      <c r="B44" s="7">
        <v>1015</v>
      </c>
      <c r="C44" s="7">
        <v>2319</v>
      </c>
      <c r="D44" s="7">
        <v>84.825000000000003</v>
      </c>
      <c r="E44" s="7">
        <v>3418.8249999999998</v>
      </c>
      <c r="F44" s="7">
        <v>145.6</v>
      </c>
      <c r="X44" s="7">
        <v>3352.3294299999998</v>
      </c>
      <c r="Y44" s="7">
        <v>306.89999999999998</v>
      </c>
      <c r="Z44" s="7">
        <v>7208.5599999999995</v>
      </c>
      <c r="AC44" s="7">
        <v>43</v>
      </c>
      <c r="AE44" s="7">
        <v>388</v>
      </c>
      <c r="AF44" s="7">
        <v>1819.0719999999999</v>
      </c>
      <c r="AG44" s="7">
        <f t="shared" si="0"/>
        <v>16682.286429999996</v>
      </c>
    </row>
    <row r="45" spans="1:33" x14ac:dyDescent="0.3">
      <c r="A45" s="12" t="s">
        <v>68</v>
      </c>
      <c r="X45" s="7">
        <v>1919.925</v>
      </c>
      <c r="AF45" s="7">
        <v>73.873999999999995</v>
      </c>
      <c r="AG45" s="7">
        <f t="shared" si="0"/>
        <v>1993.799</v>
      </c>
    </row>
    <row r="46" spans="1:33" x14ac:dyDescent="0.3">
      <c r="A46" s="9"/>
    </row>
    <row r="47" spans="1:33" x14ac:dyDescent="0.3">
      <c r="A47" s="9" t="s">
        <v>69</v>
      </c>
      <c r="X47" s="7">
        <v>2831.7935050000001</v>
      </c>
      <c r="AG47" s="7">
        <f t="shared" si="0"/>
        <v>2831.7935050000001</v>
      </c>
    </row>
    <row r="48" spans="1:33" x14ac:dyDescent="0.3">
      <c r="A48" s="12" t="s">
        <v>70</v>
      </c>
      <c r="X48" s="7">
        <v>1381.945825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BDD3-570B-5741-8DE4-9D7DB404DEAA}">
  <dimension ref="A1:AG48"/>
  <sheetViews>
    <sheetView topLeftCell="U1" workbookViewId="0">
      <selection activeCell="AG1" sqref="AG1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1502</v>
      </c>
      <c r="C2" s="7">
        <v>9671.5144999999993</v>
      </c>
      <c r="D2" s="7">
        <v>41.924999999999997</v>
      </c>
      <c r="E2" s="7">
        <v>11215.439499999999</v>
      </c>
      <c r="X2" s="7">
        <v>4086.6220500000004</v>
      </c>
      <c r="Y2" s="7">
        <v>165</v>
      </c>
      <c r="Z2" s="7">
        <v>7148.01</v>
      </c>
      <c r="AA2" s="7">
        <v>2919.7859999999996</v>
      </c>
      <c r="AC2" s="7">
        <v>88</v>
      </c>
      <c r="AD2" s="7">
        <v>67.08</v>
      </c>
      <c r="AE2" s="7">
        <v>400</v>
      </c>
      <c r="AG2" s="7">
        <f>B2+C2+D2+F2+G2+H2+I2+J2+K2+L2+M2+N2+O2+P2+Q2+R2+S2+T2+U2+V2+W2+X2+Y2+Z2+AA2+AB2+AC2+AD2+AE2+AF2</f>
        <v>26089.937550000002</v>
      </c>
    </row>
    <row r="3" spans="1:33" x14ac:dyDescent="0.3">
      <c r="A3" s="12" t="s">
        <v>33</v>
      </c>
      <c r="B3" s="7">
        <v>4046</v>
      </c>
      <c r="E3" s="7">
        <v>4046</v>
      </c>
      <c r="F3" s="7">
        <v>63</v>
      </c>
      <c r="H3" s="7">
        <v>736.89</v>
      </c>
      <c r="X3" s="7">
        <v>26817.00316</v>
      </c>
      <c r="Y3" s="7">
        <v>4087.0499999999997</v>
      </c>
      <c r="AF3" s="7">
        <v>18.317999999999998</v>
      </c>
      <c r="AG3" s="7">
        <f t="shared" ref="AG3:AG48" si="0">B3+C3+D3+F3+G3+H3+I3+J3+K3+L3+M3+N3+O3+P3+Q3+R3+S3+T3+U3+V3+W3+X3+Y3+Z3+AA3+AB3+AC3+AD3+AE3+AF3</f>
        <v>35768.261160000002</v>
      </c>
    </row>
    <row r="4" spans="1:33" x14ac:dyDescent="0.3">
      <c r="A4" s="12" t="s">
        <v>34</v>
      </c>
      <c r="X4" s="7">
        <v>2203.2741999999998</v>
      </c>
      <c r="AF4" s="7">
        <v>50.653999999999996</v>
      </c>
      <c r="AG4" s="7">
        <f t="shared" si="0"/>
        <v>2253.9281999999998</v>
      </c>
    </row>
    <row r="5" spans="1:33" x14ac:dyDescent="0.3">
      <c r="A5" s="12" t="s">
        <v>35</v>
      </c>
      <c r="X5" s="7">
        <v>331.28519999999997</v>
      </c>
      <c r="AG5" s="7">
        <f t="shared" si="0"/>
        <v>331.28519999999997</v>
      </c>
    </row>
    <row r="6" spans="1:33" x14ac:dyDescent="0.3">
      <c r="A6" s="12" t="s">
        <v>36</v>
      </c>
      <c r="B6" s="7">
        <v>66</v>
      </c>
      <c r="C6" s="7">
        <v>84.8917</v>
      </c>
      <c r="D6" s="7">
        <v>7.8</v>
      </c>
      <c r="E6" s="7">
        <v>158.69170000000003</v>
      </c>
      <c r="F6" s="7">
        <v>28</v>
      </c>
      <c r="H6" s="7">
        <v>18.48</v>
      </c>
      <c r="X6" s="7">
        <v>47.174985</v>
      </c>
      <c r="Y6" s="7">
        <v>-54.449999999999996</v>
      </c>
      <c r="AG6" s="7">
        <f t="shared" si="0"/>
        <v>197.89668500000002</v>
      </c>
    </row>
    <row r="7" spans="1:33" x14ac:dyDescent="0.3">
      <c r="A7" s="9"/>
    </row>
    <row r="8" spans="1:33" x14ac:dyDescent="0.3">
      <c r="A8" s="9" t="s">
        <v>37</v>
      </c>
      <c r="B8" s="7">
        <v>5614</v>
      </c>
      <c r="C8" s="7">
        <v>9756.4061999999994</v>
      </c>
      <c r="D8" s="7">
        <v>49.724999999999994</v>
      </c>
      <c r="E8" s="7">
        <v>15420.1312</v>
      </c>
      <c r="F8" s="7">
        <v>93</v>
      </c>
      <c r="H8" s="7">
        <v>755.37</v>
      </c>
      <c r="X8" s="7">
        <v>28416.240795000005</v>
      </c>
      <c r="Y8" s="7">
        <v>4197.5999999999995</v>
      </c>
      <c r="Z8" s="7">
        <v>7148.01</v>
      </c>
      <c r="AA8" s="7">
        <v>2919.7859999999996</v>
      </c>
      <c r="AC8" s="7">
        <v>88</v>
      </c>
      <c r="AD8" s="7">
        <v>67.08</v>
      </c>
      <c r="AE8" s="7">
        <v>400</v>
      </c>
      <c r="AF8" s="7">
        <v>-32.335999999999999</v>
      </c>
      <c r="AG8" s="7">
        <f t="shared" si="0"/>
        <v>59472.881995000003</v>
      </c>
    </row>
    <row r="9" spans="1:33" x14ac:dyDescent="0.3">
      <c r="A9" s="12" t="s">
        <v>38</v>
      </c>
      <c r="C9" s="7">
        <v>1.9561999999987165</v>
      </c>
      <c r="E9" s="7">
        <v>1.9561999999987094</v>
      </c>
      <c r="X9" s="7">
        <v>4.1149450000048091</v>
      </c>
      <c r="AG9" s="7">
        <f t="shared" si="0"/>
        <v>6.0711450000035256</v>
      </c>
    </row>
    <row r="10" spans="1:33" x14ac:dyDescent="0.3">
      <c r="A10" s="12"/>
    </row>
    <row r="11" spans="1:33" x14ac:dyDescent="0.3">
      <c r="A11" s="9" t="s">
        <v>39</v>
      </c>
      <c r="B11" s="7">
        <v>-3604.0725999999995</v>
      </c>
      <c r="C11" s="7">
        <v>-5583.3250000000007</v>
      </c>
      <c r="E11" s="7">
        <v>-9187.3976000000002</v>
      </c>
      <c r="F11" s="7">
        <v>2739.3</v>
      </c>
      <c r="X11" s="7">
        <v>-4683.5897500000001</v>
      </c>
      <c r="Y11" s="7">
        <v>-2087.25</v>
      </c>
      <c r="AA11" s="7">
        <v>-2919.7859999999996</v>
      </c>
      <c r="AD11" s="7">
        <v>-67</v>
      </c>
      <c r="AF11" s="7">
        <v>4984.1299999999992</v>
      </c>
      <c r="AG11" s="7">
        <f t="shared" si="0"/>
        <v>-11221.593350000001</v>
      </c>
    </row>
    <row r="12" spans="1:33" x14ac:dyDescent="0.3">
      <c r="A12" s="12" t="s">
        <v>40</v>
      </c>
      <c r="B12" s="7">
        <f>B11-B13-B15</f>
        <v>-435.87259999999998</v>
      </c>
      <c r="C12" s="7">
        <f>C11-C13-C15</f>
        <v>-5547.1746000000003</v>
      </c>
      <c r="E12" s="7">
        <f>B12+C12</f>
        <v>-5983.0472</v>
      </c>
      <c r="F12" s="7">
        <f>F11-F13-F15</f>
        <v>-360</v>
      </c>
      <c r="X12" s="7">
        <f>X11-X13-X14-X15</f>
        <v>-1591.9343700000004</v>
      </c>
      <c r="Y12" s="7">
        <v>-2087.25</v>
      </c>
      <c r="AA12" s="7">
        <v>-2919.7859999999996</v>
      </c>
      <c r="AD12" s="7">
        <v>-67</v>
      </c>
      <c r="AF12" s="7">
        <f>AF11-AF14-AF15</f>
        <v>6347.4879999999994</v>
      </c>
      <c r="AG12" s="7">
        <f t="shared" si="0"/>
        <v>-6661.5295700000006</v>
      </c>
    </row>
    <row r="13" spans="1:33" x14ac:dyDescent="0.3">
      <c r="A13" s="12" t="s">
        <v>41</v>
      </c>
      <c r="B13" s="7">
        <v>-3115.9999999999995</v>
      </c>
      <c r="C13" s="7">
        <v>-2.4332000000000003</v>
      </c>
      <c r="E13" s="7">
        <v>-3118.4331999999995</v>
      </c>
      <c r="F13" s="7">
        <v>3410.3</v>
      </c>
      <c r="X13" s="7">
        <v>-1.5503999999999998</v>
      </c>
      <c r="AG13" s="7">
        <f t="shared" si="0"/>
        <v>290.31640000000067</v>
      </c>
    </row>
    <row r="14" spans="1:33" x14ac:dyDescent="0.3">
      <c r="A14" s="12" t="s">
        <v>42</v>
      </c>
      <c r="X14" s="7">
        <v>-1463.160335</v>
      </c>
      <c r="AF14" s="7">
        <v>-142.58799999999999</v>
      </c>
      <c r="AG14" s="7">
        <f t="shared" si="0"/>
        <v>-1605.748335</v>
      </c>
    </row>
    <row r="15" spans="1:33" x14ac:dyDescent="0.3">
      <c r="A15" s="12" t="s">
        <v>43</v>
      </c>
      <c r="B15" s="7">
        <v>-52.20000000000001</v>
      </c>
      <c r="C15" s="7">
        <v>-33.717200000000005</v>
      </c>
      <c r="E15" s="7">
        <v>-85.917200000000008</v>
      </c>
      <c r="F15" s="7">
        <v>-311</v>
      </c>
      <c r="X15" s="7">
        <v>-1626.9446449999996</v>
      </c>
      <c r="AF15" s="7">
        <v>-1220.77</v>
      </c>
      <c r="AG15" s="7">
        <f t="shared" si="0"/>
        <v>-3244.6318449999994</v>
      </c>
    </row>
    <row r="16" spans="1:33" x14ac:dyDescent="0.3">
      <c r="A16" s="9"/>
    </row>
    <row r="17" spans="1:33" x14ac:dyDescent="0.3">
      <c r="A17" s="9" t="s">
        <v>44</v>
      </c>
      <c r="B17" s="7">
        <v>2010</v>
      </c>
      <c r="C17" s="7">
        <v>4173.0811999999987</v>
      </c>
      <c r="D17" s="7">
        <v>49.724999999999994</v>
      </c>
      <c r="E17" s="7">
        <v>6232.8061999999991</v>
      </c>
      <c r="F17" s="7">
        <v>2830.3</v>
      </c>
      <c r="H17" s="7">
        <v>755.37</v>
      </c>
      <c r="X17" s="7">
        <v>23732.651045000006</v>
      </c>
      <c r="Y17" s="7">
        <v>2110.3499999999995</v>
      </c>
      <c r="Z17" s="7">
        <v>7148.01</v>
      </c>
      <c r="AC17" s="7">
        <v>88</v>
      </c>
      <c r="AE17" s="7">
        <v>400</v>
      </c>
      <c r="AF17" s="7">
        <v>4951.793999999999</v>
      </c>
      <c r="AG17" s="7">
        <f t="shared" si="0"/>
        <v>48249.281245000006</v>
      </c>
    </row>
    <row r="18" spans="1:33" x14ac:dyDescent="0.3">
      <c r="A18" s="12" t="s">
        <v>38</v>
      </c>
      <c r="C18" s="7">
        <v>1.9561999999987165</v>
      </c>
      <c r="E18" s="7">
        <v>1.9561999999987094</v>
      </c>
      <c r="X18" s="7">
        <v>4.1149450000048091</v>
      </c>
      <c r="AG18" s="7">
        <f t="shared" si="0"/>
        <v>6.0711450000035256</v>
      </c>
    </row>
    <row r="19" spans="1:33" x14ac:dyDescent="0.3">
      <c r="A19" s="9" t="s">
        <v>45</v>
      </c>
      <c r="B19" s="7">
        <v>2010</v>
      </c>
      <c r="C19" s="7">
        <v>4171.125</v>
      </c>
      <c r="D19" s="7">
        <v>49.725000000000001</v>
      </c>
      <c r="E19" s="7">
        <v>6230.85</v>
      </c>
      <c r="F19" s="7">
        <v>2830.2999999999997</v>
      </c>
      <c r="H19" s="7">
        <v>755.37</v>
      </c>
      <c r="X19" s="7">
        <v>23728.536100000001</v>
      </c>
      <c r="Y19" s="7">
        <v>2110.35</v>
      </c>
      <c r="Z19" s="7">
        <v>7148.01</v>
      </c>
      <c r="AC19" s="7">
        <v>88</v>
      </c>
      <c r="AE19" s="7">
        <v>400</v>
      </c>
      <c r="AF19" s="7">
        <v>4951.7939999999999</v>
      </c>
      <c r="AG19" s="7">
        <f t="shared" si="0"/>
        <v>48243.210100000004</v>
      </c>
    </row>
    <row r="20" spans="1:33" x14ac:dyDescent="0.3">
      <c r="A20" s="9"/>
    </row>
    <row r="21" spans="1:33" x14ac:dyDescent="0.3">
      <c r="A21" s="9" t="s">
        <v>46</v>
      </c>
      <c r="B21" s="7">
        <v>1033</v>
      </c>
      <c r="C21" s="7">
        <v>2043.8249999999998</v>
      </c>
      <c r="D21" s="7">
        <v>6.3375000000000004</v>
      </c>
      <c r="E21" s="7">
        <v>3083.1624999999999</v>
      </c>
      <c r="F21" s="7">
        <v>2698.7</v>
      </c>
      <c r="H21" s="7">
        <v>755.37</v>
      </c>
      <c r="X21" s="7">
        <v>4244.5675700000002</v>
      </c>
      <c r="Y21" s="7">
        <v>1654.1249999999998</v>
      </c>
      <c r="AC21" s="7">
        <v>20</v>
      </c>
      <c r="AF21" s="7">
        <v>2802.6539999999995</v>
      </c>
      <c r="AG21" s="7">
        <f t="shared" si="0"/>
        <v>15258.57907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1</v>
      </c>
      <c r="C23" s="7">
        <v>351.05</v>
      </c>
      <c r="E23" s="7">
        <v>352.05</v>
      </c>
      <c r="F23" s="7">
        <v>19.600000000000001</v>
      </c>
      <c r="X23" s="7">
        <v>97.810559999999995</v>
      </c>
      <c r="Y23" s="7">
        <v>19.799999999999997</v>
      </c>
      <c r="AF23" s="7">
        <v>47.3</v>
      </c>
      <c r="AG23" s="7">
        <f t="shared" si="0"/>
        <v>536.56056000000001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8.9249999999999989</v>
      </c>
      <c r="E26" s="7">
        <v>8.9249999999999989</v>
      </c>
      <c r="F26" s="7">
        <v>63</v>
      </c>
      <c r="X26" s="7">
        <v>668.61821999999995</v>
      </c>
      <c r="Y26" s="7">
        <v>210.375</v>
      </c>
      <c r="AF26" s="7">
        <v>412.43019999999996</v>
      </c>
      <c r="AG26" s="7">
        <f t="shared" si="0"/>
        <v>1363.3484199999998</v>
      </c>
    </row>
    <row r="27" spans="1:33" x14ac:dyDescent="0.3">
      <c r="A27" s="12" t="s">
        <v>52</v>
      </c>
      <c r="C27" s="7">
        <v>40.162500000000001</v>
      </c>
      <c r="E27" s="7">
        <v>40.162500000000001</v>
      </c>
      <c r="X27" s="7">
        <v>36.298364999999997</v>
      </c>
      <c r="Y27" s="7">
        <v>658.34999999999991</v>
      </c>
      <c r="AF27" s="7">
        <v>38.012</v>
      </c>
      <c r="AG27" s="7">
        <f t="shared" si="0"/>
        <v>772.82286499999987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</row>
    <row r="31" spans="1:33" x14ac:dyDescent="0.3">
      <c r="A31" s="12" t="s">
        <v>56</v>
      </c>
      <c r="F31" s="7">
        <v>2464.9</v>
      </c>
      <c r="X31" s="7">
        <v>689.76771499999995</v>
      </c>
      <c r="Y31" s="7">
        <v>3.3</v>
      </c>
      <c r="AF31" s="7">
        <v>579.12399999999991</v>
      </c>
      <c r="AG31" s="7">
        <f t="shared" si="0"/>
        <v>3737.091715</v>
      </c>
    </row>
    <row r="32" spans="1:33" x14ac:dyDescent="0.3">
      <c r="A32" s="12" t="s">
        <v>57</v>
      </c>
      <c r="B32" s="7">
        <v>2</v>
      </c>
      <c r="C32" s="7">
        <v>17.849999999999998</v>
      </c>
      <c r="E32" s="7">
        <v>19.849999999999998</v>
      </c>
      <c r="F32" s="7">
        <v>27.3</v>
      </c>
      <c r="X32" s="7">
        <v>235.37549999999999</v>
      </c>
      <c r="AF32" s="7">
        <v>229.87799999999999</v>
      </c>
      <c r="AG32" s="7">
        <f t="shared" si="0"/>
        <v>512.40349999999989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424</v>
      </c>
      <c r="C34" s="7">
        <v>1306.0249999999999</v>
      </c>
      <c r="D34" s="7">
        <v>6.3375000000000004</v>
      </c>
      <c r="E34" s="7">
        <v>1736.3625</v>
      </c>
      <c r="F34" s="7">
        <v>95.9</v>
      </c>
      <c r="H34" s="7">
        <v>8.4700000000000006</v>
      </c>
      <c r="X34" s="7">
        <v>2316.8309900000004</v>
      </c>
      <c r="Y34" s="7">
        <v>637.72499999999991</v>
      </c>
      <c r="AC34" s="7">
        <v>20</v>
      </c>
      <c r="AF34" s="7">
        <v>1074.5097999999998</v>
      </c>
      <c r="AG34" s="7">
        <f t="shared" si="0"/>
        <v>5889.7982900000006</v>
      </c>
    </row>
    <row r="35" spans="1:33" x14ac:dyDescent="0.3">
      <c r="A35" s="9"/>
    </row>
    <row r="36" spans="1:33" x14ac:dyDescent="0.3">
      <c r="A36" s="9" t="s">
        <v>60</v>
      </c>
      <c r="B36" s="7">
        <v>11</v>
      </c>
      <c r="E36" s="7">
        <v>11</v>
      </c>
      <c r="X36" s="7">
        <v>10367.377105</v>
      </c>
      <c r="AF36" s="7">
        <v>41.107999999999997</v>
      </c>
      <c r="AG36" s="7">
        <f t="shared" si="0"/>
        <v>10419.485105</v>
      </c>
    </row>
    <row r="37" spans="1:33" x14ac:dyDescent="0.3">
      <c r="A37" s="12" t="s">
        <v>61</v>
      </c>
      <c r="B37" s="7">
        <v>11</v>
      </c>
      <c r="E37" s="7">
        <v>11</v>
      </c>
      <c r="X37" s="7">
        <v>211.27763999999996</v>
      </c>
      <c r="AF37" s="7">
        <v>41.107999999999997</v>
      </c>
      <c r="AG37" s="7">
        <f t="shared" si="0"/>
        <v>263.38563999999997</v>
      </c>
    </row>
    <row r="38" spans="1:33" x14ac:dyDescent="0.3">
      <c r="A38" s="12" t="s">
        <v>62</v>
      </c>
      <c r="X38" s="7">
        <v>206.18292</v>
      </c>
      <c r="AG38" s="7">
        <f t="shared" si="0"/>
        <v>206.18292</v>
      </c>
    </row>
    <row r="39" spans="1:33" x14ac:dyDescent="0.3">
      <c r="A39" s="12" t="s">
        <v>63</v>
      </c>
      <c r="X39" s="7">
        <v>498.58294499999994</v>
      </c>
      <c r="AG39" s="7">
        <f t="shared" si="0"/>
        <v>498.58294499999994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9451.3335999999999</v>
      </c>
      <c r="AG41" s="7">
        <f t="shared" si="0"/>
        <v>9451.3335999999999</v>
      </c>
    </row>
    <row r="42" spans="1:33" x14ac:dyDescent="0.3">
      <c r="A42" s="9"/>
    </row>
    <row r="43" spans="1:33" x14ac:dyDescent="0.3">
      <c r="A43" s="9" t="s">
        <v>66</v>
      </c>
      <c r="B43" s="7">
        <v>966</v>
      </c>
      <c r="C43" s="7">
        <v>2127.2999999999997</v>
      </c>
      <c r="D43" s="7">
        <v>43.387500000000003</v>
      </c>
      <c r="E43" s="7">
        <v>3136.6874999999995</v>
      </c>
      <c r="F43" s="7">
        <v>131.6</v>
      </c>
      <c r="H43" s="7">
        <v>0</v>
      </c>
      <c r="X43" s="7">
        <v>5882.1419900000001</v>
      </c>
      <c r="Y43" s="7">
        <v>456.22499999999997</v>
      </c>
      <c r="Z43" s="7">
        <v>7148.01</v>
      </c>
      <c r="AC43" s="7">
        <v>68</v>
      </c>
      <c r="AE43" s="7">
        <v>400</v>
      </c>
      <c r="AF43" s="7">
        <v>2108.0319999999997</v>
      </c>
      <c r="AG43" s="7">
        <f t="shared" si="0"/>
        <v>19330.696489999998</v>
      </c>
    </row>
    <row r="44" spans="1:33" x14ac:dyDescent="0.3">
      <c r="A44" s="12" t="s">
        <v>67</v>
      </c>
      <c r="B44" s="7">
        <v>966</v>
      </c>
      <c r="C44" s="7">
        <v>2127.2999999999997</v>
      </c>
      <c r="D44" s="7">
        <v>43.387500000000003</v>
      </c>
      <c r="E44" s="7">
        <v>3136.6874999999995</v>
      </c>
      <c r="F44" s="7">
        <v>131.6</v>
      </c>
      <c r="X44" s="7">
        <v>3517.33259</v>
      </c>
      <c r="Y44" s="7">
        <v>456.22499999999997</v>
      </c>
      <c r="Z44" s="7">
        <v>7148.01</v>
      </c>
      <c r="AC44" s="7">
        <v>68</v>
      </c>
      <c r="AE44" s="7">
        <v>400</v>
      </c>
      <c r="AF44" s="7">
        <v>2022.9779999999998</v>
      </c>
      <c r="AG44" s="7">
        <f t="shared" si="0"/>
        <v>16880.83309</v>
      </c>
    </row>
    <row r="45" spans="1:33" x14ac:dyDescent="0.3">
      <c r="A45" s="12" t="s">
        <v>68</v>
      </c>
      <c r="X45" s="7">
        <v>2364.8094000000001</v>
      </c>
      <c r="AF45" s="7">
        <v>85.053999999999988</v>
      </c>
      <c r="AG45" s="7">
        <f t="shared" si="0"/>
        <v>2449.8634000000002</v>
      </c>
    </row>
    <row r="46" spans="1:33" x14ac:dyDescent="0.3">
      <c r="A46" s="9"/>
    </row>
    <row r="47" spans="1:33" x14ac:dyDescent="0.3">
      <c r="A47" s="9" t="s">
        <v>69</v>
      </c>
      <c r="X47" s="7">
        <v>3234.4494349999995</v>
      </c>
      <c r="AG47" s="7">
        <f t="shared" si="0"/>
        <v>3234.4494349999995</v>
      </c>
    </row>
    <row r="48" spans="1:33" x14ac:dyDescent="0.3">
      <c r="A48" s="12" t="s">
        <v>70</v>
      </c>
      <c r="X48" s="7">
        <v>1491.2324749999998</v>
      </c>
      <c r="AG48" s="7">
        <f t="shared" si="0"/>
        <v>1491.2324749999998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94CB-3087-FD4E-BEF1-D7CE9D410F5D}">
  <dimension ref="A1:AG48"/>
  <sheetViews>
    <sheetView topLeftCell="R1" zoomScale="94" workbookViewId="0">
      <selection activeCell="AG1" sqref="AG1"/>
    </sheetView>
  </sheetViews>
  <sheetFormatPr defaultColWidth="8.81640625" defaultRowHeight="13" x14ac:dyDescent="0.3"/>
  <cols>
    <col min="1" max="1" width="30" style="1" bestFit="1" customWidth="1"/>
    <col min="2" max="16384" width="8.81640625" style="1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39" t="s">
        <v>71</v>
      </c>
    </row>
    <row r="2" spans="1:33" x14ac:dyDescent="0.3">
      <c r="A2" s="12" t="s">
        <v>32</v>
      </c>
      <c r="B2" s="7">
        <v>1514</v>
      </c>
      <c r="C2" s="7">
        <v>10152.001</v>
      </c>
      <c r="D2" s="7"/>
      <c r="E2" s="7">
        <v>11666.001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>
        <v>3871.0014000000001</v>
      </c>
      <c r="Y2" s="7">
        <v>165</v>
      </c>
      <c r="Z2" s="7">
        <v>7108.6200000000008</v>
      </c>
      <c r="AA2" s="7">
        <v>2630.3959999999997</v>
      </c>
      <c r="AB2" s="7"/>
      <c r="AC2" s="7">
        <v>129</v>
      </c>
      <c r="AD2" s="7">
        <v>67.94</v>
      </c>
      <c r="AE2" s="7">
        <v>415</v>
      </c>
      <c r="AF2" s="7"/>
      <c r="AG2" s="7">
        <f>B2+C2+D2+F2+G2+H2+I2+J2+K2+L2+M2+N2+O2+P2+Q2+R2+S2+T2+U2+V2+W2+X2+Y2+Z2+AA2+AB2+AC2+AD2+AE2+AF2</f>
        <v>26052.9584</v>
      </c>
    </row>
    <row r="3" spans="1:33" x14ac:dyDescent="0.3">
      <c r="A3" s="12" t="s">
        <v>33</v>
      </c>
      <c r="B3" s="7">
        <v>3951</v>
      </c>
      <c r="C3" s="7"/>
      <c r="D3" s="7"/>
      <c r="E3" s="7">
        <v>3951</v>
      </c>
      <c r="F3" s="7">
        <v>54.6</v>
      </c>
      <c r="G3" s="7"/>
      <c r="H3" s="7">
        <v>753.06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>
        <v>25688.835065000003</v>
      </c>
      <c r="Y3" s="7">
        <v>4434.375</v>
      </c>
      <c r="Z3" s="7"/>
      <c r="AA3" s="7"/>
      <c r="AB3" s="7"/>
      <c r="AC3" s="7"/>
      <c r="AD3" s="7"/>
      <c r="AE3" s="7"/>
      <c r="AF3" s="7">
        <v>2.6659999999999999</v>
      </c>
      <c r="AG3" s="7">
        <f t="shared" ref="AG3:AG47" si="0">B3+C3+D3+F3+G3+H3+I3+J3+K3+L3+M3+N3+O3+P3+Q3+R3+S3+T3+U3+V3+W3+X3+Y3+Z3+AA3+AB3+AC3+AD3+AE3+AF3</f>
        <v>34884.536065</v>
      </c>
    </row>
    <row r="4" spans="1:33" x14ac:dyDescent="0.3">
      <c r="A4" s="12" t="s">
        <v>34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2230.848665</v>
      </c>
      <c r="Y4" s="7"/>
      <c r="Z4" s="7"/>
      <c r="AA4" s="7"/>
      <c r="AB4" s="7"/>
      <c r="AC4" s="7"/>
      <c r="AD4" s="7"/>
      <c r="AE4" s="7"/>
      <c r="AF4" s="7">
        <v>49.019999999999996</v>
      </c>
      <c r="AG4" s="7">
        <f t="shared" si="0"/>
        <v>2279.868665</v>
      </c>
    </row>
    <row r="5" spans="1:33" x14ac:dyDescent="0.3">
      <c r="A5" s="12" t="s">
        <v>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400.67874499999999</v>
      </c>
      <c r="Y5" s="7"/>
      <c r="Z5" s="7"/>
      <c r="AA5" s="7"/>
      <c r="AB5" s="7"/>
      <c r="AC5" s="7"/>
      <c r="AD5" s="7"/>
      <c r="AE5" s="7"/>
      <c r="AF5" s="7"/>
      <c r="AG5" s="7">
        <f t="shared" si="0"/>
        <v>400.67874499999999</v>
      </c>
    </row>
    <row r="6" spans="1:33" x14ac:dyDescent="0.3">
      <c r="A6" s="12" t="s">
        <v>36</v>
      </c>
      <c r="B6" s="7">
        <v>-75</v>
      </c>
      <c r="C6" s="7">
        <v>-71.117000000000004</v>
      </c>
      <c r="D6" s="7"/>
      <c r="E6" s="7">
        <v>-146.11700000000002</v>
      </c>
      <c r="F6" s="7">
        <v>30.1</v>
      </c>
      <c r="G6" s="7"/>
      <c r="H6" s="7">
        <v>77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158.17142999999999</v>
      </c>
      <c r="Y6" s="7">
        <v>-137.77500000000001</v>
      </c>
      <c r="Z6" s="7"/>
      <c r="AA6" s="7"/>
      <c r="AB6" s="7"/>
      <c r="AC6" s="7"/>
      <c r="AD6" s="7"/>
      <c r="AE6" s="7"/>
      <c r="AF6" s="7"/>
      <c r="AG6" s="7">
        <f t="shared" si="0"/>
        <v>-18.620570000000043</v>
      </c>
    </row>
    <row r="7" spans="1:33" x14ac:dyDescent="0.3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3">
      <c r="A8" s="9" t="s">
        <v>37</v>
      </c>
      <c r="B8" s="7">
        <v>5390</v>
      </c>
      <c r="C8" s="7">
        <v>10080.884</v>
      </c>
      <c r="D8" s="7"/>
      <c r="E8" s="7">
        <v>15470.884</v>
      </c>
      <c r="F8" s="7">
        <v>84.7</v>
      </c>
      <c r="G8" s="7"/>
      <c r="H8" s="7">
        <v>830.06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27086.480485</v>
      </c>
      <c r="Y8" s="7">
        <v>4461.6000000000004</v>
      </c>
      <c r="Z8" s="7">
        <v>7108.6200000000008</v>
      </c>
      <c r="AA8" s="7">
        <v>2630.3959999999997</v>
      </c>
      <c r="AB8" s="7"/>
      <c r="AC8" s="7">
        <v>129</v>
      </c>
      <c r="AD8" s="7">
        <v>67.94</v>
      </c>
      <c r="AE8" s="7">
        <v>415</v>
      </c>
      <c r="AF8" s="7">
        <v>-46.353999999999999</v>
      </c>
      <c r="AG8" s="7">
        <f t="shared" si="0"/>
        <v>58238.326485000005</v>
      </c>
    </row>
    <row r="9" spans="1:33" x14ac:dyDescent="0.3">
      <c r="A9" s="12" t="s">
        <v>38</v>
      </c>
      <c r="B9" s="7">
        <v>100</v>
      </c>
      <c r="C9" s="7"/>
      <c r="D9" s="7"/>
      <c r="E9" s="7">
        <v>100.14880000000085</v>
      </c>
      <c r="F9" s="7">
        <v>-0.6999999999998181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>
        <v>-55.735239999994519</v>
      </c>
      <c r="Y9" s="7"/>
      <c r="Z9" s="7"/>
      <c r="AA9" s="7"/>
      <c r="AB9" s="7"/>
      <c r="AC9" s="7"/>
      <c r="AD9" s="7"/>
      <c r="AE9" s="7"/>
      <c r="AF9" s="7"/>
      <c r="AG9" s="7">
        <f t="shared" si="0"/>
        <v>43.564760000005663</v>
      </c>
    </row>
    <row r="10" spans="1:33" x14ac:dyDescent="0.3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3">
      <c r="A11" s="9" t="s">
        <v>39</v>
      </c>
      <c r="B11" s="7">
        <v>-3699.2525999999998</v>
      </c>
      <c r="C11" s="7">
        <v>-6692.5351999999993</v>
      </c>
      <c r="D11" s="7"/>
      <c r="E11" s="7">
        <v>-10391.787799999998</v>
      </c>
      <c r="F11" s="7">
        <v>2668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-4801.246584999998</v>
      </c>
      <c r="Y11" s="7">
        <v>-2435.4</v>
      </c>
      <c r="Z11" s="7"/>
      <c r="AA11" s="7">
        <v>-2630.3959999999997</v>
      </c>
      <c r="AB11" s="7"/>
      <c r="AC11" s="7"/>
      <c r="AD11" s="7">
        <v>-68</v>
      </c>
      <c r="AE11" s="7"/>
      <c r="AF11" s="7">
        <v>5183.2199999999993</v>
      </c>
      <c r="AG11" s="7">
        <f t="shared" si="0"/>
        <v>-12475.610384999994</v>
      </c>
    </row>
    <row r="12" spans="1:33" x14ac:dyDescent="0.3">
      <c r="A12" s="12" t="s">
        <v>40</v>
      </c>
      <c r="B12" s="7">
        <f>B11-B13-B15</f>
        <v>-463.30259999999981</v>
      </c>
      <c r="C12" s="7">
        <f>C11-C13-C15</f>
        <v>-6661.8278</v>
      </c>
      <c r="D12" s="7"/>
      <c r="E12" s="7">
        <f>B12+C12</f>
        <v>-7125.1304</v>
      </c>
      <c r="F12" s="7">
        <f>F11-F13-F15</f>
        <v>-366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f>X11-X14-X15</f>
        <v>-1661.0705099999993</v>
      </c>
      <c r="Y12" s="7">
        <f>Y11-Y15</f>
        <v>-2414.7750000000001</v>
      </c>
      <c r="Z12" s="7"/>
      <c r="AA12" s="7">
        <v>-2630.3959999999997</v>
      </c>
      <c r="AB12" s="7"/>
      <c r="AC12" s="7"/>
      <c r="AD12" s="7">
        <v>-68</v>
      </c>
      <c r="AE12" s="7"/>
      <c r="AF12" s="7">
        <f>AF11-AF14-AF15</f>
        <v>6735.6919999999991</v>
      </c>
      <c r="AG12" s="7">
        <f t="shared" si="0"/>
        <v>-7529.6799099999989</v>
      </c>
    </row>
    <row r="13" spans="1:33" x14ac:dyDescent="0.3">
      <c r="A13" s="12" t="s">
        <v>41</v>
      </c>
      <c r="B13" s="7">
        <v>-3186</v>
      </c>
      <c r="C13" s="7">
        <v>-0.50340000000000007</v>
      </c>
      <c r="D13" s="7"/>
      <c r="E13" s="7">
        <v>-3186.5034000000001</v>
      </c>
      <c r="F13" s="7">
        <v>3322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f t="shared" si="0"/>
        <v>135.49659999999994</v>
      </c>
    </row>
    <row r="14" spans="1:33" x14ac:dyDescent="0.3">
      <c r="A14" s="12" t="s">
        <v>42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-1551.875675</v>
      </c>
      <c r="Y14" s="7"/>
      <c r="Z14" s="7"/>
      <c r="AA14" s="7"/>
      <c r="AB14" s="7"/>
      <c r="AC14" s="7"/>
      <c r="AD14" s="7"/>
      <c r="AE14" s="7"/>
      <c r="AF14" s="7">
        <v>-143.61999999999998</v>
      </c>
      <c r="AG14" s="7">
        <f t="shared" si="0"/>
        <v>-1695.4956749999999</v>
      </c>
    </row>
    <row r="15" spans="1:33" x14ac:dyDescent="0.3">
      <c r="A15" s="12" t="s">
        <v>43</v>
      </c>
      <c r="B15" s="7">
        <v>-49.95000000000001</v>
      </c>
      <c r="C15" s="7">
        <v>-30.204000000000001</v>
      </c>
      <c r="D15" s="7"/>
      <c r="E15" s="7">
        <v>-80.154000000000011</v>
      </c>
      <c r="F15" s="7">
        <v>-288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-1588.3003999999985</v>
      </c>
      <c r="Y15" s="7">
        <v>-20.625</v>
      </c>
      <c r="Z15" s="7"/>
      <c r="AA15" s="7"/>
      <c r="AB15" s="7"/>
      <c r="AC15" s="7"/>
      <c r="AD15" s="7"/>
      <c r="AE15" s="7"/>
      <c r="AF15" s="7">
        <v>-1408.8519999999999</v>
      </c>
      <c r="AG15" s="7">
        <f t="shared" si="0"/>
        <v>-3385.9313999999986</v>
      </c>
    </row>
    <row r="16" spans="1:33" x14ac:dyDescent="0.3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3">
      <c r="A17" s="9" t="s">
        <v>44</v>
      </c>
      <c r="B17" s="7">
        <v>1691</v>
      </c>
      <c r="C17" s="7">
        <v>3388.3488000000007</v>
      </c>
      <c r="D17" s="7"/>
      <c r="E17" s="7">
        <v>5079.3488000000007</v>
      </c>
      <c r="F17" s="7">
        <v>2752.7</v>
      </c>
      <c r="G17" s="7"/>
      <c r="H17" s="7">
        <v>830.06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22285.233900000003</v>
      </c>
      <c r="Y17" s="7">
        <v>2026.2000000000003</v>
      </c>
      <c r="Z17" s="7">
        <v>7108.6200000000008</v>
      </c>
      <c r="AA17" s="7"/>
      <c r="AB17" s="7"/>
      <c r="AC17" s="7">
        <v>129</v>
      </c>
      <c r="AD17" s="7"/>
      <c r="AE17" s="7">
        <v>415</v>
      </c>
      <c r="AF17" s="7">
        <v>5136.8659999999991</v>
      </c>
      <c r="AG17" s="7">
        <f t="shared" si="0"/>
        <v>45763.028700000003</v>
      </c>
    </row>
    <row r="18" spans="1:33" x14ac:dyDescent="0.3">
      <c r="A18" s="12" t="s">
        <v>38</v>
      </c>
      <c r="B18" s="7">
        <v>100</v>
      </c>
      <c r="C18" s="7">
        <v>0.14880000000084692</v>
      </c>
      <c r="D18" s="7"/>
      <c r="E18" s="7">
        <v>100.14880000000085</v>
      </c>
      <c r="F18" s="7">
        <v>-0.6999999999998181</v>
      </c>
      <c r="G18" s="7"/>
      <c r="H18" s="7"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-55.735239999994519</v>
      </c>
      <c r="Y18" s="7"/>
      <c r="Z18" s="7"/>
      <c r="AA18" s="7"/>
      <c r="AB18" s="7"/>
      <c r="AC18" s="7"/>
      <c r="AD18" s="7"/>
      <c r="AE18" s="7"/>
      <c r="AF18" s="7"/>
      <c r="AG18" s="7">
        <f t="shared" si="0"/>
        <v>43.71356000000651</v>
      </c>
    </row>
    <row r="19" spans="1:33" x14ac:dyDescent="0.3">
      <c r="A19" s="9" t="s">
        <v>45</v>
      </c>
      <c r="B19" s="7">
        <v>1591</v>
      </c>
      <c r="C19" s="7">
        <v>3388.2</v>
      </c>
      <c r="D19" s="7"/>
      <c r="E19" s="7">
        <v>4979.2</v>
      </c>
      <c r="F19" s="7">
        <v>2753.3999999999996</v>
      </c>
      <c r="G19" s="7"/>
      <c r="H19" s="7">
        <v>830.06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22340.969139999997</v>
      </c>
      <c r="Y19" s="7">
        <v>2026.1999999999998</v>
      </c>
      <c r="Z19" s="7">
        <v>7108.6200000000008</v>
      </c>
      <c r="AA19" s="7"/>
      <c r="AB19" s="7"/>
      <c r="AC19" s="7">
        <v>129</v>
      </c>
      <c r="AD19" s="7"/>
      <c r="AE19" s="7">
        <v>415</v>
      </c>
      <c r="AF19" s="7">
        <v>5136.866</v>
      </c>
      <c r="AG19" s="7">
        <f t="shared" si="0"/>
        <v>45719.315139999999</v>
      </c>
    </row>
    <row r="20" spans="1:33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3">
      <c r="A21" s="9" t="s">
        <v>46</v>
      </c>
      <c r="B21" s="7">
        <v>1082</v>
      </c>
      <c r="C21" s="7">
        <v>1507.2</v>
      </c>
      <c r="D21" s="7"/>
      <c r="E21" s="7">
        <v>2589.1999999999998</v>
      </c>
      <c r="F21" s="7">
        <v>2690.3999999999996</v>
      </c>
      <c r="G21" s="7"/>
      <c r="H21" s="7">
        <v>830.06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3858.8387050000001</v>
      </c>
      <c r="Y21" s="7">
        <v>1357.125</v>
      </c>
      <c r="Z21" s="7"/>
      <c r="AA21" s="7"/>
      <c r="AB21" s="7"/>
      <c r="AC21" s="7">
        <v>29</v>
      </c>
      <c r="AD21" s="7"/>
      <c r="AE21" s="7"/>
      <c r="AF21" s="7">
        <v>2792.2479999999996</v>
      </c>
      <c r="AG21" s="7">
        <f t="shared" si="0"/>
        <v>14146.871705</v>
      </c>
    </row>
    <row r="22" spans="1:33" x14ac:dyDescent="0.3">
      <c r="A22" s="12" t="s">
        <v>47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3">
      <c r="A23" s="12" t="s">
        <v>48</v>
      </c>
      <c r="B23" s="7"/>
      <c r="C23" s="7">
        <v>246</v>
      </c>
      <c r="D23" s="7"/>
      <c r="E23" s="7">
        <v>246</v>
      </c>
      <c r="F23" s="7">
        <v>21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81.599999999999994</v>
      </c>
      <c r="Y23" s="7">
        <v>14.85</v>
      </c>
      <c r="Z23" s="7"/>
      <c r="AA23" s="7"/>
      <c r="AB23" s="7"/>
      <c r="AC23" s="7"/>
      <c r="AD23" s="7"/>
      <c r="AE23" s="7"/>
      <c r="AF23" s="7">
        <v>25.799999999999997</v>
      </c>
      <c r="AG23" s="7">
        <f t="shared" si="0"/>
        <v>389.25000000000006</v>
      </c>
    </row>
    <row r="24" spans="1:33" x14ac:dyDescent="0.3">
      <c r="A24" s="12" t="s">
        <v>49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3">
      <c r="A25" s="12" t="s">
        <v>50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3">
      <c r="A26" s="12" t="s">
        <v>51</v>
      </c>
      <c r="B26" s="7"/>
      <c r="C26" s="7">
        <v>7.5</v>
      </c>
      <c r="D26" s="7"/>
      <c r="E26" s="7">
        <v>7.5</v>
      </c>
      <c r="F26" s="7">
        <v>59.5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640.38624000000004</v>
      </c>
      <c r="Y26" s="7">
        <v>132</v>
      </c>
      <c r="Z26" s="7"/>
      <c r="AA26" s="7"/>
      <c r="AB26" s="7"/>
      <c r="AC26" s="7"/>
      <c r="AD26" s="7"/>
      <c r="AE26" s="7"/>
      <c r="AF26" s="7">
        <v>355.86799999999999</v>
      </c>
      <c r="AG26" s="7">
        <f t="shared" si="0"/>
        <v>1195.25424</v>
      </c>
    </row>
    <row r="27" spans="1:33" x14ac:dyDescent="0.3">
      <c r="A27" s="12" t="s">
        <v>52</v>
      </c>
      <c r="B27" s="7"/>
      <c r="C27" s="7">
        <v>16.5</v>
      </c>
      <c r="D27" s="7"/>
      <c r="E27" s="7">
        <v>16.5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76.936184999999981</v>
      </c>
      <c r="Y27" s="7">
        <v>528</v>
      </c>
      <c r="Z27" s="7"/>
      <c r="AA27" s="7"/>
      <c r="AB27" s="7"/>
      <c r="AC27" s="7"/>
      <c r="AD27" s="7"/>
      <c r="AE27" s="7"/>
      <c r="AF27" s="7">
        <v>32.68</v>
      </c>
      <c r="AG27" s="7">
        <f t="shared" si="0"/>
        <v>654.11618499999997</v>
      </c>
    </row>
    <row r="28" spans="1:33" x14ac:dyDescent="0.3">
      <c r="A28" s="12" t="s">
        <v>53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3">
      <c r="A29" s="12" t="s">
        <v>54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3">
      <c r="A30" s="12" t="s">
        <v>55</v>
      </c>
      <c r="B30" s="7">
        <v>891</v>
      </c>
      <c r="C30" s="7">
        <v>418.8</v>
      </c>
      <c r="D30" s="7"/>
      <c r="E30" s="7">
        <v>1309.8</v>
      </c>
      <c r="F30" s="7">
        <v>30.1</v>
      </c>
      <c r="G30" s="7"/>
      <c r="H30" s="7">
        <v>810.04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48.916799999999995</v>
      </c>
      <c r="Y30" s="7">
        <v>75.899999999999991</v>
      </c>
      <c r="Z30" s="7"/>
      <c r="AA30" s="7"/>
      <c r="AB30" s="7"/>
      <c r="AC30" s="7"/>
      <c r="AD30" s="7"/>
      <c r="AE30" s="7"/>
      <c r="AF30" s="7">
        <v>366.96199999999999</v>
      </c>
      <c r="AG30" s="7">
        <f t="shared" si="0"/>
        <v>2641.7187999999996</v>
      </c>
    </row>
    <row r="31" spans="1:33" x14ac:dyDescent="0.3">
      <c r="A31" s="12" t="s">
        <v>56</v>
      </c>
      <c r="B31" s="7"/>
      <c r="C31" s="7"/>
      <c r="D31" s="7"/>
      <c r="E31" s="7"/>
      <c r="F31" s="7">
        <v>2474.1</v>
      </c>
      <c r="G31" s="7"/>
      <c r="H31" s="7"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626.00811499999998</v>
      </c>
      <c r="Y31" s="7">
        <v>3.3</v>
      </c>
      <c r="Z31" s="7"/>
      <c r="AA31" s="7"/>
      <c r="AB31" s="7"/>
      <c r="AC31" s="7"/>
      <c r="AD31" s="7"/>
      <c r="AE31" s="7"/>
      <c r="AF31" s="7">
        <v>561.06399999999996</v>
      </c>
      <c r="AG31" s="7">
        <f t="shared" si="0"/>
        <v>3664.472115</v>
      </c>
    </row>
    <row r="32" spans="1:33" x14ac:dyDescent="0.3">
      <c r="A32" s="12" t="s">
        <v>57</v>
      </c>
      <c r="B32" s="7"/>
      <c r="C32" s="7">
        <v>12</v>
      </c>
      <c r="D32" s="7"/>
      <c r="E32" s="7">
        <v>12</v>
      </c>
      <c r="F32" s="7">
        <v>46.2</v>
      </c>
      <c r="G32" s="7"/>
      <c r="H32" s="7">
        <v>19.25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296.95795500000003</v>
      </c>
      <c r="Y32" s="7"/>
      <c r="Z32" s="7"/>
      <c r="AA32" s="7"/>
      <c r="AB32" s="7"/>
      <c r="AC32" s="7"/>
      <c r="AD32" s="7"/>
      <c r="AE32" s="7"/>
      <c r="AF32" s="7">
        <v>180.6</v>
      </c>
      <c r="AG32" s="7">
        <f t="shared" si="0"/>
        <v>555.00795500000004</v>
      </c>
    </row>
    <row r="33" spans="1:33" x14ac:dyDescent="0.3">
      <c r="A33" s="12" t="s">
        <v>58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3">
      <c r="A34" s="12" t="s">
        <v>59</v>
      </c>
      <c r="B34" s="7">
        <v>191</v>
      </c>
      <c r="C34" s="7">
        <v>806.4</v>
      </c>
      <c r="D34" s="7"/>
      <c r="E34" s="7">
        <v>997.4</v>
      </c>
      <c r="F34" s="7">
        <v>59.5</v>
      </c>
      <c r="G34" s="7"/>
      <c r="H34" s="7">
        <v>0.77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v>2088.03341</v>
      </c>
      <c r="Y34" s="7">
        <v>603.07499999999993</v>
      </c>
      <c r="Z34" s="7"/>
      <c r="AA34" s="7"/>
      <c r="AB34" s="7"/>
      <c r="AC34" s="7">
        <v>29</v>
      </c>
      <c r="AD34" s="7"/>
      <c r="AE34" s="7"/>
      <c r="AF34" s="7">
        <v>1269.2739999999999</v>
      </c>
      <c r="AG34" s="7">
        <f t="shared" si="0"/>
        <v>5047.0524100000002</v>
      </c>
    </row>
    <row r="35" spans="1:33" x14ac:dyDescent="0.3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3">
      <c r="A36" s="9" t="s">
        <v>60</v>
      </c>
      <c r="B36" s="7">
        <v>5.33</v>
      </c>
      <c r="C36" s="7"/>
      <c r="D36" s="7"/>
      <c r="E36" s="7">
        <v>5.33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v>9857.3942900000002</v>
      </c>
      <c r="Y36" s="7">
        <v>2.4749999999999996</v>
      </c>
      <c r="Z36" s="7"/>
      <c r="AA36" s="7"/>
      <c r="AB36" s="7"/>
      <c r="AC36" s="7"/>
      <c r="AD36" s="7"/>
      <c r="AE36" s="7"/>
      <c r="AF36" s="7">
        <v>42.139999999999993</v>
      </c>
      <c r="AG36" s="7">
        <f t="shared" si="0"/>
        <v>9907.3392899999999</v>
      </c>
    </row>
    <row r="37" spans="1:33" x14ac:dyDescent="0.3">
      <c r="A37" s="12" t="s">
        <v>61</v>
      </c>
      <c r="B37" s="7">
        <v>5.33</v>
      </c>
      <c r="C37" s="7"/>
      <c r="D37" s="7"/>
      <c r="E37" s="7">
        <v>5.33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>
        <v>219.42263999999994</v>
      </c>
      <c r="Y37" s="7"/>
      <c r="Z37" s="7"/>
      <c r="AA37" s="7"/>
      <c r="AB37" s="7"/>
      <c r="AC37" s="7"/>
      <c r="AD37" s="7"/>
      <c r="AE37" s="7"/>
      <c r="AF37" s="7">
        <v>42.139999999999993</v>
      </c>
      <c r="AG37" s="7">
        <f t="shared" si="0"/>
        <v>266.89263999999997</v>
      </c>
    </row>
    <row r="38" spans="1:33" x14ac:dyDescent="0.3">
      <c r="A38" s="12" t="s">
        <v>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194.15663999999998</v>
      </c>
      <c r="Y38" s="7"/>
      <c r="Z38" s="7"/>
      <c r="AA38" s="7"/>
      <c r="AB38" s="7"/>
      <c r="AC38" s="7"/>
      <c r="AD38" s="7"/>
      <c r="AE38" s="7"/>
      <c r="AF38" s="7"/>
      <c r="AG38" s="7">
        <f t="shared" si="0"/>
        <v>194.15663999999998</v>
      </c>
    </row>
    <row r="39" spans="1:33" x14ac:dyDescent="0.3">
      <c r="A39" s="12" t="s">
        <v>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555.82988999999998</v>
      </c>
      <c r="Y39" s="7"/>
      <c r="Z39" s="7"/>
      <c r="AA39" s="7"/>
      <c r="AB39" s="7"/>
      <c r="AC39" s="7"/>
      <c r="AD39" s="7"/>
      <c r="AE39" s="7"/>
      <c r="AF39" s="7"/>
      <c r="AG39" s="7">
        <f t="shared" si="0"/>
        <v>555.82988999999998</v>
      </c>
    </row>
    <row r="40" spans="1:33" x14ac:dyDescent="0.3">
      <c r="A40" s="12" t="s">
        <v>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3">
      <c r="A41" s="12" t="s">
        <v>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8887.9851199999994</v>
      </c>
      <c r="Y41" s="7">
        <v>2.4749999999999996</v>
      </c>
      <c r="Z41" s="7"/>
      <c r="AA41" s="7"/>
      <c r="AB41" s="7"/>
      <c r="AC41" s="7"/>
      <c r="AD41" s="7"/>
      <c r="AE41" s="7"/>
      <c r="AF41" s="7"/>
      <c r="AG41" s="7">
        <f t="shared" si="0"/>
        <v>8890.4601199999997</v>
      </c>
    </row>
    <row r="42" spans="1:33" x14ac:dyDescent="0.3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3">
      <c r="A43" s="9" t="s">
        <v>66</v>
      </c>
      <c r="B43" s="7">
        <v>504</v>
      </c>
      <c r="C43" s="7">
        <v>1881</v>
      </c>
      <c r="D43" s="7"/>
      <c r="E43" s="7">
        <v>2385</v>
      </c>
      <c r="F43" s="7">
        <v>63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5706.1377200000006</v>
      </c>
      <c r="Y43" s="7">
        <v>666.59999999999991</v>
      </c>
      <c r="Z43" s="7">
        <v>7108.6200000000008</v>
      </c>
      <c r="AA43" s="7"/>
      <c r="AB43" s="7"/>
      <c r="AC43" s="7">
        <v>100</v>
      </c>
      <c r="AD43" s="7"/>
      <c r="AE43" s="7">
        <v>415</v>
      </c>
      <c r="AF43" s="7">
        <v>2302.4780000000001</v>
      </c>
      <c r="AG43" s="7">
        <f t="shared" si="0"/>
        <v>18746.835719999999</v>
      </c>
    </row>
    <row r="44" spans="1:33" x14ac:dyDescent="0.3">
      <c r="A44" s="12" t="s">
        <v>67</v>
      </c>
      <c r="B44" s="7">
        <v>504</v>
      </c>
      <c r="C44" s="7">
        <v>1881</v>
      </c>
      <c r="D44" s="7"/>
      <c r="E44" s="7">
        <v>2385</v>
      </c>
      <c r="F44" s="7">
        <v>63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3329.2602200000001</v>
      </c>
      <c r="Y44" s="7">
        <v>666.59999999999991</v>
      </c>
      <c r="Z44" s="7">
        <v>7108.6200000000008</v>
      </c>
      <c r="AA44" s="7"/>
      <c r="AB44" s="7"/>
      <c r="AC44" s="7">
        <v>100</v>
      </c>
      <c r="AD44" s="7"/>
      <c r="AE44" s="7">
        <v>415</v>
      </c>
      <c r="AF44" s="7">
        <v>2199.7939999999999</v>
      </c>
      <c r="AG44" s="7">
        <f t="shared" si="0"/>
        <v>16267.274220000001</v>
      </c>
    </row>
    <row r="45" spans="1:33" x14ac:dyDescent="0.3">
      <c r="A45" s="12" t="s">
        <v>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>
        <v>2376.8775000000001</v>
      </c>
      <c r="Y45" s="7"/>
      <c r="Z45" s="7"/>
      <c r="AA45" s="7"/>
      <c r="AB45" s="7"/>
      <c r="AC45" s="7"/>
      <c r="AD45" s="7"/>
      <c r="AE45" s="7"/>
      <c r="AF45" s="7">
        <v>102.684</v>
      </c>
      <c r="AG45" s="7">
        <f t="shared" si="0"/>
        <v>2479.5615000000003</v>
      </c>
    </row>
    <row r="46" spans="1:33" x14ac:dyDescent="0.3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3">
      <c r="A47" s="9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2918.5984250000001</v>
      </c>
      <c r="Y47" s="7"/>
      <c r="Z47" s="7"/>
      <c r="AA47" s="7"/>
      <c r="AB47" s="7"/>
      <c r="AC47" s="7"/>
      <c r="AD47" s="7"/>
      <c r="AE47" s="7"/>
      <c r="AF47" s="7"/>
      <c r="AG47" s="7">
        <f t="shared" si="0"/>
        <v>2918.5984250000001</v>
      </c>
    </row>
    <row r="48" spans="1:33" x14ac:dyDescent="0.3">
      <c r="A48" s="12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>
        <v>1569.812825</v>
      </c>
      <c r="Y48" s="7"/>
      <c r="Z48" s="7"/>
      <c r="AA48" s="7"/>
      <c r="AB48" s="7"/>
      <c r="AC48" s="7"/>
      <c r="AD48" s="7"/>
      <c r="AE48" s="7"/>
      <c r="AF48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DE9D-3068-3C4F-B1CA-2B9E23F92589}">
  <dimension ref="A1:AG48"/>
  <sheetViews>
    <sheetView topLeftCell="W1" workbookViewId="0">
      <selection activeCell="AG1" sqref="AG1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1200</v>
      </c>
      <c r="C2" s="7">
        <v>10440.808199999999</v>
      </c>
      <c r="D2" s="7">
        <v>32.662500000000001</v>
      </c>
      <c r="E2" s="7">
        <v>11673.4707</v>
      </c>
      <c r="X2" s="7">
        <v>3691.5711000000001</v>
      </c>
      <c r="Y2" s="7">
        <v>150.15</v>
      </c>
      <c r="Z2" s="7">
        <v>7068.15</v>
      </c>
      <c r="AA2" s="7">
        <v>3056.5173999999997</v>
      </c>
      <c r="AC2" s="7">
        <v>437</v>
      </c>
      <c r="AD2" s="7">
        <v>143</v>
      </c>
      <c r="AE2" s="7">
        <v>73.959999999999994</v>
      </c>
      <c r="AG2" s="7">
        <f>B2+C2+D2+F2+G2+H2+I2+J2+K2+L2+M2+N2+O2+P2+Q2+R2+S2+T2+U2+V2+W2+X2+Y2+Z2+AA2+AB2+AC2+AD2+AE2+AF2</f>
        <v>26293.819199999998</v>
      </c>
    </row>
    <row r="3" spans="1:33" x14ac:dyDescent="0.3">
      <c r="A3" s="12" t="s">
        <v>33</v>
      </c>
      <c r="B3" s="7">
        <v>4347</v>
      </c>
      <c r="C3" s="7">
        <v>1.9789999999999999</v>
      </c>
      <c r="E3" s="7">
        <v>4348.9790000000003</v>
      </c>
      <c r="F3" s="7">
        <v>127.4</v>
      </c>
      <c r="H3" s="7">
        <v>714.56</v>
      </c>
      <c r="X3" s="7">
        <v>28344.691490000001</v>
      </c>
      <c r="Y3" s="7">
        <v>5658.6749999999993</v>
      </c>
      <c r="AG3" s="7">
        <f t="shared" ref="AG3:AG48" si="0">B3+C3+D3+F3+G3+H3+I3+J3+K3+L3+M3+N3+O3+P3+Q3+R3+S3+T3+U3+V3+W3+X3+Y3+Z3+AA3+AB3+AC3+AD3+AE3+AF3</f>
        <v>39194.305489999999</v>
      </c>
    </row>
    <row r="4" spans="1:33" x14ac:dyDescent="0.3">
      <c r="A4" s="12" t="s">
        <v>34</v>
      </c>
      <c r="B4" s="7">
        <v>0</v>
      </c>
      <c r="X4" s="7">
        <v>1887.5880199999997</v>
      </c>
      <c r="AF4" s="7">
        <v>59.847399999999993</v>
      </c>
      <c r="AG4" s="7">
        <f t="shared" si="0"/>
        <v>1947.4354199999998</v>
      </c>
    </row>
    <row r="5" spans="1:33" x14ac:dyDescent="0.3">
      <c r="A5" s="12" t="s">
        <v>35</v>
      </c>
      <c r="B5" s="7">
        <v>0</v>
      </c>
      <c r="X5" s="7">
        <v>463.90048000000002</v>
      </c>
      <c r="AG5" s="7">
        <f t="shared" si="0"/>
        <v>463.90048000000002</v>
      </c>
    </row>
    <row r="6" spans="1:33" x14ac:dyDescent="0.3">
      <c r="A6" s="12" t="s">
        <v>36</v>
      </c>
      <c r="B6" s="7">
        <v>239</v>
      </c>
      <c r="C6" s="7">
        <v>-71.837699999999998</v>
      </c>
      <c r="E6" s="7">
        <v>167.16230000000002</v>
      </c>
      <c r="F6" s="7">
        <v>-78.400000000000006</v>
      </c>
      <c r="H6" s="7">
        <v>19.786000000000001</v>
      </c>
      <c r="X6" s="7">
        <v>-131.35311000000004</v>
      </c>
      <c r="Y6" s="7">
        <v>-85.8</v>
      </c>
      <c r="AG6" s="7">
        <f t="shared" si="0"/>
        <v>-108.60481000000003</v>
      </c>
    </row>
    <row r="7" spans="1:33" x14ac:dyDescent="0.3">
      <c r="A7" s="9"/>
    </row>
    <row r="8" spans="1:33" x14ac:dyDescent="0.3">
      <c r="A8" s="9" t="s">
        <v>37</v>
      </c>
      <c r="B8" s="7">
        <v>5786</v>
      </c>
      <c r="C8" s="7">
        <v>10370.949499999999</v>
      </c>
      <c r="D8" s="7">
        <v>32.662500000000001</v>
      </c>
      <c r="E8" s="7">
        <v>16189.611999999999</v>
      </c>
      <c r="F8" s="7">
        <v>49</v>
      </c>
      <c r="H8" s="7">
        <v>734.346</v>
      </c>
      <c r="X8" s="7">
        <v>29553.420980000003</v>
      </c>
      <c r="Y8" s="7">
        <v>5723.0249999999987</v>
      </c>
      <c r="AA8" s="7">
        <v>3056.5173999999997</v>
      </c>
      <c r="AC8" s="7">
        <v>437</v>
      </c>
      <c r="AD8" s="7">
        <v>143</v>
      </c>
      <c r="AE8" s="7">
        <v>73.959999999999994</v>
      </c>
      <c r="AF8" s="7">
        <v>-59.847399999999993</v>
      </c>
      <c r="AG8" s="7">
        <f t="shared" si="0"/>
        <v>55900.03398</v>
      </c>
    </row>
    <row r="9" spans="1:33" x14ac:dyDescent="0.3">
      <c r="A9" s="12" t="s">
        <v>38</v>
      </c>
      <c r="B9" s="7">
        <v>79</v>
      </c>
      <c r="C9" s="7">
        <v>-0.55750000000080036</v>
      </c>
      <c r="D9" s="7">
        <v>-0.76249999999999574</v>
      </c>
      <c r="E9" s="7">
        <v>77.679999999999211</v>
      </c>
      <c r="X9" s="7">
        <v>229.38575000000492</v>
      </c>
      <c r="AG9" s="7">
        <f t="shared" si="0"/>
        <v>307.06575000000413</v>
      </c>
    </row>
    <row r="10" spans="1:33" x14ac:dyDescent="0.3">
      <c r="A10" s="12"/>
    </row>
    <row r="11" spans="1:33" x14ac:dyDescent="0.3">
      <c r="A11" s="9" t="s">
        <v>39</v>
      </c>
      <c r="B11" s="7">
        <v>-3727.6899999999996</v>
      </c>
      <c r="C11" s="7">
        <v>-6645.5069999999996</v>
      </c>
      <c r="E11" s="7">
        <v>-10373.197</v>
      </c>
      <c r="F11" s="7">
        <v>2702.7</v>
      </c>
      <c r="X11" s="7">
        <v>-4381.0702199999996</v>
      </c>
      <c r="Y11" s="7">
        <v>-2971.6499999999996</v>
      </c>
      <c r="AA11" s="7">
        <v>-3056.5173999999997</v>
      </c>
      <c r="AE11" s="7">
        <v>-74</v>
      </c>
      <c r="AF11" s="7">
        <v>5712.1027999999988</v>
      </c>
      <c r="AG11" s="7">
        <f t="shared" si="0"/>
        <v>-12441.631820000001</v>
      </c>
    </row>
    <row r="12" spans="1:33" x14ac:dyDescent="0.3">
      <c r="A12" s="12" t="s">
        <v>40</v>
      </c>
      <c r="B12" s="7">
        <f>B11-B13-B15</f>
        <v>-387.6899999999996</v>
      </c>
      <c r="C12" s="7">
        <f>C11-C15</f>
        <v>-6617.5853999999999</v>
      </c>
      <c r="E12" s="7">
        <f>E11-E13-E15</f>
        <v>-7005.2754000000004</v>
      </c>
      <c r="F12" s="7">
        <f>F11-F13-F15</f>
        <v>-388</v>
      </c>
      <c r="X12" s="7">
        <f>X11-X14-X15</f>
        <v>-1802.7991649999997</v>
      </c>
      <c r="Y12" s="7">
        <v>-2971.6499999999996</v>
      </c>
      <c r="AA12" s="7">
        <v>-3056.5173999999997</v>
      </c>
      <c r="AE12" s="7">
        <v>-74</v>
      </c>
      <c r="AF12" s="7">
        <f>AF11-AF14-AF15</f>
        <v>7417.2763999999988</v>
      </c>
      <c r="AG12" s="7">
        <f t="shared" si="0"/>
        <v>-7880.9655649999986</v>
      </c>
    </row>
    <row r="13" spans="1:33" x14ac:dyDescent="0.3">
      <c r="A13" s="12" t="s">
        <v>41</v>
      </c>
      <c r="B13" s="7">
        <v>-3304</v>
      </c>
      <c r="E13" s="7">
        <v>-3304</v>
      </c>
      <c r="F13" s="7">
        <v>3378.7</v>
      </c>
      <c r="AG13" s="7">
        <f t="shared" si="0"/>
        <v>74.699999999999818</v>
      </c>
    </row>
    <row r="14" spans="1:33" x14ac:dyDescent="0.3">
      <c r="A14" s="12" t="s">
        <v>42</v>
      </c>
      <c r="X14" s="7">
        <v>-1172.4991600000001</v>
      </c>
      <c r="AF14" s="7">
        <v>-143.61999999999998</v>
      </c>
      <c r="AG14" s="7">
        <f t="shared" si="0"/>
        <v>-1316.11916</v>
      </c>
    </row>
    <row r="15" spans="1:33" x14ac:dyDescent="0.3">
      <c r="A15" s="12" t="s">
        <v>43</v>
      </c>
      <c r="B15" s="7">
        <v>-36.000000000000007</v>
      </c>
      <c r="C15" s="7">
        <v>-27.921599999999998</v>
      </c>
      <c r="E15" s="7">
        <v>-63.921600000000005</v>
      </c>
      <c r="F15" s="7">
        <v>-288</v>
      </c>
      <c r="X15" s="7">
        <v>-1405.7718949999996</v>
      </c>
      <c r="AF15" s="7">
        <v>-1561.5535999999997</v>
      </c>
      <c r="AG15" s="7">
        <f t="shared" si="0"/>
        <v>-3319.2470949999993</v>
      </c>
    </row>
    <row r="16" spans="1:33" x14ac:dyDescent="0.3">
      <c r="A16" s="9"/>
    </row>
    <row r="17" spans="1:33" x14ac:dyDescent="0.3">
      <c r="A17" s="9" t="s">
        <v>44</v>
      </c>
      <c r="B17" s="7">
        <v>2058</v>
      </c>
      <c r="C17" s="7">
        <v>3725.4424999999992</v>
      </c>
      <c r="D17" s="7">
        <v>32.662500000000001</v>
      </c>
      <c r="E17" s="7">
        <v>5816.1049999999996</v>
      </c>
      <c r="F17" s="7">
        <v>2751.7</v>
      </c>
      <c r="H17" s="7">
        <v>734.346</v>
      </c>
      <c r="X17" s="7">
        <v>25172.350760000001</v>
      </c>
      <c r="Y17" s="7">
        <v>2751.3749999999991</v>
      </c>
      <c r="Z17" s="7">
        <v>7068.15</v>
      </c>
      <c r="AC17" s="7">
        <v>437</v>
      </c>
      <c r="AD17" s="7">
        <v>143</v>
      </c>
      <c r="AF17" s="7">
        <v>5652.2553999999991</v>
      </c>
      <c r="AG17" s="7">
        <f t="shared" si="0"/>
        <v>50526.282160000002</v>
      </c>
    </row>
    <row r="18" spans="1:33" x14ac:dyDescent="0.3">
      <c r="A18" s="12" t="s">
        <v>38</v>
      </c>
      <c r="B18" s="7">
        <v>79</v>
      </c>
      <c r="C18" s="7">
        <v>-0.55750000000080036</v>
      </c>
      <c r="D18" s="7">
        <v>-0.76249999999999574</v>
      </c>
      <c r="E18" s="7">
        <v>77.679999999999211</v>
      </c>
      <c r="X18" s="7">
        <v>229.38575000000492</v>
      </c>
      <c r="AG18" s="7">
        <f t="shared" si="0"/>
        <v>307.06575000000413</v>
      </c>
    </row>
    <row r="19" spans="1:33" x14ac:dyDescent="0.3">
      <c r="A19" s="9" t="s">
        <v>45</v>
      </c>
      <c r="B19" s="7">
        <v>1979</v>
      </c>
      <c r="C19" s="7">
        <v>3726</v>
      </c>
      <c r="D19" s="7">
        <v>33.424999999999997</v>
      </c>
      <c r="E19" s="7">
        <v>5738.4250000000002</v>
      </c>
      <c r="F19" s="7">
        <v>2751.7000000000003</v>
      </c>
      <c r="H19" s="7">
        <v>734.58</v>
      </c>
      <c r="X19" s="7">
        <v>24942.965009999996</v>
      </c>
      <c r="Y19" s="7">
        <v>2751.375</v>
      </c>
      <c r="Z19" s="7">
        <v>7068.15</v>
      </c>
      <c r="AC19" s="7">
        <v>437</v>
      </c>
      <c r="AD19" s="7">
        <v>143</v>
      </c>
      <c r="AF19" s="7">
        <v>5652.2554</v>
      </c>
      <c r="AG19" s="7">
        <f t="shared" si="0"/>
        <v>50219.450409999998</v>
      </c>
    </row>
    <row r="20" spans="1:33" x14ac:dyDescent="0.3">
      <c r="A20" s="9"/>
    </row>
    <row r="21" spans="1:33" x14ac:dyDescent="0.3">
      <c r="A21" s="9" t="s">
        <v>46</v>
      </c>
      <c r="B21" s="7">
        <v>1176</v>
      </c>
      <c r="C21" s="7">
        <v>1803.8999999999999</v>
      </c>
      <c r="D21" s="7">
        <v>22.425000000000001</v>
      </c>
      <c r="E21" s="7">
        <v>3002.3249999999998</v>
      </c>
      <c r="F21" s="7">
        <v>2678.2000000000003</v>
      </c>
      <c r="H21" s="7">
        <v>734.58</v>
      </c>
      <c r="X21" s="7">
        <v>4476.1272150000004</v>
      </c>
      <c r="Y21" s="7">
        <v>1931.3249999999998</v>
      </c>
      <c r="AD21" s="7">
        <v>38</v>
      </c>
      <c r="AF21" s="7">
        <v>3124.9733999999999</v>
      </c>
      <c r="AG21" s="7">
        <f t="shared" si="0"/>
        <v>15985.530615</v>
      </c>
    </row>
    <row r="22" spans="1:33" x14ac:dyDescent="0.3">
      <c r="A22" s="12" t="s">
        <v>47</v>
      </c>
    </row>
    <row r="23" spans="1:33" x14ac:dyDescent="0.3">
      <c r="A23" s="12" t="s">
        <v>48</v>
      </c>
      <c r="C23" s="7">
        <v>250.5</v>
      </c>
      <c r="E23" s="7">
        <v>250.5</v>
      </c>
      <c r="F23" s="7">
        <v>25.2</v>
      </c>
      <c r="X23" s="7">
        <v>81.599999999999994</v>
      </c>
      <c r="Y23" s="7">
        <v>46.199999999999996</v>
      </c>
      <c r="AF23" s="7">
        <v>30.701999999999998</v>
      </c>
      <c r="AG23" s="7">
        <f t="shared" si="0"/>
        <v>434.20199999999994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27</v>
      </c>
      <c r="C26" s="7">
        <v>7.5</v>
      </c>
      <c r="E26" s="7">
        <v>34.5</v>
      </c>
      <c r="X26" s="7">
        <v>746.84831999999994</v>
      </c>
      <c r="Y26" s="7">
        <v>140.25</v>
      </c>
      <c r="AF26" s="7">
        <v>376.42199999999997</v>
      </c>
      <c r="AG26" s="7">
        <f t="shared" si="0"/>
        <v>1298.0203199999999</v>
      </c>
    </row>
    <row r="27" spans="1:33" x14ac:dyDescent="0.3">
      <c r="A27" s="12" t="s">
        <v>52</v>
      </c>
      <c r="C27" s="7">
        <v>37.199999999999996</v>
      </c>
      <c r="E27" s="7">
        <v>37.199999999999996</v>
      </c>
      <c r="X27" s="7">
        <v>159.266085</v>
      </c>
      <c r="Y27" s="7">
        <v>592.35</v>
      </c>
      <c r="AF27" s="7">
        <v>32.68</v>
      </c>
      <c r="AG27" s="7">
        <f t="shared" si="0"/>
        <v>821.49608499999999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721</v>
      </c>
      <c r="C30" s="7">
        <v>464.7</v>
      </c>
      <c r="E30" s="7">
        <v>1185.7</v>
      </c>
      <c r="F30" s="7">
        <v>21.7</v>
      </c>
      <c r="H30" s="7">
        <v>716.1</v>
      </c>
      <c r="X30" s="7">
        <v>106.79903999999999</v>
      </c>
      <c r="Y30" s="7">
        <v>41.25</v>
      </c>
      <c r="AF30" s="7">
        <v>247.93799999999999</v>
      </c>
      <c r="AG30" s="7">
        <f t="shared" si="0"/>
        <v>2319.48704</v>
      </c>
    </row>
    <row r="31" spans="1:33" x14ac:dyDescent="0.3">
      <c r="A31" s="12" t="s">
        <v>56</v>
      </c>
      <c r="E31" s="7">
        <v>0</v>
      </c>
      <c r="F31" s="7">
        <v>2536.1</v>
      </c>
      <c r="H31" s="7">
        <v>0</v>
      </c>
      <c r="X31" s="7">
        <v>586.04416999999989</v>
      </c>
      <c r="Y31" s="7">
        <v>4.125</v>
      </c>
      <c r="AF31" s="7">
        <v>598.11279999999999</v>
      </c>
      <c r="AG31" s="7">
        <f t="shared" si="0"/>
        <v>3724.3819699999995</v>
      </c>
    </row>
    <row r="32" spans="1:33" x14ac:dyDescent="0.3">
      <c r="A32" s="12" t="s">
        <v>57</v>
      </c>
      <c r="B32" s="7">
        <v>24</v>
      </c>
      <c r="C32" s="7">
        <v>12</v>
      </c>
      <c r="E32" s="7">
        <v>36</v>
      </c>
      <c r="F32" s="7">
        <v>51.8</v>
      </c>
      <c r="H32" s="7">
        <v>18.48</v>
      </c>
      <c r="X32" s="7">
        <v>321.56549999999999</v>
      </c>
      <c r="Y32" s="7">
        <v>104.77499999999999</v>
      </c>
      <c r="AF32" s="7">
        <v>185.93199999999999</v>
      </c>
      <c r="AG32" s="7">
        <f t="shared" si="0"/>
        <v>718.55250000000001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404</v>
      </c>
      <c r="C34" s="7">
        <v>1032</v>
      </c>
      <c r="D34" s="7">
        <v>22.425000000000001</v>
      </c>
      <c r="E34" s="7">
        <v>1458.425</v>
      </c>
      <c r="F34" s="7">
        <v>43.4</v>
      </c>
      <c r="X34" s="7">
        <v>2474.0041000000001</v>
      </c>
      <c r="Y34" s="7">
        <v>1002.375</v>
      </c>
      <c r="AD34" s="7">
        <v>38</v>
      </c>
      <c r="AF34" s="7">
        <v>1653.1865999999998</v>
      </c>
      <c r="AG34" s="7">
        <f t="shared" si="0"/>
        <v>6669.3906999999999</v>
      </c>
    </row>
    <row r="35" spans="1:33" x14ac:dyDescent="0.3">
      <c r="A35" s="9"/>
    </row>
    <row r="36" spans="1:33" ht="15" customHeight="1" x14ac:dyDescent="0.3">
      <c r="A36" s="9" t="s">
        <v>60</v>
      </c>
      <c r="B36" s="7">
        <v>2</v>
      </c>
      <c r="D36" s="7">
        <v>11</v>
      </c>
      <c r="E36" s="7">
        <v>13</v>
      </c>
      <c r="X36" s="7">
        <v>11021.248349999998</v>
      </c>
      <c r="Y36" s="7">
        <v>0.82499999999999996</v>
      </c>
      <c r="AF36" s="7">
        <v>42.139999999999993</v>
      </c>
      <c r="AG36" s="7">
        <f t="shared" si="0"/>
        <v>11077.213349999998</v>
      </c>
    </row>
    <row r="37" spans="1:33" ht="15.5" customHeight="1" x14ac:dyDescent="0.3">
      <c r="A37" s="12" t="s">
        <v>61</v>
      </c>
      <c r="B37" s="7">
        <v>2</v>
      </c>
      <c r="D37" s="7">
        <v>11</v>
      </c>
      <c r="E37" s="7">
        <v>13</v>
      </c>
      <c r="X37" s="7">
        <v>221.47799999999998</v>
      </c>
      <c r="AF37" s="7">
        <v>42.139999999999993</v>
      </c>
      <c r="AG37" s="7">
        <f t="shared" si="0"/>
        <v>276.61799999999999</v>
      </c>
    </row>
    <row r="38" spans="1:33" ht="14.5" customHeight="1" x14ac:dyDescent="0.3">
      <c r="A38" s="12" t="s">
        <v>62</v>
      </c>
      <c r="X38" s="7">
        <v>225.56562</v>
      </c>
      <c r="AG38" s="7">
        <f t="shared" si="0"/>
        <v>225.56562</v>
      </c>
    </row>
    <row r="39" spans="1:33" ht="14.5" customHeight="1" x14ac:dyDescent="0.3">
      <c r="A39" s="12" t="s">
        <v>63</v>
      </c>
      <c r="X39" s="7">
        <v>923.60740499999986</v>
      </c>
      <c r="AG39" s="7">
        <f t="shared" si="0"/>
        <v>923.60740499999986</v>
      </c>
    </row>
    <row r="40" spans="1:33" ht="14.5" customHeight="1" x14ac:dyDescent="0.3">
      <c r="A40" s="12" t="s">
        <v>64</v>
      </c>
    </row>
    <row r="41" spans="1:33" x14ac:dyDescent="0.3">
      <c r="A41" s="12" t="s">
        <v>65</v>
      </c>
      <c r="X41" s="7">
        <v>9650.5973249999988</v>
      </c>
      <c r="Y41" s="7">
        <v>0.82499999999999996</v>
      </c>
      <c r="AG41" s="7">
        <f t="shared" si="0"/>
        <v>9651.4223249999995</v>
      </c>
    </row>
    <row r="42" spans="1:33" x14ac:dyDescent="0.3">
      <c r="A42" s="9"/>
    </row>
    <row r="43" spans="1:33" x14ac:dyDescent="0.3">
      <c r="A43" s="9" t="s">
        <v>66</v>
      </c>
      <c r="B43" s="7">
        <v>801</v>
      </c>
      <c r="C43" s="7">
        <v>1922.1</v>
      </c>
      <c r="E43" s="7">
        <v>2723.1</v>
      </c>
      <c r="F43" s="7">
        <v>73.5</v>
      </c>
      <c r="X43" s="7">
        <v>6358.6701499999999</v>
      </c>
      <c r="Y43" s="7">
        <v>819.22499999999991</v>
      </c>
      <c r="Z43" s="7">
        <v>7068.15</v>
      </c>
      <c r="AC43" s="7">
        <v>437</v>
      </c>
      <c r="AD43" s="7">
        <v>105</v>
      </c>
      <c r="AF43" s="7">
        <v>2485.1419999999998</v>
      </c>
      <c r="AG43" s="7">
        <f t="shared" si="0"/>
        <v>20069.78715</v>
      </c>
    </row>
    <row r="44" spans="1:33" x14ac:dyDescent="0.3">
      <c r="A44" s="12" t="s">
        <v>67</v>
      </c>
      <c r="B44" s="7">
        <v>801</v>
      </c>
      <c r="C44" s="7">
        <v>1922.1</v>
      </c>
      <c r="E44" s="7">
        <v>2723.1</v>
      </c>
      <c r="F44" s="7">
        <v>73.5</v>
      </c>
      <c r="X44" s="7">
        <v>3933.23045</v>
      </c>
      <c r="Y44" s="7">
        <v>819.22499999999991</v>
      </c>
      <c r="Z44" s="7">
        <v>7068.15</v>
      </c>
      <c r="AC44" s="7">
        <v>437</v>
      </c>
      <c r="AD44" s="7">
        <v>105</v>
      </c>
      <c r="AF44" s="7">
        <v>2355.0239999999999</v>
      </c>
      <c r="AG44" s="7">
        <f t="shared" si="0"/>
        <v>17514.229449999999</v>
      </c>
    </row>
    <row r="45" spans="1:33" x14ac:dyDescent="0.3">
      <c r="A45" s="12" t="s">
        <v>68</v>
      </c>
      <c r="X45" s="7">
        <v>2425.4396999999999</v>
      </c>
      <c r="AF45" s="7">
        <v>130.11799999999999</v>
      </c>
      <c r="AG45" s="7">
        <f t="shared" si="0"/>
        <v>2555.5576999999998</v>
      </c>
    </row>
    <row r="46" spans="1:33" x14ac:dyDescent="0.3">
      <c r="A46" s="9"/>
    </row>
    <row r="47" spans="1:33" x14ac:dyDescent="0.3">
      <c r="A47" s="9" t="s">
        <v>69</v>
      </c>
      <c r="X47" s="7">
        <v>3086.9192950000001</v>
      </c>
      <c r="AG47" s="7">
        <f t="shared" si="0"/>
        <v>3086.9192950000001</v>
      </c>
    </row>
    <row r="48" spans="1:33" x14ac:dyDescent="0.3">
      <c r="A48" s="12" t="s">
        <v>70</v>
      </c>
      <c r="X48" s="7">
        <v>1700.6725750000001</v>
      </c>
      <c r="AG48" s="7">
        <f t="shared" si="0"/>
        <v>1700.6725750000001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5B00-9C86-1548-A493-897BA0C86A76}">
  <dimension ref="A1:AG48"/>
  <sheetViews>
    <sheetView topLeftCell="AA1" workbookViewId="0">
      <selection activeCell="AG35" sqref="AG35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1290</v>
      </c>
      <c r="C2" s="7">
        <v>10783.021510347</v>
      </c>
      <c r="D2" s="7">
        <v>16.786574999999999</v>
      </c>
      <c r="E2" s="7">
        <v>12089.808085347</v>
      </c>
      <c r="X2" s="7">
        <v>3674.6167500000006</v>
      </c>
      <c r="Y2" s="7">
        <v>169.61344785</v>
      </c>
      <c r="Z2" s="7">
        <v>6978.7199999999993</v>
      </c>
      <c r="AA2" s="7">
        <v>3480.8671999999997</v>
      </c>
      <c r="AC2" s="7">
        <v>159</v>
      </c>
      <c r="AD2" s="7">
        <v>71.981999999999999</v>
      </c>
      <c r="AE2" s="7">
        <v>471</v>
      </c>
      <c r="AG2" s="7">
        <f>B2+C2+D2+F2+G2+H2+I2+J2+K2+L2+M2+N2+O2+P2+Q2+R2+S2+T2+U2+V2+W2+X2+Y2+Z2+AA2+AB2+AC2+AD2+AE2+AF2</f>
        <v>27095.607483197</v>
      </c>
    </row>
    <row r="3" spans="1:33" x14ac:dyDescent="0.3">
      <c r="A3" s="12" t="s">
        <v>33</v>
      </c>
      <c r="B3" s="7">
        <v>5922.67</v>
      </c>
      <c r="E3" s="7">
        <v>5922.67</v>
      </c>
      <c r="F3" s="7">
        <v>293.75009999999997</v>
      </c>
      <c r="H3" s="7">
        <v>1283.8100439999998</v>
      </c>
      <c r="X3" s="7">
        <v>29475.76125</v>
      </c>
      <c r="Y3" s="7">
        <v>6633.8249999999998</v>
      </c>
      <c r="AF3" s="7">
        <v>23.2286</v>
      </c>
      <c r="AG3" s="7">
        <f t="shared" ref="AG3:AG48" si="0">B3+C3+D3+F3+G3+H3+I3+J3+K3+L3+M3+N3+O3+P3+Q3+R3+S3+T3+U3+V3+W3+X3+Y3+Z3+AA3+AB3+AC3+AD3+AE3+AF3</f>
        <v>43633.044993999996</v>
      </c>
    </row>
    <row r="4" spans="1:33" x14ac:dyDescent="0.3">
      <c r="A4" s="12" t="s">
        <v>34</v>
      </c>
      <c r="B4" s="7">
        <v>0</v>
      </c>
      <c r="X4" s="7">
        <v>1853.3475199999996</v>
      </c>
      <c r="AF4" s="7">
        <v>29.506599999999999</v>
      </c>
      <c r="AG4" s="7">
        <f t="shared" si="0"/>
        <v>1882.8541199999995</v>
      </c>
    </row>
    <row r="5" spans="1:33" x14ac:dyDescent="0.3">
      <c r="A5" s="12" t="s">
        <v>35</v>
      </c>
      <c r="B5" s="7">
        <v>0</v>
      </c>
      <c r="X5" s="7">
        <v>454.66571999999996</v>
      </c>
      <c r="AG5" s="7">
        <f t="shared" si="0"/>
        <v>454.66571999999996</v>
      </c>
    </row>
    <row r="6" spans="1:33" x14ac:dyDescent="0.3">
      <c r="A6" s="12" t="s">
        <v>36</v>
      </c>
      <c r="B6" s="7">
        <v>95.92</v>
      </c>
      <c r="C6" s="7">
        <v>214.7713898289</v>
      </c>
      <c r="E6" s="7">
        <v>310.69138982890001</v>
      </c>
      <c r="F6" s="7">
        <v>120.05629999999999</v>
      </c>
      <c r="H6" s="7">
        <v>2.0082789999999999</v>
      </c>
      <c r="X6" s="7">
        <v>2.4192499999999999</v>
      </c>
      <c r="Y6" s="7">
        <v>-109.54519784999999</v>
      </c>
      <c r="AG6" s="7">
        <f t="shared" si="0"/>
        <v>325.63002097890001</v>
      </c>
    </row>
    <row r="7" spans="1:33" x14ac:dyDescent="0.3">
      <c r="A7" s="9"/>
    </row>
    <row r="8" spans="1:33" x14ac:dyDescent="0.3">
      <c r="A8" s="9" t="s">
        <v>37</v>
      </c>
      <c r="B8" s="7">
        <v>7309</v>
      </c>
      <c r="C8" s="7">
        <v>10997.7929001759</v>
      </c>
      <c r="D8" s="7">
        <v>16.786574999999999</v>
      </c>
      <c r="E8" s="7">
        <v>18323.579475175899</v>
      </c>
      <c r="F8" s="7">
        <v>413.80639999999994</v>
      </c>
      <c r="H8" s="7">
        <v>1285.8183229999997</v>
      </c>
      <c r="X8" s="7">
        <v>30844.784009999996</v>
      </c>
      <c r="Y8" s="7">
        <v>6693.8932500000001</v>
      </c>
      <c r="Z8" s="7">
        <v>6978.7199999999993</v>
      </c>
      <c r="AA8" s="7">
        <v>3480.8671999999997</v>
      </c>
      <c r="AC8" s="7">
        <v>159</v>
      </c>
      <c r="AD8" s="7">
        <v>71.981999999999999</v>
      </c>
      <c r="AE8" s="7">
        <v>471</v>
      </c>
      <c r="AF8" s="7">
        <v>-6.2779999999999987</v>
      </c>
      <c r="AG8" s="7">
        <f t="shared" si="0"/>
        <v>68717.172658175899</v>
      </c>
    </row>
    <row r="9" spans="1:33" x14ac:dyDescent="0.3">
      <c r="A9" s="12" t="s">
        <v>38</v>
      </c>
      <c r="B9" s="7">
        <v>140</v>
      </c>
      <c r="C9" s="7">
        <v>1.7059631159008859</v>
      </c>
      <c r="E9" s="7">
        <v>141.9175381159009</v>
      </c>
      <c r="X9" s="7">
        <v>-94.261410000006435</v>
      </c>
      <c r="AC9" s="7">
        <v>159</v>
      </c>
      <c r="AD9" s="7">
        <v>144</v>
      </c>
      <c r="AE9" s="7">
        <v>471</v>
      </c>
      <c r="AF9" s="7">
        <f>AF8-AF11</f>
        <v>-6245.9735999999994</v>
      </c>
      <c r="AG9" s="7">
        <f t="shared" si="0"/>
        <v>-5424.5290468841049</v>
      </c>
    </row>
    <row r="10" spans="1:33" x14ac:dyDescent="0.3">
      <c r="A10" s="12"/>
    </row>
    <row r="11" spans="1:33" x14ac:dyDescent="0.3">
      <c r="A11" s="9" t="s">
        <v>39</v>
      </c>
      <c r="B11" s="7">
        <v>-3675.39</v>
      </c>
      <c r="C11" s="7">
        <v>-7290.2784189999993</v>
      </c>
      <c r="E11" s="7">
        <v>-10965.668419</v>
      </c>
      <c r="F11" s="7">
        <v>2839.6062000000002</v>
      </c>
      <c r="X11" s="7">
        <v>-5299.2648550000004</v>
      </c>
      <c r="Y11" s="7">
        <v>-3127.9083000000001</v>
      </c>
      <c r="AA11" s="7">
        <v>-3480.8671999999997</v>
      </c>
      <c r="AD11" s="7">
        <v>-72</v>
      </c>
      <c r="AF11" s="7">
        <v>6239.6955999999991</v>
      </c>
      <c r="AG11" s="7">
        <f t="shared" si="0"/>
        <v>-13866.406974000001</v>
      </c>
    </row>
    <row r="12" spans="1:33" x14ac:dyDescent="0.3">
      <c r="A12" s="12" t="s">
        <v>40</v>
      </c>
      <c r="B12" s="7">
        <f>B11-(B13+B15)</f>
        <v>-458.59000000000015</v>
      </c>
      <c r="C12" s="7">
        <f>C11-C15</f>
        <v>-7261.8686327999994</v>
      </c>
      <c r="E12" s="7">
        <f>E11-(E13+E15)</f>
        <v>-7720.2019828000002</v>
      </c>
      <c r="F12" s="7">
        <f>F11-(F13+F15)</f>
        <v>-443</v>
      </c>
      <c r="X12" s="7">
        <f>X11-X14-X15</f>
        <v>-1881.1448099999998</v>
      </c>
      <c r="Y12" s="7">
        <v>-3127.9083000000001</v>
      </c>
      <c r="AA12" s="7">
        <v>-3480.8671999999997</v>
      </c>
      <c r="AG12" s="7">
        <f t="shared" si="0"/>
        <v>-16653.378942799998</v>
      </c>
    </row>
    <row r="13" spans="1:33" x14ac:dyDescent="0.3">
      <c r="A13" s="12" t="s">
        <v>41</v>
      </c>
      <c r="B13" s="7">
        <v>-3183.95</v>
      </c>
      <c r="E13" s="7">
        <v>-3184.2066499999996</v>
      </c>
      <c r="F13" s="7">
        <v>3604.6062000000002</v>
      </c>
      <c r="AG13" s="7">
        <f t="shared" si="0"/>
        <v>420.65620000000035</v>
      </c>
    </row>
    <row r="14" spans="1:33" x14ac:dyDescent="0.3">
      <c r="A14" s="12" t="s">
        <v>42</v>
      </c>
      <c r="X14" s="7">
        <v>-1542.123225</v>
      </c>
      <c r="AF14" s="7">
        <v>-144.04999999999998</v>
      </c>
      <c r="AG14" s="7">
        <f t="shared" si="0"/>
        <v>-1686.173225</v>
      </c>
    </row>
    <row r="15" spans="1:33" x14ac:dyDescent="0.3">
      <c r="A15" s="12" t="s">
        <v>43</v>
      </c>
      <c r="B15" s="7">
        <v>-32.850000000000009</v>
      </c>
      <c r="C15" s="7">
        <v>-28.409786199999999</v>
      </c>
      <c r="E15" s="7">
        <v>-61.259786200000008</v>
      </c>
      <c r="F15" s="7">
        <v>-322</v>
      </c>
      <c r="X15" s="7">
        <v>-1875.9968200000003</v>
      </c>
      <c r="AF15" s="7">
        <v>-1774.3605999999997</v>
      </c>
      <c r="AG15" s="7">
        <f t="shared" si="0"/>
        <v>-4033.6172062000005</v>
      </c>
    </row>
    <row r="16" spans="1:33" x14ac:dyDescent="0.3">
      <c r="A16" s="9"/>
    </row>
    <row r="17" spans="1:33" x14ac:dyDescent="0.3">
      <c r="A17" s="9" t="s">
        <v>44</v>
      </c>
      <c r="B17" s="7">
        <v>3634</v>
      </c>
      <c r="C17" s="7">
        <v>3707.514481175901</v>
      </c>
      <c r="D17" s="7">
        <v>16.786574999999999</v>
      </c>
      <c r="E17" s="7">
        <v>7358.3010561759011</v>
      </c>
      <c r="F17" s="7">
        <v>3253.4126000000001</v>
      </c>
      <c r="H17" s="7">
        <v>1285.8183229999997</v>
      </c>
      <c r="X17" s="7">
        <v>25545.519154999994</v>
      </c>
      <c r="Y17" s="7">
        <v>3565.98495</v>
      </c>
      <c r="Z17" s="7">
        <v>6978.7199999999993</v>
      </c>
      <c r="AC17" s="7">
        <v>159</v>
      </c>
      <c r="AE17" s="7">
        <v>471</v>
      </c>
      <c r="AF17" s="7">
        <v>6233.4175999999989</v>
      </c>
      <c r="AG17" s="7">
        <f t="shared" si="0"/>
        <v>54851.173684175898</v>
      </c>
    </row>
    <row r="18" spans="1:33" x14ac:dyDescent="0.3">
      <c r="A18" s="12" t="s">
        <v>38</v>
      </c>
      <c r="B18" s="7">
        <v>140</v>
      </c>
      <c r="C18" s="7">
        <v>1.7059631159008859</v>
      </c>
      <c r="E18" s="7">
        <v>141.9175381159009</v>
      </c>
      <c r="X18" s="7">
        <v>-94.261410000006435</v>
      </c>
      <c r="Y18" s="7">
        <v>4.5474735088646412E-13</v>
      </c>
      <c r="Z18" s="7">
        <v>0</v>
      </c>
      <c r="AC18" s="7">
        <v>0</v>
      </c>
      <c r="AE18" s="7">
        <v>0</v>
      </c>
      <c r="AF18" s="7">
        <v>0</v>
      </c>
      <c r="AG18" s="7">
        <f t="shared" si="0"/>
        <v>47.444553115894905</v>
      </c>
    </row>
    <row r="19" spans="1:33" x14ac:dyDescent="0.3">
      <c r="A19" s="9" t="s">
        <v>45</v>
      </c>
      <c r="B19" s="7">
        <v>3494</v>
      </c>
      <c r="C19" s="7">
        <v>3705.8085180600001</v>
      </c>
      <c r="D19" s="7">
        <v>16.574999999999999</v>
      </c>
      <c r="E19" s="7">
        <v>7216.3835180599999</v>
      </c>
      <c r="F19" s="7">
        <v>3253.4126000000006</v>
      </c>
      <c r="H19" s="7">
        <v>1285.818323</v>
      </c>
      <c r="X19" s="7">
        <v>25639.780565000001</v>
      </c>
      <c r="Y19" s="7">
        <v>3565.9849499999996</v>
      </c>
      <c r="Z19" s="7">
        <v>6978.7199999999993</v>
      </c>
      <c r="AC19" s="7">
        <v>159</v>
      </c>
      <c r="AE19" s="7">
        <v>471</v>
      </c>
      <c r="AF19" s="7">
        <v>6233.4175999999989</v>
      </c>
      <c r="AG19" s="7">
        <f t="shared" si="0"/>
        <v>54803.517556060004</v>
      </c>
    </row>
    <row r="20" spans="1:33" x14ac:dyDescent="0.3">
      <c r="A20" s="9"/>
    </row>
    <row r="21" spans="1:33" x14ac:dyDescent="0.3">
      <c r="A21" s="9" t="s">
        <v>46</v>
      </c>
      <c r="B21" s="7">
        <v>2843</v>
      </c>
      <c r="C21" s="7">
        <v>1796.94</v>
      </c>
      <c r="E21" s="7">
        <v>4639.9400000000005</v>
      </c>
      <c r="F21" s="7">
        <v>3158.5353000000005</v>
      </c>
      <c r="H21" s="7">
        <v>1285.818323</v>
      </c>
      <c r="X21" s="7">
        <v>4385.9614299999994</v>
      </c>
      <c r="Y21" s="7">
        <v>2007.5186999999999</v>
      </c>
      <c r="AC21" s="7">
        <v>46</v>
      </c>
      <c r="AF21" s="7">
        <v>3350.7835999999998</v>
      </c>
      <c r="AG21" s="7">
        <f t="shared" si="0"/>
        <v>18874.557353</v>
      </c>
    </row>
    <row r="22" spans="1:33" x14ac:dyDescent="0.3">
      <c r="A22" s="12" t="s">
        <v>47</v>
      </c>
    </row>
    <row r="23" spans="1:33" x14ac:dyDescent="0.3">
      <c r="A23" s="12" t="s">
        <v>48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32</v>
      </c>
      <c r="C26" s="7">
        <v>7.5</v>
      </c>
      <c r="E26" s="7">
        <v>39.5</v>
      </c>
      <c r="X26" s="7">
        <v>746.84831999999994</v>
      </c>
      <c r="Y26" s="7">
        <v>100.64999999999999</v>
      </c>
      <c r="AF26" s="7">
        <v>450.98399999999998</v>
      </c>
      <c r="AG26" s="7">
        <f t="shared" si="0"/>
        <v>1337.9823199999998</v>
      </c>
    </row>
    <row r="27" spans="1:33" x14ac:dyDescent="0.3">
      <c r="A27" s="12" t="s">
        <v>52</v>
      </c>
      <c r="C27" s="7">
        <v>20.461499999999997</v>
      </c>
      <c r="E27" s="7">
        <v>20.461499999999997</v>
      </c>
      <c r="X27" s="7">
        <v>155.18583999999998</v>
      </c>
      <c r="Y27" s="7">
        <v>627.82499999999993</v>
      </c>
      <c r="AF27" s="7">
        <v>34.536343453999997</v>
      </c>
      <c r="AG27" s="7">
        <f t="shared" si="0"/>
        <v>838.00868345399988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875</v>
      </c>
      <c r="C30" s="7">
        <v>450.88560000000001</v>
      </c>
      <c r="E30" s="7">
        <v>1325.8856000000001</v>
      </c>
      <c r="H30" s="7">
        <v>983.43725600000005</v>
      </c>
      <c r="X30" s="7">
        <v>92.202239999999989</v>
      </c>
      <c r="Y30" s="7">
        <v>44.310749999999999</v>
      </c>
      <c r="AF30" s="7">
        <v>233.78101591599997</v>
      </c>
      <c r="AG30" s="7">
        <f t="shared" si="0"/>
        <v>2679.6168619160003</v>
      </c>
    </row>
    <row r="31" spans="1:33" x14ac:dyDescent="0.3">
      <c r="A31" s="12" t="s">
        <v>56</v>
      </c>
      <c r="E31" s="7">
        <v>0</v>
      </c>
      <c r="F31" s="7">
        <v>2847.9614000000001</v>
      </c>
      <c r="X31" s="7">
        <v>633.27755500000001</v>
      </c>
      <c r="Y31" s="7">
        <v>4.71075</v>
      </c>
      <c r="AF31" s="7">
        <v>684.904</v>
      </c>
      <c r="AG31" s="7">
        <f t="shared" si="0"/>
        <v>4170.8537050000004</v>
      </c>
    </row>
    <row r="32" spans="1:33" x14ac:dyDescent="0.3">
      <c r="A32" s="12" t="s">
        <v>57</v>
      </c>
      <c r="B32" s="7">
        <v>27</v>
      </c>
      <c r="C32" s="7">
        <v>12</v>
      </c>
      <c r="E32" s="7">
        <v>39</v>
      </c>
      <c r="F32" s="7">
        <v>4.9000000000000004</v>
      </c>
      <c r="X32" s="7">
        <v>279.72293999999999</v>
      </c>
      <c r="Y32" s="7">
        <v>113.02499999999999</v>
      </c>
      <c r="AF32" s="7">
        <v>168.30199999999999</v>
      </c>
      <c r="AG32" s="7">
        <f t="shared" si="0"/>
        <v>604.94993999999997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1892.56</v>
      </c>
      <c r="C34" s="7">
        <v>1006.6959000000001</v>
      </c>
      <c r="E34" s="7">
        <v>2899.2559000000001</v>
      </c>
      <c r="F34" s="7">
        <v>272.07390000000009</v>
      </c>
      <c r="H34" s="7">
        <v>302.38106699999997</v>
      </c>
      <c r="X34" s="7">
        <v>2353.0048550000006</v>
      </c>
      <c r="Y34" s="7">
        <v>1041.9222</v>
      </c>
      <c r="AC34" s="7">
        <v>46</v>
      </c>
      <c r="AF34" s="7">
        <v>1749.0362406299998</v>
      </c>
      <c r="AG34" s="7">
        <f t="shared" si="0"/>
        <v>8663.6741626300009</v>
      </c>
    </row>
    <row r="35" spans="1:33" x14ac:dyDescent="0.3">
      <c r="A35" s="9"/>
    </row>
    <row r="36" spans="1:33" x14ac:dyDescent="0.3">
      <c r="A36" s="9" t="s">
        <v>60</v>
      </c>
      <c r="B36" s="7">
        <v>7.33</v>
      </c>
      <c r="E36" s="7">
        <v>7.33</v>
      </c>
      <c r="X36" s="7">
        <v>11720.526955000001</v>
      </c>
      <c r="Y36" s="7">
        <v>2.4749999999999996</v>
      </c>
      <c r="AF36" s="7">
        <v>46.353999999999999</v>
      </c>
      <c r="AG36" s="7">
        <f t="shared" si="0"/>
        <v>11776.685955000001</v>
      </c>
    </row>
    <row r="37" spans="1:33" x14ac:dyDescent="0.3">
      <c r="A37" s="12" t="s">
        <v>61</v>
      </c>
      <c r="B37" s="7">
        <v>7.33</v>
      </c>
      <c r="E37" s="7">
        <v>7.33</v>
      </c>
      <c r="X37" s="7">
        <v>226.64849999999998</v>
      </c>
      <c r="AF37" s="7">
        <v>46.353999999999999</v>
      </c>
      <c r="AG37" s="7">
        <f t="shared" si="0"/>
        <v>280.33249999999998</v>
      </c>
    </row>
    <row r="38" spans="1:33" x14ac:dyDescent="0.3">
      <c r="A38" s="12" t="s">
        <v>62</v>
      </c>
      <c r="X38" s="7">
        <v>217.44149999999999</v>
      </c>
      <c r="AG38" s="7">
        <f t="shared" si="0"/>
        <v>217.44149999999999</v>
      </c>
    </row>
    <row r="39" spans="1:33" x14ac:dyDescent="0.3">
      <c r="A39" s="12" t="s">
        <v>63</v>
      </c>
      <c r="X39" s="7">
        <v>1018.4871899999999</v>
      </c>
      <c r="AG39" s="7">
        <f t="shared" si="0"/>
        <v>1018.4871899999999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10257.949765000001</v>
      </c>
      <c r="Y41" s="7">
        <v>2.4749999999999996</v>
      </c>
      <c r="AG41" s="7">
        <f t="shared" si="0"/>
        <v>10260.424765000002</v>
      </c>
    </row>
    <row r="42" spans="1:33" x14ac:dyDescent="0.3">
      <c r="A42" s="9"/>
    </row>
    <row r="43" spans="1:33" x14ac:dyDescent="0.3">
      <c r="A43" s="9" t="s">
        <v>66</v>
      </c>
      <c r="B43" s="7">
        <v>644</v>
      </c>
      <c r="C43" s="7">
        <v>1908.86851806</v>
      </c>
      <c r="D43" s="7">
        <v>16.574999999999999</v>
      </c>
      <c r="E43" s="7">
        <v>2569.4435180599999</v>
      </c>
      <c r="F43" s="7">
        <v>94.877299999999991</v>
      </c>
      <c r="X43" s="7">
        <v>6339.4909950000001</v>
      </c>
      <c r="Y43" s="7">
        <v>1555.9912499999998</v>
      </c>
      <c r="Z43" s="7">
        <v>6978.7199999999993</v>
      </c>
      <c r="AC43" s="7">
        <v>113</v>
      </c>
      <c r="AE43" s="7">
        <v>471</v>
      </c>
      <c r="AF43" s="7">
        <v>2836.2799999999997</v>
      </c>
      <c r="AG43" s="7">
        <f t="shared" si="0"/>
        <v>20958.803063059997</v>
      </c>
    </row>
    <row r="44" spans="1:33" x14ac:dyDescent="0.3">
      <c r="A44" s="12" t="s">
        <v>67</v>
      </c>
      <c r="B44" s="7">
        <v>644</v>
      </c>
      <c r="C44" s="7">
        <v>1908.86851806</v>
      </c>
      <c r="D44" s="7">
        <v>16.574999999999999</v>
      </c>
      <c r="E44" s="7">
        <v>2569.4435180599999</v>
      </c>
      <c r="F44" s="7">
        <v>94.877299999999991</v>
      </c>
      <c r="X44" s="7">
        <v>3782.7615449999998</v>
      </c>
      <c r="Y44" s="7">
        <v>1555.9912499999998</v>
      </c>
      <c r="Z44" s="7">
        <v>6978.7199999999993</v>
      </c>
      <c r="AC44" s="7">
        <v>113</v>
      </c>
      <c r="AE44" s="7">
        <v>471</v>
      </c>
      <c r="AF44" s="7">
        <v>2679.33</v>
      </c>
      <c r="AG44" s="7">
        <f t="shared" si="0"/>
        <v>18245.123613060001</v>
      </c>
    </row>
    <row r="45" spans="1:33" x14ac:dyDescent="0.3">
      <c r="A45" s="12" t="s">
        <v>68</v>
      </c>
    </row>
    <row r="46" spans="1:33" x14ac:dyDescent="0.3">
      <c r="A46" s="9"/>
    </row>
    <row r="47" spans="1:33" x14ac:dyDescent="0.3">
      <c r="A47" s="9" t="s">
        <v>69</v>
      </c>
      <c r="X47" s="7">
        <v>3193.8011849999998</v>
      </c>
      <c r="AG47" s="7">
        <f t="shared" si="0"/>
        <v>3193.8011849999998</v>
      </c>
    </row>
    <row r="48" spans="1:33" x14ac:dyDescent="0.3">
      <c r="A48" s="12" t="s">
        <v>70</v>
      </c>
      <c r="X48" s="7">
        <v>1550.7122249999998</v>
      </c>
      <c r="AG48" s="7">
        <f t="shared" si="0"/>
        <v>1550.7122249999998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B9B1-1AB0-0E45-A80E-CBE911BFD417}">
  <dimension ref="A1:AG48"/>
  <sheetViews>
    <sheetView topLeftCell="AA1" workbookViewId="0">
      <selection activeCell="AG1" sqref="AG1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1331</v>
      </c>
      <c r="C2" s="7">
        <v>11474</v>
      </c>
      <c r="D2" s="7">
        <v>14.322749999999999</v>
      </c>
      <c r="E2" s="7">
        <v>12819.322749999999</v>
      </c>
      <c r="X2" s="7">
        <v>3629.8143</v>
      </c>
      <c r="Y2" s="7">
        <v>208.90306139999998</v>
      </c>
      <c r="Z2" s="7">
        <v>7024.45</v>
      </c>
      <c r="AA2" s="7">
        <v>3424.1845999999996</v>
      </c>
      <c r="AC2" s="7">
        <v>179</v>
      </c>
      <c r="AD2" s="7">
        <v>71.207999999999998</v>
      </c>
      <c r="AE2" s="7">
        <v>531</v>
      </c>
      <c r="AG2" s="7">
        <f>B2+C2+D2+F2+G2+H2+I2+J2+K2+L2+M2+N2+O2+P2+Q2+R2+S2+T2+U2+V2+W2+X2+Y2+Z2+AA2+AB2+AC2+AD2+AE2+AF2</f>
        <v>27887.882711399998</v>
      </c>
    </row>
    <row r="3" spans="1:33" x14ac:dyDescent="0.3">
      <c r="A3" s="12" t="s">
        <v>33</v>
      </c>
      <c r="B3" s="7">
        <v>6987</v>
      </c>
      <c r="C3" s="7">
        <v>24.567710000000002</v>
      </c>
      <c r="E3" s="7">
        <v>7011.5677100000003</v>
      </c>
      <c r="F3" s="7">
        <v>464.57217000000003</v>
      </c>
      <c r="H3" s="7">
        <v>1367.2071528499996</v>
      </c>
      <c r="X3" s="7">
        <v>29430.417815000001</v>
      </c>
      <c r="Y3" s="7">
        <v>8155.125</v>
      </c>
      <c r="AF3" s="7">
        <v>214.33779999999999</v>
      </c>
      <c r="AG3" s="7">
        <f t="shared" ref="AG3:AG48" si="0">B3+C3+D3+F3+G3+H3+I3+J3+K3+L3+M3+N3+O3+P3+Q3+R3+S3+T3+U3+V3+W3+X3+Y3+Z3+AA3+AB3+AC3+AD3+AE3+AF3</f>
        <v>46643.227647850006</v>
      </c>
    </row>
    <row r="4" spans="1:33" x14ac:dyDescent="0.3">
      <c r="A4" s="12" t="s">
        <v>34</v>
      </c>
      <c r="X4" s="7">
        <v>1607.1720399999999</v>
      </c>
      <c r="AF4" s="7">
        <v>23.305999999999997</v>
      </c>
      <c r="AG4" s="7">
        <f t="shared" si="0"/>
        <v>1630.47804</v>
      </c>
    </row>
    <row r="5" spans="1:33" x14ac:dyDescent="0.3">
      <c r="A5" s="12" t="s">
        <v>35</v>
      </c>
      <c r="X5" s="7">
        <v>620.36764500000004</v>
      </c>
      <c r="AG5" s="7">
        <f t="shared" si="0"/>
        <v>620.36764500000004</v>
      </c>
    </row>
    <row r="6" spans="1:33" x14ac:dyDescent="0.3">
      <c r="A6" s="12" t="s">
        <v>36</v>
      </c>
      <c r="B6" s="7">
        <v>88.1</v>
      </c>
      <c r="C6" s="7">
        <v>392.62653072890004</v>
      </c>
      <c r="E6" s="7">
        <v>480.7265307289</v>
      </c>
      <c r="F6" s="7">
        <v>-23.470469999999992</v>
      </c>
      <c r="H6" s="7">
        <v>94.589109999999991</v>
      </c>
      <c r="X6" s="7">
        <v>-163.23833999999999</v>
      </c>
      <c r="Y6" s="7">
        <v>-55.000539000000003</v>
      </c>
      <c r="AG6" s="7">
        <f t="shared" si="0"/>
        <v>333.60629172890003</v>
      </c>
    </row>
    <row r="7" spans="1:33" x14ac:dyDescent="0.3">
      <c r="A7" s="9"/>
    </row>
    <row r="8" spans="1:33" x14ac:dyDescent="0.3">
      <c r="A8" s="9" t="s">
        <v>37</v>
      </c>
      <c r="B8" s="7">
        <v>8406</v>
      </c>
      <c r="C8" s="7">
        <v>11891.194240728899</v>
      </c>
      <c r="D8" s="7">
        <v>14.322749999999999</v>
      </c>
      <c r="E8" s="7">
        <v>20311.516990728898</v>
      </c>
      <c r="F8" s="7">
        <v>441.10170000000005</v>
      </c>
      <c r="X8" s="7">
        <v>30669.454089999999</v>
      </c>
      <c r="Y8" s="7">
        <v>8309.0275223999997</v>
      </c>
      <c r="AA8" s="7">
        <v>3424.1845999999996</v>
      </c>
      <c r="AC8" s="7">
        <v>179</v>
      </c>
      <c r="AD8" s="7">
        <v>71.207999999999998</v>
      </c>
      <c r="AE8" s="7">
        <v>531</v>
      </c>
      <c r="AF8" s="7">
        <v>191.03179999999998</v>
      </c>
      <c r="AG8" s="7">
        <f t="shared" si="0"/>
        <v>64127.524703128889</v>
      </c>
    </row>
    <row r="9" spans="1:33" x14ac:dyDescent="0.3">
      <c r="A9" s="12" t="s">
        <v>38</v>
      </c>
    </row>
    <row r="10" spans="1:33" x14ac:dyDescent="0.3">
      <c r="A10" s="12"/>
    </row>
    <row r="11" spans="1:33" x14ac:dyDescent="0.3">
      <c r="A11" s="9" t="s">
        <v>39</v>
      </c>
      <c r="B11" s="7">
        <v>-3951.63</v>
      </c>
      <c r="C11" s="7">
        <v>-7817.4630214999988</v>
      </c>
      <c r="E11" s="7">
        <v>-11769.093021499999</v>
      </c>
      <c r="F11" s="7">
        <v>2861.1813999999999</v>
      </c>
      <c r="X11" s="7">
        <v>-5126.7550950000023</v>
      </c>
      <c r="Y11" s="7">
        <v>-3769.6337249999997</v>
      </c>
      <c r="AA11" s="7">
        <v>-3424.1845999999996</v>
      </c>
      <c r="AD11" s="7">
        <v>-71</v>
      </c>
      <c r="AF11" s="7">
        <v>6681.1336000000001</v>
      </c>
      <c r="AG11" s="7">
        <f t="shared" si="0"/>
        <v>-14618.351441500003</v>
      </c>
    </row>
    <row r="12" spans="1:33" x14ac:dyDescent="0.3">
      <c r="A12" s="12" t="s">
        <v>40</v>
      </c>
      <c r="B12" s="7">
        <f>B11-(B13+B15)</f>
        <v>-557.54</v>
      </c>
      <c r="C12" s="7">
        <f>C11-C15</f>
        <v>-7790.8916194999993</v>
      </c>
      <c r="E12" s="7">
        <f>E11-E13-E15</f>
        <v>-8348.4316194999992</v>
      </c>
      <c r="F12" s="7">
        <f>F11-(F13+F15)</f>
        <v>2910.59</v>
      </c>
      <c r="X12" s="7">
        <f>X11-X15</f>
        <v>-3683.354945</v>
      </c>
      <c r="Y12" s="7">
        <v>-3769.6337249999997</v>
      </c>
      <c r="AA12" s="7">
        <v>-3424.1845999999996</v>
      </c>
      <c r="AD12" s="7">
        <v>-71</v>
      </c>
      <c r="AF12" s="7">
        <f>AF11-AF15</f>
        <v>8713.5028000000002</v>
      </c>
      <c r="AG12" s="7">
        <f t="shared" si="0"/>
        <v>-7672.5120894999982</v>
      </c>
    </row>
    <row r="13" spans="1:33" x14ac:dyDescent="0.3">
      <c r="A13" s="12" t="s">
        <v>41</v>
      </c>
      <c r="B13" s="7">
        <v>-3362.59</v>
      </c>
      <c r="E13" s="7">
        <v>-3362.59</v>
      </c>
      <c r="F13" s="7">
        <v>315.59139999999979</v>
      </c>
      <c r="AG13" s="7">
        <f t="shared" si="0"/>
        <v>-3046.9986000000004</v>
      </c>
    </row>
    <row r="14" spans="1:33" x14ac:dyDescent="0.3">
      <c r="A14" s="12" t="s">
        <v>42</v>
      </c>
    </row>
    <row r="15" spans="1:33" x14ac:dyDescent="0.3">
      <c r="A15" s="12" t="s">
        <v>43</v>
      </c>
      <c r="B15" s="7">
        <v>-31.500000000000007</v>
      </c>
      <c r="C15" s="7">
        <v>-26.571402000000003</v>
      </c>
      <c r="E15" s="7">
        <v>-58.071402000000006</v>
      </c>
      <c r="F15" s="7">
        <v>-365</v>
      </c>
      <c r="X15" s="7">
        <v>-1443.4001500000022</v>
      </c>
      <c r="AF15" s="7">
        <v>-2032.3691999999999</v>
      </c>
      <c r="AG15" s="7">
        <f t="shared" si="0"/>
        <v>-3898.8407520000019</v>
      </c>
    </row>
    <row r="16" spans="1:33" x14ac:dyDescent="0.3">
      <c r="A16" s="9"/>
    </row>
    <row r="17" spans="1:33" x14ac:dyDescent="0.3">
      <c r="A17" s="9" t="s">
        <v>44</v>
      </c>
    </row>
    <row r="18" spans="1:33" x14ac:dyDescent="0.3">
      <c r="A18" s="12" t="s">
        <v>38</v>
      </c>
    </row>
    <row r="19" spans="1:33" x14ac:dyDescent="0.3">
      <c r="A19" s="9" t="s">
        <v>45</v>
      </c>
    </row>
    <row r="20" spans="1:33" x14ac:dyDescent="0.3">
      <c r="A20" s="9"/>
    </row>
    <row r="21" spans="1:33" x14ac:dyDescent="0.3">
      <c r="A21" s="9" t="s">
        <v>46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37</v>
      </c>
      <c r="C23" s="7">
        <v>304.19159999999999</v>
      </c>
      <c r="E23" s="7">
        <v>341.19159999999999</v>
      </c>
      <c r="F23" s="7">
        <v>10.5</v>
      </c>
      <c r="X23" s="7">
        <v>111.94175999999999</v>
      </c>
      <c r="Y23" s="7">
        <v>71.774999999999991</v>
      </c>
      <c r="AG23" s="7">
        <f t="shared" si="0"/>
        <v>535.40836000000002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</row>
    <row r="27" spans="1:33" x14ac:dyDescent="0.3">
      <c r="A27" s="12" t="s">
        <v>52</v>
      </c>
      <c r="C27" s="7">
        <v>17.090399999999999</v>
      </c>
      <c r="X27" s="7">
        <v>81.571339999999992</v>
      </c>
      <c r="Y27" s="7">
        <v>627.82499999999993</v>
      </c>
      <c r="AF27" s="7">
        <v>71.411748791999997</v>
      </c>
      <c r="AG27" s="7">
        <f t="shared" si="0"/>
        <v>797.89848879199997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1048</v>
      </c>
      <c r="C30" s="7">
        <v>408.99539999999996</v>
      </c>
      <c r="E30" s="7">
        <v>1456.9954</v>
      </c>
      <c r="H30" s="7">
        <v>657.58</v>
      </c>
      <c r="X30" s="7">
        <v>60.470985999999996</v>
      </c>
      <c r="Y30" s="7">
        <v>48.934898924999999</v>
      </c>
      <c r="AF30" s="7">
        <v>391.26710216199996</v>
      </c>
      <c r="AG30" s="7">
        <f t="shared" si="0"/>
        <v>2615.2483870870001</v>
      </c>
    </row>
    <row r="31" spans="1:33" x14ac:dyDescent="0.3">
      <c r="A31" s="12" t="s">
        <v>56</v>
      </c>
      <c r="E31" s="7">
        <v>0</v>
      </c>
      <c r="F31" s="7">
        <v>2893.5326</v>
      </c>
      <c r="X31" s="7">
        <v>600.40106849999995</v>
      </c>
      <c r="Y31" s="7">
        <v>4.5419203499999998</v>
      </c>
      <c r="AF31" s="7">
        <v>744.99220000000003</v>
      </c>
      <c r="AG31" s="7">
        <f t="shared" si="0"/>
        <v>4243.46778885</v>
      </c>
    </row>
    <row r="32" spans="1:33" x14ac:dyDescent="0.3">
      <c r="A32" s="12" t="s">
        <v>57</v>
      </c>
      <c r="B32" s="7">
        <v>43</v>
      </c>
      <c r="C32" s="7">
        <v>13.2</v>
      </c>
      <c r="E32" s="7">
        <v>56.2</v>
      </c>
      <c r="F32" s="7">
        <v>7.7</v>
      </c>
      <c r="X32" s="7">
        <v>253.72800000000001</v>
      </c>
      <c r="Y32" s="7">
        <v>61.05</v>
      </c>
      <c r="AG32" s="7">
        <f t="shared" si="0"/>
        <v>378.67800000000005</v>
      </c>
    </row>
    <row r="33" spans="1:33" x14ac:dyDescent="0.3">
      <c r="A33" s="12" t="s">
        <v>58</v>
      </c>
    </row>
    <row r="34" spans="1:33" x14ac:dyDescent="0.3">
      <c r="A34" s="12" t="s">
        <v>59</v>
      </c>
    </row>
    <row r="35" spans="1:33" x14ac:dyDescent="0.3">
      <c r="A35" s="9"/>
    </row>
    <row r="36" spans="1:33" x14ac:dyDescent="0.3">
      <c r="A36" s="9" t="s">
        <v>60</v>
      </c>
      <c r="B36" s="7">
        <v>4.67</v>
      </c>
      <c r="E36" s="7">
        <v>4.67</v>
      </c>
      <c r="X36" s="7">
        <v>11278.332065000001</v>
      </c>
      <c r="Y36" s="7">
        <v>2.8874999999999997</v>
      </c>
      <c r="AF36" s="7">
        <v>51.952599999999997</v>
      </c>
      <c r="AG36" s="7">
        <f t="shared" si="0"/>
        <v>11337.842165000002</v>
      </c>
    </row>
    <row r="37" spans="1:33" x14ac:dyDescent="0.3">
      <c r="A37" s="12" t="s">
        <v>61</v>
      </c>
      <c r="B37" s="7">
        <v>4.67</v>
      </c>
      <c r="E37" s="7">
        <v>4.67</v>
      </c>
      <c r="X37" s="7">
        <v>228.93</v>
      </c>
      <c r="AF37" s="7">
        <v>51.952599999999997</v>
      </c>
      <c r="AG37" s="7">
        <f t="shared" si="0"/>
        <v>285.55259999999998</v>
      </c>
    </row>
    <row r="38" spans="1:33" x14ac:dyDescent="0.3">
      <c r="A38" s="12" t="s">
        <v>62</v>
      </c>
      <c r="X38" s="7">
        <v>217.10489999999996</v>
      </c>
      <c r="AG38" s="7">
        <f t="shared" si="0"/>
        <v>217.10489999999996</v>
      </c>
    </row>
    <row r="39" spans="1:33" x14ac:dyDescent="0.3">
      <c r="A39" s="12" t="s">
        <v>63</v>
      </c>
      <c r="X39" s="7">
        <v>1075.4700149999999</v>
      </c>
      <c r="AG39" s="7">
        <f t="shared" si="0"/>
        <v>1075.4700149999999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9756.827150000001</v>
      </c>
      <c r="Y41" s="7">
        <v>2.8874999999999997</v>
      </c>
      <c r="AG41" s="7">
        <f t="shared" si="0"/>
        <v>9759.7146500000017</v>
      </c>
    </row>
    <row r="42" spans="1:33" x14ac:dyDescent="0.3">
      <c r="A42" s="9"/>
    </row>
    <row r="43" spans="1:33" x14ac:dyDescent="0.3">
      <c r="A43" s="9" t="s">
        <v>66</v>
      </c>
      <c r="B43" s="7">
        <v>872</v>
      </c>
      <c r="C43" s="7">
        <v>2007.6394499319997</v>
      </c>
      <c r="D43" s="7">
        <v>14.137499999999999</v>
      </c>
      <c r="E43" s="7">
        <v>2893.7769499319993</v>
      </c>
      <c r="F43" s="7">
        <v>110.19329999999998</v>
      </c>
      <c r="X43" s="7">
        <v>6359.3867149999987</v>
      </c>
      <c r="Y43" s="7">
        <v>2028.7136091750001</v>
      </c>
      <c r="Z43" s="7">
        <v>7024.45</v>
      </c>
      <c r="AC43" s="7">
        <v>121</v>
      </c>
      <c r="AE43" s="7">
        <v>531</v>
      </c>
      <c r="AF43" s="7">
        <v>3249.8969999999995</v>
      </c>
      <c r="AG43" s="7">
        <f t="shared" si="0"/>
        <v>22318.417574106999</v>
      </c>
    </row>
    <row r="44" spans="1:33" x14ac:dyDescent="0.3">
      <c r="A44" s="12" t="s">
        <v>67</v>
      </c>
      <c r="B44" s="7">
        <v>872</v>
      </c>
      <c r="C44" s="7">
        <v>2007.6394499319997</v>
      </c>
      <c r="D44" s="7">
        <v>14.137499999999999</v>
      </c>
      <c r="E44" s="7">
        <v>2893.7769499319993</v>
      </c>
      <c r="F44" s="7">
        <v>110.19329999999998</v>
      </c>
      <c r="X44" s="7">
        <v>3709.3882399999998</v>
      </c>
      <c r="Y44" s="7">
        <v>2028.7136091750001</v>
      </c>
      <c r="Z44" s="7">
        <v>7024.45</v>
      </c>
      <c r="AC44" s="7">
        <v>121</v>
      </c>
      <c r="AE44" s="7">
        <v>531</v>
      </c>
      <c r="AF44" s="7">
        <v>3076.8563999999997</v>
      </c>
      <c r="AG44" s="7">
        <f t="shared" si="0"/>
        <v>19495.378499106999</v>
      </c>
    </row>
    <row r="45" spans="1:33" x14ac:dyDescent="0.3">
      <c r="A45" s="12" t="s">
        <v>68</v>
      </c>
    </row>
    <row r="46" spans="1:33" x14ac:dyDescent="0.3">
      <c r="A46" s="9"/>
    </row>
    <row r="47" spans="1:33" x14ac:dyDescent="0.3">
      <c r="A47" s="9" t="s">
        <v>69</v>
      </c>
      <c r="X47" s="7">
        <v>3356.6213250000001</v>
      </c>
      <c r="AG47" s="7">
        <f t="shared" si="0"/>
        <v>3356.6213250000001</v>
      </c>
    </row>
    <row r="48" spans="1:33" x14ac:dyDescent="0.3">
      <c r="A48" s="12" t="s">
        <v>70</v>
      </c>
      <c r="X48" s="7">
        <v>1568.2949250000001</v>
      </c>
      <c r="AG48" s="7">
        <f t="shared" si="0"/>
        <v>1568.2949250000001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F281-DBC7-9A42-9AF4-E7839E7A9BAB}">
  <dimension ref="A1:AG48"/>
  <sheetViews>
    <sheetView topLeftCell="AA1" workbookViewId="0">
      <selection activeCell="AG1" sqref="AG1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1143</v>
      </c>
      <c r="C2" s="7">
        <v>12293.5010315612</v>
      </c>
      <c r="D2" s="7">
        <v>11.31</v>
      </c>
      <c r="E2" s="7">
        <v>13447.811031561199</v>
      </c>
      <c r="F2" s="7">
        <v>0</v>
      </c>
      <c r="X2" s="7">
        <v>3384.8031000000001</v>
      </c>
      <c r="Y2" s="7">
        <v>465.74660467499996</v>
      </c>
      <c r="Z2" s="7">
        <v>6919.32</v>
      </c>
      <c r="AA2" s="7">
        <v>3631.6939999999995</v>
      </c>
      <c r="AC2" s="7">
        <v>210</v>
      </c>
      <c r="AD2" s="7">
        <v>73.099999999999994</v>
      </c>
      <c r="AE2" s="7">
        <v>582</v>
      </c>
      <c r="AG2" s="7">
        <f>B2+C2+D2+F2+G2+H2+I2+J2+K2+L2+M2+N2+O2+P2+Q2+R2+S2+T2+U2+V2+W2+X2+Y2+Z2+AA2+AB2+AC2+AD2+AE2+AF2</f>
        <v>28714.4747362362</v>
      </c>
    </row>
    <row r="3" spans="1:33" x14ac:dyDescent="0.3">
      <c r="A3" s="12" t="s">
        <v>33</v>
      </c>
      <c r="B3" s="7">
        <v>7362</v>
      </c>
      <c r="C3" s="7">
        <v>4.3364200000000004</v>
      </c>
      <c r="E3" s="7">
        <v>7366.3364199999996</v>
      </c>
      <c r="F3" s="7">
        <v>420.07</v>
      </c>
      <c r="H3" s="7">
        <v>890.76419800000008</v>
      </c>
      <c r="X3" s="7">
        <v>30285.836085000003</v>
      </c>
      <c r="Y3" s="7">
        <v>8442.2250000000004</v>
      </c>
      <c r="AF3" s="7">
        <v>283.67099999999999</v>
      </c>
      <c r="AG3" s="7">
        <f t="shared" ref="AG3:AG48" si="0">B3+C3+D3+F3+G3+H3+I3+J3+K3+L3+M3+N3+O3+P3+Q3+R3+S3+T3+U3+V3+W3+X3+Y3+Z3+AA3+AB3+AC3+AD3+AE3+AF3</f>
        <v>47688.902703000007</v>
      </c>
    </row>
    <row r="4" spans="1:33" x14ac:dyDescent="0.3">
      <c r="A4" s="12" t="s">
        <v>34</v>
      </c>
      <c r="X4" s="7">
        <v>2372.0700999999999</v>
      </c>
      <c r="AF4" s="7">
        <v>25.645199999999996</v>
      </c>
      <c r="AG4" s="7">
        <f t="shared" si="0"/>
        <v>2397.7152999999998</v>
      </c>
    </row>
    <row r="5" spans="1:33" x14ac:dyDescent="0.3">
      <c r="A5" s="12" t="s">
        <v>35</v>
      </c>
      <c r="X5" s="7">
        <v>626.65506000000005</v>
      </c>
      <c r="AG5" s="7">
        <f t="shared" si="0"/>
        <v>626.65506000000005</v>
      </c>
    </row>
    <row r="6" spans="1:33" x14ac:dyDescent="0.3">
      <c r="A6" s="12" t="s">
        <v>36</v>
      </c>
      <c r="B6" s="7">
        <v>356.19</v>
      </c>
      <c r="C6" s="7">
        <v>-136.33515940000001</v>
      </c>
      <c r="E6" s="7">
        <v>219.85484059999999</v>
      </c>
      <c r="F6" s="7">
        <v>-5.8128000000000011</v>
      </c>
      <c r="H6" s="7">
        <v>53.429809999999996</v>
      </c>
      <c r="X6" s="7">
        <v>-217.46097500000002</v>
      </c>
      <c r="Y6" s="7">
        <v>-123.000188025</v>
      </c>
      <c r="AG6" s="7">
        <f t="shared" si="0"/>
        <v>-72.989312425000037</v>
      </c>
    </row>
    <row r="7" spans="1:33" x14ac:dyDescent="0.3">
      <c r="A7" s="9"/>
    </row>
    <row r="8" spans="1:33" x14ac:dyDescent="0.3">
      <c r="A8" s="9" t="s">
        <v>37</v>
      </c>
      <c r="B8" s="7">
        <v>8861</v>
      </c>
      <c r="C8" s="7">
        <v>12161.5022921612</v>
      </c>
      <c r="D8" s="7">
        <v>11.31</v>
      </c>
      <c r="F8" s="7">
        <v>414.25720000000001</v>
      </c>
      <c r="H8" s="7">
        <v>944.19400800000005</v>
      </c>
      <c r="X8" s="7">
        <v>30454.453049999996</v>
      </c>
      <c r="Y8" s="7">
        <v>8784.9714166499998</v>
      </c>
      <c r="AA8" s="7">
        <v>3631.6939999999995</v>
      </c>
      <c r="AC8" s="7">
        <v>210</v>
      </c>
      <c r="AD8" s="7">
        <v>73.099999999999994</v>
      </c>
      <c r="AE8" s="7">
        <v>582</v>
      </c>
      <c r="AF8" s="7">
        <v>258.0258</v>
      </c>
      <c r="AG8" s="7">
        <f t="shared" si="0"/>
        <v>66386.507766811206</v>
      </c>
    </row>
    <row r="9" spans="1:33" x14ac:dyDescent="0.3">
      <c r="A9" s="12" t="s">
        <v>38</v>
      </c>
      <c r="B9" s="7">
        <v>230</v>
      </c>
      <c r="C9" s="7">
        <v>0.59358769532855149</v>
      </c>
      <c r="D9" s="7">
        <v>0.59572499999999984</v>
      </c>
      <c r="E9" s="7">
        <v>231.18931269532854</v>
      </c>
      <c r="X9" s="7">
        <v>105.8467924999859</v>
      </c>
      <c r="AG9" s="7">
        <f t="shared" si="0"/>
        <v>337.03610519531446</v>
      </c>
    </row>
    <row r="10" spans="1:33" x14ac:dyDescent="0.3">
      <c r="A10" s="12"/>
    </row>
    <row r="11" spans="1:33" x14ac:dyDescent="0.3">
      <c r="A11" s="9" t="s">
        <v>39</v>
      </c>
      <c r="B11" s="7">
        <v>-4033.56</v>
      </c>
      <c r="C11" s="7">
        <v>-8501.1958001999992</v>
      </c>
      <c r="E11" s="7">
        <v>-12534.755800199999</v>
      </c>
      <c r="F11" s="7">
        <v>2735.0333999999998</v>
      </c>
      <c r="X11" s="7">
        <v>-5260.4539350000086</v>
      </c>
      <c r="Y11" s="7">
        <v>-4525.125</v>
      </c>
      <c r="AA11" s="7">
        <v>-3631.6939999999995</v>
      </c>
      <c r="AD11" s="7">
        <v>-73</v>
      </c>
      <c r="AF11" s="7">
        <v>7102.3357999999989</v>
      </c>
      <c r="AG11" s="7">
        <f t="shared" si="0"/>
        <v>-16187.659535200006</v>
      </c>
    </row>
    <row r="12" spans="1:33" x14ac:dyDescent="0.3">
      <c r="A12" s="12" t="s">
        <v>40</v>
      </c>
      <c r="B12" s="7">
        <v>-581.15</v>
      </c>
      <c r="C12" s="7">
        <v>-8473.8972114000007</v>
      </c>
      <c r="E12" s="7">
        <v>-9055.0472114000004</v>
      </c>
      <c r="F12" s="7">
        <v>3074.0333999999998</v>
      </c>
      <c r="X12" s="7">
        <v>-2246.9236300000002</v>
      </c>
      <c r="Y12" s="7">
        <v>-4525.125</v>
      </c>
      <c r="AA12" s="7">
        <v>-3631.6939999999995</v>
      </c>
      <c r="AD12" s="7">
        <v>-73</v>
      </c>
      <c r="AF12" s="7">
        <v>9547.9263999999985</v>
      </c>
      <c r="AG12" s="7">
        <f t="shared" si="0"/>
        <v>-6909.8300414000023</v>
      </c>
    </row>
    <row r="13" spans="1:33" x14ac:dyDescent="0.3">
      <c r="A13" s="12" t="s">
        <v>41</v>
      </c>
      <c r="B13" s="7">
        <v>-3424.96</v>
      </c>
      <c r="E13" s="7">
        <v>-3424.96</v>
      </c>
      <c r="F13" s="7">
        <v>3494.0333999999998</v>
      </c>
      <c r="AG13" s="7">
        <f t="shared" si="0"/>
        <v>69.073399999999765</v>
      </c>
    </row>
    <row r="14" spans="1:33" x14ac:dyDescent="0.3">
      <c r="A14" s="12" t="s">
        <v>42</v>
      </c>
      <c r="X14" s="7">
        <v>-1703.42983</v>
      </c>
      <c r="AF14" s="7">
        <v>-182.23399999999998</v>
      </c>
      <c r="AG14" s="7">
        <f t="shared" si="0"/>
        <v>-1885.66383</v>
      </c>
    </row>
    <row r="15" spans="1:33" x14ac:dyDescent="0.3">
      <c r="A15" s="12" t="s">
        <v>43</v>
      </c>
      <c r="B15" s="7">
        <v>-27.450000000000006</v>
      </c>
      <c r="C15" s="7">
        <v>-26.973388799999999</v>
      </c>
      <c r="E15" s="7">
        <v>-54.423388800000005</v>
      </c>
      <c r="F15" s="7">
        <v>-339</v>
      </c>
      <c r="X15" s="7">
        <v>-1310.1004750000088</v>
      </c>
      <c r="AF15" s="7">
        <v>-2263.3565999999996</v>
      </c>
      <c r="AG15" s="7">
        <f t="shared" si="0"/>
        <v>-3966.8804638000083</v>
      </c>
    </row>
    <row r="16" spans="1:33" x14ac:dyDescent="0.3">
      <c r="A16" s="9"/>
    </row>
    <row r="17" spans="1:33" x14ac:dyDescent="0.3">
      <c r="A17" s="9" t="s">
        <v>44</v>
      </c>
      <c r="B17" s="7">
        <v>4827</v>
      </c>
      <c r="C17" s="7">
        <v>3660.3064919612007</v>
      </c>
      <c r="D17" s="7">
        <v>11.31</v>
      </c>
      <c r="E17" s="7">
        <v>8498.6164919612002</v>
      </c>
      <c r="F17" s="7">
        <v>3149.2905999999998</v>
      </c>
      <c r="H17" s="7">
        <v>944.19400800000005</v>
      </c>
      <c r="X17" s="7">
        <v>25193.999114999988</v>
      </c>
      <c r="Y17" s="7">
        <v>4259.8464166499998</v>
      </c>
      <c r="Z17" s="7">
        <v>6919.32</v>
      </c>
      <c r="AC17" s="7">
        <v>210</v>
      </c>
      <c r="AE17" s="7">
        <v>582</v>
      </c>
      <c r="AF17" s="7">
        <v>7360.3615999999993</v>
      </c>
      <c r="AG17" s="7">
        <f t="shared" si="0"/>
        <v>57117.628231611183</v>
      </c>
    </row>
    <row r="18" spans="1:33" x14ac:dyDescent="0.3">
      <c r="A18" s="12" t="s">
        <v>38</v>
      </c>
      <c r="B18" s="7">
        <v>230</v>
      </c>
      <c r="C18" s="7">
        <v>0.59358769532855149</v>
      </c>
      <c r="D18" s="7">
        <v>0.59572499999999984</v>
      </c>
      <c r="E18" s="7">
        <v>231.18931269532854</v>
      </c>
      <c r="X18" s="7">
        <v>105.8467924999859</v>
      </c>
      <c r="AG18" s="7">
        <f t="shared" si="0"/>
        <v>337.03610519531446</v>
      </c>
    </row>
    <row r="19" spans="1:33" x14ac:dyDescent="0.3">
      <c r="A19" s="9" t="s">
        <v>45</v>
      </c>
      <c r="B19" s="7">
        <v>4597</v>
      </c>
      <c r="C19" s="7">
        <v>3659.7129042658721</v>
      </c>
      <c r="D19" s="7">
        <v>10.714275000000001</v>
      </c>
      <c r="E19" s="7">
        <v>8267.4271792658728</v>
      </c>
      <c r="F19" s="7">
        <v>3149.2905999999998</v>
      </c>
      <c r="H19" s="7">
        <v>944.19400800000005</v>
      </c>
      <c r="X19" s="7">
        <v>25088.152322500002</v>
      </c>
      <c r="Y19" s="7">
        <v>4259.8464166499998</v>
      </c>
      <c r="Z19" s="7">
        <v>6919.32</v>
      </c>
      <c r="AC19" s="7">
        <v>210</v>
      </c>
      <c r="AE19" s="7">
        <v>582</v>
      </c>
      <c r="AF19" s="7">
        <v>7360.3615999999993</v>
      </c>
      <c r="AG19" s="7">
        <f t="shared" si="0"/>
        <v>56780.592126415868</v>
      </c>
    </row>
    <row r="20" spans="1:33" x14ac:dyDescent="0.3">
      <c r="A20" s="9"/>
    </row>
    <row r="21" spans="1:33" x14ac:dyDescent="0.3">
      <c r="A21" s="9" t="s">
        <v>46</v>
      </c>
      <c r="B21" s="7">
        <v>4098</v>
      </c>
      <c r="C21" s="7">
        <v>1941.6251905042723</v>
      </c>
      <c r="D21" s="7">
        <v>5.3824874999999999</v>
      </c>
      <c r="E21" s="7">
        <v>6045.0076780042718</v>
      </c>
      <c r="F21" s="7">
        <v>3073.6254999999996</v>
      </c>
      <c r="H21" s="7">
        <v>944.19400800000005</v>
      </c>
      <c r="X21" s="7">
        <v>4197.7336374999995</v>
      </c>
      <c r="Y21" s="7">
        <v>2060.3675160749999</v>
      </c>
      <c r="AC21" s="7">
        <v>69</v>
      </c>
      <c r="AF21" s="7">
        <v>3785.7027999999996</v>
      </c>
      <c r="AG21" s="7">
        <f t="shared" si="0"/>
        <v>20175.631139579269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57.26</v>
      </c>
      <c r="C23" s="7">
        <v>340.13791500000002</v>
      </c>
      <c r="E23" s="7">
        <v>397.39791500000001</v>
      </c>
      <c r="F23" s="7">
        <v>56</v>
      </c>
      <c r="X23" s="7">
        <v>158.9136</v>
      </c>
      <c r="AG23" s="7">
        <f t="shared" si="0"/>
        <v>612.31151499999999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35.000000000000007</v>
      </c>
      <c r="C26" s="7">
        <v>13.455</v>
      </c>
      <c r="E26" s="7">
        <v>48.455000000000005</v>
      </c>
      <c r="X26" s="7">
        <v>749.10335999999995</v>
      </c>
      <c r="AF26" s="7">
        <v>569.49199999999996</v>
      </c>
      <c r="AG26" s="7">
        <f t="shared" si="0"/>
        <v>1367.05036</v>
      </c>
    </row>
    <row r="27" spans="1:33" x14ac:dyDescent="0.3">
      <c r="A27" s="12" t="s">
        <v>52</v>
      </c>
      <c r="C27" s="7">
        <v>33.849789999999999</v>
      </c>
      <c r="E27" s="7">
        <v>33.849789999999999</v>
      </c>
      <c r="X27" s="7">
        <v>105.81326999999999</v>
      </c>
      <c r="Y27" s="7">
        <v>406.72499999999997</v>
      </c>
      <c r="AF27" s="7">
        <v>64.318295673999998</v>
      </c>
      <c r="AG27" s="7">
        <f t="shared" si="0"/>
        <v>610.70635567399995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758</v>
      </c>
      <c r="C30" s="7">
        <v>360.49443299999996</v>
      </c>
      <c r="E30" s="7">
        <v>1118.4944329999998</v>
      </c>
      <c r="H30" s="7">
        <v>784.9098590000001</v>
      </c>
      <c r="X30" s="7">
        <v>53.893974199999995</v>
      </c>
      <c r="Y30" s="7">
        <v>6.7799770499999994</v>
      </c>
      <c r="AF30" s="7">
        <v>242.26953119199996</v>
      </c>
      <c r="AG30" s="7">
        <f t="shared" si="0"/>
        <v>2206.3477744420002</v>
      </c>
    </row>
    <row r="31" spans="1:33" x14ac:dyDescent="0.3">
      <c r="A31" s="12" t="s">
        <v>56</v>
      </c>
      <c r="F31" s="7">
        <v>2641.6001999999999</v>
      </c>
      <c r="X31" s="7">
        <v>568.80776750000007</v>
      </c>
      <c r="Y31" s="7">
        <v>4.3980857249999996</v>
      </c>
      <c r="AF31" s="7">
        <v>748.45799999999997</v>
      </c>
      <c r="AG31" s="7">
        <f t="shared" si="0"/>
        <v>3963.2640532249998</v>
      </c>
    </row>
    <row r="32" spans="1:33" x14ac:dyDescent="0.3">
      <c r="A32" s="12" t="s">
        <v>57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3199</v>
      </c>
      <c r="C34" s="7">
        <v>1180.5320525042721</v>
      </c>
      <c r="D34" s="7">
        <v>5.3824874999999999</v>
      </c>
      <c r="E34" s="7">
        <v>4384.9145400042717</v>
      </c>
      <c r="F34" s="7">
        <v>368.32530000000003</v>
      </c>
      <c r="H34" s="7">
        <v>159.28414899999999</v>
      </c>
      <c r="X34" s="7">
        <v>2295.7616657999997</v>
      </c>
      <c r="Y34" s="7">
        <v>1642.4644533000001</v>
      </c>
      <c r="AC34" s="7">
        <v>69</v>
      </c>
      <c r="AF34" s="7">
        <v>2161.1649731339999</v>
      </c>
      <c r="AG34" s="7">
        <f t="shared" si="0"/>
        <v>11080.915081238272</v>
      </c>
    </row>
    <row r="35" spans="1:33" x14ac:dyDescent="0.3">
      <c r="A35" s="9"/>
    </row>
    <row r="36" spans="1:33" x14ac:dyDescent="0.3">
      <c r="A36" s="9" t="s">
        <v>60</v>
      </c>
      <c r="B36" s="7">
        <v>4.67</v>
      </c>
      <c r="E36" s="7">
        <v>4.67</v>
      </c>
      <c r="X36" s="7">
        <v>10695.753280000001</v>
      </c>
      <c r="Y36" s="7">
        <v>3.3</v>
      </c>
      <c r="AF36" s="7">
        <v>55.985999999999997</v>
      </c>
      <c r="AG36" s="7">
        <f t="shared" si="0"/>
        <v>10759.709280000001</v>
      </c>
    </row>
    <row r="37" spans="1:33" x14ac:dyDescent="0.3">
      <c r="A37" s="12" t="s">
        <v>61</v>
      </c>
      <c r="B37" s="7">
        <v>4.67</v>
      </c>
      <c r="E37" s="7">
        <v>4.67</v>
      </c>
      <c r="X37" s="7">
        <v>211.8</v>
      </c>
      <c r="AF37" s="7">
        <v>55.985999999999997</v>
      </c>
      <c r="AG37" s="7">
        <f t="shared" si="0"/>
        <v>272.45600000000002</v>
      </c>
    </row>
    <row r="38" spans="1:33" x14ac:dyDescent="0.3">
      <c r="A38" s="12" t="s">
        <v>62</v>
      </c>
      <c r="X38" s="7">
        <v>226.083</v>
      </c>
      <c r="AG38" s="7">
        <f t="shared" si="0"/>
        <v>226.083</v>
      </c>
    </row>
    <row r="39" spans="1:33" x14ac:dyDescent="0.3">
      <c r="A39" s="12" t="s">
        <v>63</v>
      </c>
      <c r="X39" s="7">
        <v>9151.9646950000006</v>
      </c>
      <c r="Y39" s="7">
        <v>3.3</v>
      </c>
      <c r="AG39" s="7">
        <f t="shared" si="0"/>
        <v>9155.2646949999998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9151.9646950000006</v>
      </c>
      <c r="Y41" s="7">
        <v>3.3</v>
      </c>
      <c r="AG41" s="7">
        <f t="shared" si="0"/>
        <v>9155.2646949999998</v>
      </c>
    </row>
    <row r="42" spans="1:33" x14ac:dyDescent="0.3">
      <c r="A42" s="9"/>
    </row>
    <row r="43" spans="1:33" x14ac:dyDescent="0.3">
      <c r="A43" s="9" t="s">
        <v>66</v>
      </c>
      <c r="B43" s="7">
        <v>494</v>
      </c>
      <c r="C43" s="7">
        <v>1718.0877137615998</v>
      </c>
      <c r="D43" s="7">
        <v>5.3317874999999999</v>
      </c>
      <c r="E43" s="7">
        <v>2217.4195012615996</v>
      </c>
      <c r="F43" s="7">
        <v>75.665099999999995</v>
      </c>
      <c r="X43" s="7">
        <v>6168.57006</v>
      </c>
      <c r="Y43" s="7">
        <v>2196.1789005749997</v>
      </c>
      <c r="Z43" s="7">
        <v>6919</v>
      </c>
      <c r="AC43" s="7">
        <v>141</v>
      </c>
      <c r="AE43" s="7">
        <v>582</v>
      </c>
      <c r="AF43" s="7">
        <v>3518.6727999999998</v>
      </c>
      <c r="AG43" s="7">
        <f t="shared" si="0"/>
        <v>21818.5063618366</v>
      </c>
    </row>
    <row r="44" spans="1:33" x14ac:dyDescent="0.3">
      <c r="A44" s="12" t="s">
        <v>67</v>
      </c>
      <c r="B44" s="7">
        <v>494</v>
      </c>
      <c r="C44" s="7">
        <v>1718.0877137615998</v>
      </c>
      <c r="D44" s="7">
        <v>5.3317874999999999</v>
      </c>
      <c r="E44" s="7">
        <v>2217.4195012615996</v>
      </c>
      <c r="F44" s="7">
        <v>75.665099999999995</v>
      </c>
      <c r="X44" s="7">
        <v>3543.4302149999999</v>
      </c>
      <c r="Y44" s="7">
        <v>2196.1789005749997</v>
      </c>
      <c r="Z44" s="7">
        <v>6919</v>
      </c>
      <c r="AC44" s="7">
        <v>141</v>
      </c>
      <c r="AE44" s="7">
        <v>582</v>
      </c>
      <c r="AF44" s="7">
        <v>3316.7447999999999</v>
      </c>
      <c r="AG44" s="7">
        <f t="shared" si="0"/>
        <v>18991.438516836599</v>
      </c>
    </row>
    <row r="45" spans="1:33" x14ac:dyDescent="0.3">
      <c r="A45" s="12" t="s">
        <v>68</v>
      </c>
    </row>
    <row r="46" spans="1:33" x14ac:dyDescent="0.3">
      <c r="A46" s="9"/>
    </row>
    <row r="47" spans="1:33" x14ac:dyDescent="0.3">
      <c r="A47" s="9" t="s">
        <v>69</v>
      </c>
      <c r="X47" s="7">
        <v>4026.0953449999997</v>
      </c>
      <c r="AG47" s="7">
        <f t="shared" si="0"/>
        <v>4026.0953449999997</v>
      </c>
    </row>
    <row r="48" spans="1:33" x14ac:dyDescent="0.3">
      <c r="A48" s="12" t="s">
        <v>70</v>
      </c>
      <c r="X48" s="7">
        <v>1753.9990249999998</v>
      </c>
      <c r="AG48" s="7">
        <f t="shared" si="0"/>
        <v>1753.9990249999998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8CF0-1598-D54D-ADBB-00F7979184BC}">
  <dimension ref="A1:AG48"/>
  <sheetViews>
    <sheetView topLeftCell="T1" workbookViewId="0">
      <selection activeCell="AG2" sqref="AG2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1070</v>
      </c>
      <c r="C2" s="7">
        <v>11872.387909999999</v>
      </c>
      <c r="D2" s="7">
        <v>13.9712625</v>
      </c>
      <c r="E2" s="7">
        <v>12956.359172499999</v>
      </c>
      <c r="X2" s="7">
        <v>3086.8908000000001</v>
      </c>
      <c r="Y2" s="7">
        <v>603.15644980000002</v>
      </c>
      <c r="Z2" s="7">
        <v>6714.92</v>
      </c>
      <c r="AA2" s="7">
        <v>2982.2649999999999</v>
      </c>
      <c r="AB2" s="7">
        <v>1.7629999999999999</v>
      </c>
      <c r="AC2" s="7">
        <v>236</v>
      </c>
      <c r="AD2" s="7">
        <v>69.573999999999998</v>
      </c>
      <c r="AE2" s="7">
        <v>618</v>
      </c>
      <c r="AG2" s="7">
        <v>27268.9284223</v>
      </c>
    </row>
    <row r="3" spans="1:33" x14ac:dyDescent="0.3">
      <c r="A3" s="12" t="s">
        <v>33</v>
      </c>
      <c r="B3" s="7">
        <v>6328</v>
      </c>
      <c r="C3" s="7">
        <v>1.6434</v>
      </c>
      <c r="E3" s="7">
        <v>6329.6433999999999</v>
      </c>
      <c r="F3" s="7">
        <v>311.51400000000001</v>
      </c>
      <c r="H3" s="7">
        <v>1098.636</v>
      </c>
      <c r="X3" s="7">
        <v>30168.675449999999</v>
      </c>
      <c r="Y3" s="7">
        <v>10195.244839999999</v>
      </c>
      <c r="AC3" s="7" t="s">
        <v>85</v>
      </c>
      <c r="AF3" s="7">
        <v>200.4058</v>
      </c>
      <c r="AG3" s="7">
        <v>48304.119489999997</v>
      </c>
    </row>
    <row r="4" spans="1:33" x14ac:dyDescent="0.3">
      <c r="A4" s="12" t="s">
        <v>34</v>
      </c>
      <c r="X4" s="7">
        <v>2766.0630099999998</v>
      </c>
      <c r="AC4" s="7" t="s">
        <v>85</v>
      </c>
      <c r="AF4" s="7">
        <v>24.535799999999998</v>
      </c>
      <c r="AG4" s="7">
        <v>2790.59881</v>
      </c>
    </row>
    <row r="5" spans="1:33" x14ac:dyDescent="0.3">
      <c r="A5" s="12" t="s">
        <v>35</v>
      </c>
      <c r="X5" s="7">
        <v>586.87881000000004</v>
      </c>
      <c r="AC5" s="7" t="s">
        <v>85</v>
      </c>
      <c r="AG5" s="7">
        <v>586.87881000000004</v>
      </c>
    </row>
    <row r="6" spans="1:33" x14ac:dyDescent="0.3">
      <c r="A6" s="12" t="s">
        <v>36</v>
      </c>
      <c r="B6" s="7">
        <v>299.60000000000002</v>
      </c>
      <c r="C6" s="7">
        <v>-178.7219412</v>
      </c>
      <c r="E6" s="7">
        <v>120.87805880000002</v>
      </c>
      <c r="F6" s="7">
        <v>26.744199999999999</v>
      </c>
      <c r="H6" s="7">
        <v>127.13162</v>
      </c>
      <c r="X6" s="7">
        <v>134.91865999999999</v>
      </c>
      <c r="Y6" s="7">
        <v>-154.56220970000001</v>
      </c>
      <c r="AC6" s="7" t="s">
        <v>85</v>
      </c>
      <c r="AG6" s="7">
        <v>255.11032910000003</v>
      </c>
    </row>
    <row r="7" spans="1:33" x14ac:dyDescent="0.3">
      <c r="A7" s="9"/>
      <c r="AG7" s="7">
        <v>0</v>
      </c>
    </row>
    <row r="8" spans="1:33" x14ac:dyDescent="0.3">
      <c r="A8" s="9" t="s">
        <v>37</v>
      </c>
      <c r="B8" s="7">
        <v>7698</v>
      </c>
      <c r="C8" s="7">
        <v>11695.309359999999</v>
      </c>
      <c r="D8" s="7">
        <v>13.9712625</v>
      </c>
      <c r="E8" s="7">
        <v>19407.280622499999</v>
      </c>
      <c r="F8" s="7">
        <v>338.25819999999999</v>
      </c>
      <c r="H8" s="7">
        <v>1225.7676200000001</v>
      </c>
      <c r="X8" s="7">
        <v>30037.543089999999</v>
      </c>
      <c r="Y8" s="7">
        <v>10643.83908</v>
      </c>
      <c r="Z8" s="7">
        <v>6714.92</v>
      </c>
      <c r="AA8" s="7">
        <v>2982.2649999999999</v>
      </c>
      <c r="AB8" s="7">
        <v>1.7629999999999999</v>
      </c>
      <c r="AC8" s="7">
        <v>236</v>
      </c>
      <c r="AD8" s="7">
        <v>69.573999999999998</v>
      </c>
      <c r="AE8" s="7">
        <v>618</v>
      </c>
      <c r="AF8" s="7">
        <v>175.87</v>
      </c>
      <c r="AG8" s="7">
        <v>72451.080612499994</v>
      </c>
    </row>
    <row r="9" spans="1:33" x14ac:dyDescent="0.3">
      <c r="A9" s="12" t="s">
        <v>38</v>
      </c>
      <c r="B9" s="7">
        <v>206</v>
      </c>
      <c r="E9" s="7">
        <v>206.27681612000001</v>
      </c>
      <c r="X9" s="7">
        <v>-100.331585</v>
      </c>
      <c r="AG9" s="7">
        <v>105.668415</v>
      </c>
    </row>
    <row r="10" spans="1:33" x14ac:dyDescent="0.3">
      <c r="A10" s="12"/>
      <c r="AG10" s="7">
        <v>0</v>
      </c>
    </row>
    <row r="11" spans="1:33" x14ac:dyDescent="0.3">
      <c r="A11" s="9" t="s">
        <v>39</v>
      </c>
      <c r="B11" s="7">
        <v>-3758.1</v>
      </c>
      <c r="C11" s="7">
        <v>-8663.389201</v>
      </c>
      <c r="E11" s="7">
        <v>-12421.489201</v>
      </c>
      <c r="F11" s="7">
        <v>2510.3944000000001</v>
      </c>
      <c r="X11" s="7">
        <v>-5447.5924999999997</v>
      </c>
      <c r="Y11" s="7">
        <v>-6326.4608340000004</v>
      </c>
      <c r="AA11" s="7">
        <v>-2982.2649999999999</v>
      </c>
      <c r="AB11" s="7">
        <v>-1.7629999999999999</v>
      </c>
      <c r="AD11" s="7">
        <v>-70</v>
      </c>
      <c r="AF11" s="7">
        <v>7507.7914000000001</v>
      </c>
      <c r="AG11" s="7">
        <v>-17231.384735</v>
      </c>
    </row>
    <row r="12" spans="1:33" x14ac:dyDescent="0.3">
      <c r="A12" s="12" t="s">
        <v>40</v>
      </c>
      <c r="B12" s="7">
        <v>-590.28</v>
      </c>
      <c r="C12" s="7">
        <v>-8637.0296165999989</v>
      </c>
      <c r="E12" s="7">
        <v>-9227.3096165999996</v>
      </c>
      <c r="F12" s="7">
        <v>2803.3944000000001</v>
      </c>
      <c r="X12" s="7">
        <v>-2303.2786249999999</v>
      </c>
      <c r="Y12" s="7">
        <v>-6249.5292749999999</v>
      </c>
      <c r="AA12" s="7">
        <v>-2982.2649999999999</v>
      </c>
      <c r="AB12" s="7">
        <v>-1.7629999999999999</v>
      </c>
      <c r="AD12" s="7">
        <v>-70</v>
      </c>
      <c r="AF12" s="7">
        <v>10013.831399999999</v>
      </c>
      <c r="AG12" s="7">
        <v>-8016.9197165999976</v>
      </c>
    </row>
    <row r="13" spans="1:33" x14ac:dyDescent="0.3">
      <c r="A13" s="12" t="s">
        <v>41</v>
      </c>
      <c r="B13" s="7">
        <v>-3142.62</v>
      </c>
      <c r="E13" s="7">
        <v>-3142.62</v>
      </c>
      <c r="F13" s="7">
        <v>3267.3944000000001</v>
      </c>
      <c r="AG13" s="7">
        <v>124.77440000000024</v>
      </c>
    </row>
    <row r="14" spans="1:33" x14ac:dyDescent="0.3">
      <c r="A14" s="12" t="s">
        <v>42</v>
      </c>
      <c r="B14" s="7" t="s">
        <v>85</v>
      </c>
      <c r="X14" s="7">
        <v>-1580.2007100000001</v>
      </c>
      <c r="AC14" s="7" t="s">
        <v>85</v>
      </c>
      <c r="AF14" s="7">
        <v>-159.702</v>
      </c>
      <c r="AG14" s="7">
        <v>-1739.9027100000001</v>
      </c>
    </row>
    <row r="15" spans="1:33" x14ac:dyDescent="0.3">
      <c r="A15" s="12" t="s">
        <v>43</v>
      </c>
      <c r="B15" s="7">
        <v>-25.2</v>
      </c>
      <c r="C15" s="7">
        <v>-26.034384200000002</v>
      </c>
      <c r="E15" s="7">
        <v>-51.234384200000001</v>
      </c>
      <c r="F15" s="7">
        <v>-293</v>
      </c>
      <c r="X15" s="7">
        <v>-1564.113165</v>
      </c>
      <c r="Y15" s="7">
        <v>-76.931559379999996</v>
      </c>
      <c r="AC15" s="7" t="s">
        <v>85</v>
      </c>
      <c r="AF15" s="7">
        <v>-2346.3380000000002</v>
      </c>
      <c r="AG15" s="7">
        <v>-4331.6171085799997</v>
      </c>
    </row>
    <row r="16" spans="1:33" x14ac:dyDescent="0.3">
      <c r="A16" s="9"/>
      <c r="AG16" s="7">
        <v>0</v>
      </c>
    </row>
    <row r="17" spans="1:33" x14ac:dyDescent="0.3">
      <c r="A17" s="9" t="s">
        <v>44</v>
      </c>
      <c r="B17" s="7">
        <v>3940</v>
      </c>
      <c r="C17" s="7">
        <v>3031.9201640000001</v>
      </c>
      <c r="D17" s="7">
        <v>13.9712625</v>
      </c>
      <c r="E17" s="7">
        <v>6985.8914265000003</v>
      </c>
      <c r="F17" s="7">
        <v>2848.6525999999999</v>
      </c>
      <c r="H17" s="7">
        <v>1225.7676200000001</v>
      </c>
      <c r="X17" s="7">
        <v>24589.95059</v>
      </c>
      <c r="Y17" s="7">
        <v>4317.3782440000004</v>
      </c>
      <c r="Z17" s="7">
        <v>6714.92</v>
      </c>
      <c r="AC17" s="7">
        <v>236</v>
      </c>
      <c r="AE17" s="7">
        <v>618</v>
      </c>
      <c r="AF17" s="7">
        <v>7683.6614</v>
      </c>
      <c r="AG17" s="7">
        <v>55220.221880499994</v>
      </c>
    </row>
    <row r="18" spans="1:33" x14ac:dyDescent="0.3">
      <c r="A18" s="12" t="s">
        <v>38</v>
      </c>
      <c r="B18" s="7">
        <v>206</v>
      </c>
      <c r="E18" s="7">
        <v>206.27681612000001</v>
      </c>
      <c r="X18" s="7">
        <v>-100.331585</v>
      </c>
      <c r="AC18" s="7">
        <v>0</v>
      </c>
      <c r="AE18" s="7">
        <v>0</v>
      </c>
      <c r="AF18" s="7">
        <v>9.0949500000000005E-13</v>
      </c>
      <c r="AG18" s="7">
        <v>105.66841500000091</v>
      </c>
    </row>
    <row r="19" spans="1:33" x14ac:dyDescent="0.3">
      <c r="A19" s="9" t="s">
        <v>45</v>
      </c>
      <c r="B19" s="7">
        <v>3734</v>
      </c>
      <c r="C19" s="7">
        <v>3031.4771099999998</v>
      </c>
      <c r="D19" s="7">
        <v>14.137499999999999</v>
      </c>
      <c r="E19" s="7">
        <v>6779.6146099999996</v>
      </c>
      <c r="F19" s="7">
        <v>2848.6547</v>
      </c>
      <c r="H19" s="7">
        <v>1225.7676200000001</v>
      </c>
      <c r="X19" s="7">
        <v>24690.282179999998</v>
      </c>
      <c r="Y19" s="7">
        <v>4317.2132439999996</v>
      </c>
      <c r="Z19" s="7">
        <v>6714.92</v>
      </c>
      <c r="AC19" s="7">
        <v>236</v>
      </c>
      <c r="AE19" s="7">
        <v>618</v>
      </c>
      <c r="AF19" s="7">
        <v>7683.6614</v>
      </c>
      <c r="AG19" s="7">
        <v>55114.113753999991</v>
      </c>
    </row>
    <row r="20" spans="1:33" x14ac:dyDescent="0.3">
      <c r="A20" s="9"/>
      <c r="AG20" s="7">
        <v>0</v>
      </c>
    </row>
    <row r="21" spans="1:33" x14ac:dyDescent="0.3">
      <c r="A21" s="9" t="s">
        <v>46</v>
      </c>
      <c r="B21" s="7">
        <v>3324</v>
      </c>
      <c r="C21" s="7">
        <v>1559.368252</v>
      </c>
      <c r="E21" s="7">
        <v>4883.3682520000002</v>
      </c>
      <c r="F21" s="7">
        <v>2829.5250999999998</v>
      </c>
      <c r="H21" s="7">
        <v>1225.7676200000001</v>
      </c>
      <c r="X21" s="7">
        <v>3879.2299400000002</v>
      </c>
      <c r="Y21" s="7">
        <v>1941.040814</v>
      </c>
      <c r="AC21" s="7">
        <v>76</v>
      </c>
      <c r="AF21" s="7">
        <v>3837.6037999999999</v>
      </c>
      <c r="AG21" s="7">
        <v>18672.535526</v>
      </c>
    </row>
    <row r="22" spans="1:33" x14ac:dyDescent="0.3">
      <c r="A22" s="12" t="s">
        <v>47</v>
      </c>
      <c r="AG22" s="7">
        <v>0</v>
      </c>
    </row>
    <row r="23" spans="1:33" x14ac:dyDescent="0.3">
      <c r="A23" s="12" t="s">
        <v>48</v>
      </c>
      <c r="B23" s="7">
        <v>51.7</v>
      </c>
      <c r="C23" s="7">
        <v>242.17500000000001</v>
      </c>
      <c r="E23" s="7">
        <v>293.875</v>
      </c>
      <c r="F23" s="7">
        <v>49</v>
      </c>
      <c r="X23" s="7">
        <v>119.7312</v>
      </c>
      <c r="Y23" s="7">
        <v>23.925000000000001</v>
      </c>
      <c r="AC23" s="7" t="s">
        <v>85</v>
      </c>
      <c r="AG23" s="7">
        <v>486.53120000000001</v>
      </c>
    </row>
    <row r="24" spans="1:33" x14ac:dyDescent="0.3">
      <c r="A24" s="12" t="s">
        <v>49</v>
      </c>
      <c r="AG24" s="7">
        <v>0</v>
      </c>
    </row>
    <row r="25" spans="1:33" x14ac:dyDescent="0.3">
      <c r="A25" s="12" t="s">
        <v>50</v>
      </c>
      <c r="AG25" s="7">
        <v>0</v>
      </c>
    </row>
    <row r="26" spans="1:33" x14ac:dyDescent="0.3">
      <c r="A26" s="12" t="s">
        <v>51</v>
      </c>
      <c r="B26" s="7">
        <v>35</v>
      </c>
      <c r="C26" s="7">
        <v>14.1</v>
      </c>
      <c r="E26" s="7">
        <v>49.1</v>
      </c>
      <c r="X26" s="7">
        <v>749.10335999999995</v>
      </c>
      <c r="Y26" s="7">
        <v>212.02500000000001</v>
      </c>
      <c r="AC26" s="7" t="s">
        <v>85</v>
      </c>
      <c r="AF26" s="7">
        <v>528.64200000000005</v>
      </c>
      <c r="AG26" s="7">
        <v>1538.8703599999999</v>
      </c>
    </row>
    <row r="27" spans="1:33" x14ac:dyDescent="0.3">
      <c r="A27" s="12" t="s">
        <v>52</v>
      </c>
      <c r="B27" s="7" t="s">
        <v>85</v>
      </c>
      <c r="C27" s="7">
        <v>14.865</v>
      </c>
      <c r="E27" s="7">
        <v>15</v>
      </c>
      <c r="X27" s="7">
        <v>40.738975000000003</v>
      </c>
      <c r="Y27" s="7">
        <v>116.325</v>
      </c>
      <c r="AC27" s="7" t="s">
        <v>85</v>
      </c>
      <c r="AF27" s="7">
        <v>30.92960347</v>
      </c>
      <c r="AG27" s="7">
        <v>202.85857847</v>
      </c>
    </row>
    <row r="28" spans="1:33" x14ac:dyDescent="0.3">
      <c r="A28" s="12" t="s">
        <v>53</v>
      </c>
      <c r="AG28" s="7">
        <v>0</v>
      </c>
    </row>
    <row r="29" spans="1:33" x14ac:dyDescent="0.3">
      <c r="A29" s="12" t="s">
        <v>54</v>
      </c>
      <c r="AG29" s="7">
        <v>0</v>
      </c>
    </row>
    <row r="30" spans="1:33" x14ac:dyDescent="0.3">
      <c r="A30" s="12" t="s">
        <v>55</v>
      </c>
      <c r="B30" s="7">
        <v>1106</v>
      </c>
      <c r="C30" s="7">
        <v>354.56549999999999</v>
      </c>
      <c r="E30" s="7">
        <v>1460.5654999999999</v>
      </c>
      <c r="H30" s="7">
        <v>1082.86409</v>
      </c>
      <c r="X30" s="7">
        <v>58.874409999999997</v>
      </c>
      <c r="Y30" s="7">
        <v>46.612499999999997</v>
      </c>
      <c r="AC30" s="7" t="s">
        <v>85</v>
      </c>
      <c r="AF30" s="7">
        <v>213.5513684</v>
      </c>
      <c r="AG30" s="7">
        <v>2862.4678684</v>
      </c>
    </row>
    <row r="31" spans="1:33" x14ac:dyDescent="0.3">
      <c r="A31" s="12" t="s">
        <v>56</v>
      </c>
      <c r="B31" s="7" t="s">
        <v>85</v>
      </c>
      <c r="F31" s="7">
        <v>2625.27</v>
      </c>
      <c r="X31" s="7">
        <v>494.93642849999998</v>
      </c>
      <c r="Y31" s="7">
        <v>3.96</v>
      </c>
      <c r="AC31" s="7" t="s">
        <v>85</v>
      </c>
      <c r="AF31" s="7">
        <v>665.21</v>
      </c>
      <c r="AG31" s="7">
        <v>3789.3764285000002</v>
      </c>
    </row>
    <row r="32" spans="1:33" x14ac:dyDescent="0.3">
      <c r="A32" s="12" t="s">
        <v>57</v>
      </c>
      <c r="B32" s="7">
        <v>48</v>
      </c>
      <c r="C32" s="7">
        <v>14.4</v>
      </c>
      <c r="E32" s="7">
        <v>62.4</v>
      </c>
      <c r="F32" s="7">
        <v>9.8000000000000007</v>
      </c>
      <c r="X32" s="7">
        <v>265.44</v>
      </c>
      <c r="Y32" s="7">
        <v>231.82499999999999</v>
      </c>
      <c r="AC32" s="7" t="s">
        <v>85</v>
      </c>
      <c r="AG32" s="7">
        <v>569.46499999999992</v>
      </c>
    </row>
    <row r="33" spans="1:33" x14ac:dyDescent="0.3">
      <c r="A33" s="12" t="s">
        <v>58</v>
      </c>
      <c r="AG33" s="7">
        <v>0</v>
      </c>
    </row>
    <row r="34" spans="1:33" x14ac:dyDescent="0.3">
      <c r="A34" s="12" t="s">
        <v>59</v>
      </c>
      <c r="B34" s="7">
        <v>2083</v>
      </c>
      <c r="C34" s="7">
        <v>919.2627516</v>
      </c>
      <c r="E34" s="7">
        <v>3002.2627516000002</v>
      </c>
      <c r="F34" s="7">
        <v>145.45509999999999</v>
      </c>
      <c r="H34" s="7">
        <v>142.90352999999999</v>
      </c>
      <c r="X34" s="7">
        <v>2150.4055669999998</v>
      </c>
      <c r="Y34" s="7">
        <v>1306.3683140000001</v>
      </c>
      <c r="AC34" s="7">
        <v>76</v>
      </c>
      <c r="AF34" s="7">
        <v>2399.2708280000002</v>
      </c>
      <c r="AG34" s="7">
        <v>9222.6660905999997</v>
      </c>
    </row>
    <row r="35" spans="1:33" x14ac:dyDescent="0.3">
      <c r="A35" s="9"/>
      <c r="AG35" s="7">
        <v>0</v>
      </c>
    </row>
    <row r="36" spans="1:33" x14ac:dyDescent="0.3">
      <c r="A36" s="9" t="s">
        <v>60</v>
      </c>
      <c r="B36" s="7">
        <v>4</v>
      </c>
      <c r="E36" s="7">
        <v>4</v>
      </c>
      <c r="X36" s="7">
        <v>11285.397059999999</v>
      </c>
      <c r="Y36" s="7">
        <v>3.3</v>
      </c>
      <c r="AF36" s="7">
        <v>57.103999999999999</v>
      </c>
      <c r="AG36" s="7">
        <v>11349.801059999998</v>
      </c>
    </row>
    <row r="37" spans="1:33" x14ac:dyDescent="0.3">
      <c r="A37" s="12" t="s">
        <v>61</v>
      </c>
      <c r="B37" s="7">
        <v>4</v>
      </c>
      <c r="E37" s="7">
        <v>4</v>
      </c>
      <c r="X37" s="7">
        <v>207</v>
      </c>
      <c r="AC37" s="7" t="s">
        <v>85</v>
      </c>
      <c r="AF37" s="7">
        <v>57.103999999999999</v>
      </c>
      <c r="AG37" s="7">
        <v>268.10399999999998</v>
      </c>
    </row>
    <row r="38" spans="1:33" x14ac:dyDescent="0.3">
      <c r="A38" s="12" t="s">
        <v>62</v>
      </c>
      <c r="B38" s="7" t="s">
        <v>85</v>
      </c>
      <c r="X38" s="7">
        <v>205.63499999999999</v>
      </c>
      <c r="AC38" s="7" t="s">
        <v>85</v>
      </c>
      <c r="AG38" s="7">
        <v>205.63499999999999</v>
      </c>
    </row>
    <row r="39" spans="1:33" x14ac:dyDescent="0.3">
      <c r="A39" s="12" t="s">
        <v>63</v>
      </c>
      <c r="B39" s="7" t="s">
        <v>85</v>
      </c>
      <c r="X39" s="7">
        <v>957.90679499999999</v>
      </c>
      <c r="AC39" s="7" t="s">
        <v>85</v>
      </c>
      <c r="AG39" s="7">
        <v>957.90679499999999</v>
      </c>
    </row>
    <row r="40" spans="1:33" x14ac:dyDescent="0.3">
      <c r="A40" s="12" t="s">
        <v>64</v>
      </c>
      <c r="AG40" s="7">
        <v>0</v>
      </c>
    </row>
    <row r="41" spans="1:33" x14ac:dyDescent="0.3">
      <c r="A41" s="12" t="s">
        <v>65</v>
      </c>
      <c r="B41" s="7" t="s">
        <v>85</v>
      </c>
      <c r="X41" s="7">
        <v>9914.8552600000003</v>
      </c>
      <c r="Y41" s="7">
        <v>3.3</v>
      </c>
      <c r="AC41" s="7" t="s">
        <v>85</v>
      </c>
      <c r="AG41" s="7">
        <v>9918.1552599999995</v>
      </c>
    </row>
    <row r="42" spans="1:33" x14ac:dyDescent="0.3">
      <c r="A42" s="9"/>
      <c r="AG42" s="7">
        <v>0</v>
      </c>
    </row>
    <row r="43" spans="1:33" x14ac:dyDescent="0.3">
      <c r="A43" s="9" t="s">
        <v>66</v>
      </c>
      <c r="B43" s="7">
        <v>406</v>
      </c>
      <c r="C43" s="7">
        <v>1472.1088580000001</v>
      </c>
      <c r="D43" s="7">
        <v>14.137499999999999</v>
      </c>
      <c r="E43" s="7">
        <v>1892.2463580000001</v>
      </c>
      <c r="F43" s="7">
        <v>19.1296</v>
      </c>
      <c r="X43" s="7">
        <v>6092.0378099999998</v>
      </c>
      <c r="Y43" s="7">
        <v>2372.8724299999999</v>
      </c>
      <c r="Z43" s="7">
        <v>6714.92</v>
      </c>
      <c r="AC43" s="7">
        <v>160</v>
      </c>
      <c r="AE43" s="7">
        <v>618</v>
      </c>
      <c r="AF43" s="7">
        <v>3788.9535999999998</v>
      </c>
      <c r="AG43" s="7">
        <v>21658.159798000001</v>
      </c>
    </row>
    <row r="44" spans="1:33" x14ac:dyDescent="0.3">
      <c r="A44" s="12" t="s">
        <v>67</v>
      </c>
      <c r="B44" s="7">
        <v>406</v>
      </c>
      <c r="C44" s="7">
        <v>1472.1088580000001</v>
      </c>
      <c r="D44" s="7">
        <v>14.137499999999999</v>
      </c>
      <c r="E44" s="7">
        <v>1892.2463580000001</v>
      </c>
      <c r="F44" s="7">
        <v>19.1296</v>
      </c>
      <c r="X44" s="7">
        <v>3394.4479649999998</v>
      </c>
      <c r="Y44" s="7">
        <v>2372.8724299999999</v>
      </c>
      <c r="Z44" s="7">
        <v>6714.92</v>
      </c>
      <c r="AC44" s="7">
        <v>160</v>
      </c>
      <c r="AE44" s="7">
        <v>618</v>
      </c>
      <c r="AF44" s="7">
        <v>3563.2502979999999</v>
      </c>
      <c r="AG44" s="7">
        <v>18734.866651</v>
      </c>
    </row>
    <row r="45" spans="1:33" x14ac:dyDescent="0.3">
      <c r="A45" s="12" t="s">
        <v>68</v>
      </c>
      <c r="AG45" s="7">
        <v>0</v>
      </c>
    </row>
    <row r="46" spans="1:33" x14ac:dyDescent="0.3">
      <c r="A46" s="9"/>
      <c r="AG46" s="7">
        <v>0</v>
      </c>
    </row>
    <row r="47" spans="1:33" x14ac:dyDescent="0.3">
      <c r="A47" s="9" t="s">
        <v>69</v>
      </c>
      <c r="B47" s="7" t="s">
        <v>85</v>
      </c>
      <c r="X47" s="7">
        <v>3433.6173699999999</v>
      </c>
      <c r="AC47" s="7" t="s">
        <v>85</v>
      </c>
      <c r="AG47" s="7">
        <v>3433.6173699999999</v>
      </c>
    </row>
    <row r="48" spans="1:33" x14ac:dyDescent="0.3">
      <c r="A48" s="12" t="s">
        <v>70</v>
      </c>
      <c r="B48" s="7" t="s">
        <v>85</v>
      </c>
      <c r="X48" s="7">
        <v>1552.74505</v>
      </c>
      <c r="AC48" s="7" t="s">
        <v>85</v>
      </c>
      <c r="AG48" s="7">
        <v>1552.74505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8055-02F0-EE4F-B605-E0B7E5970A64}">
  <dimension ref="A1:AG48"/>
  <sheetViews>
    <sheetView topLeftCell="AC13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1196</v>
      </c>
      <c r="C2" s="7">
        <v>11745</v>
      </c>
      <c r="D2" s="7">
        <v>10.577287500000001</v>
      </c>
      <c r="E2" s="7">
        <v>12951.5772875</v>
      </c>
      <c r="X2" s="7">
        <v>2886.56025</v>
      </c>
      <c r="Y2" s="7">
        <v>527.35894942499999</v>
      </c>
      <c r="Z2" s="7">
        <v>6457.03</v>
      </c>
      <c r="AA2" s="7">
        <v>2655.5509999999999</v>
      </c>
      <c r="AB2" s="7">
        <v>2.8723999999999998</v>
      </c>
      <c r="AC2" s="7">
        <v>262</v>
      </c>
      <c r="AD2" s="7">
        <v>64.930000000000007</v>
      </c>
      <c r="AE2" s="7">
        <v>648</v>
      </c>
      <c r="AG2" s="7">
        <f>SUM(B2,C2,D2,F2,G2,G2,H2,I2,J2,K2,L2,M2,N2,O2,P2,Q2,R2,S2,T2,U2,V2,W2,X2,Y2,Z2,AA2,AB2,AC2,AD2,AE2,AF2)</f>
        <v>26455.879886924999</v>
      </c>
    </row>
    <row r="3" spans="1:33" x14ac:dyDescent="0.3">
      <c r="A3" s="12" t="s">
        <v>33</v>
      </c>
      <c r="B3" s="7">
        <v>8803.0490000000009</v>
      </c>
      <c r="C3" s="7">
        <v>2.0676710000000003</v>
      </c>
      <c r="E3" s="7">
        <v>8805.1166710000016</v>
      </c>
      <c r="F3" s="7">
        <v>1721.797</v>
      </c>
      <c r="H3" s="7">
        <v>1216.2149999999999</v>
      </c>
      <c r="X3" s="7">
        <v>32000.542705</v>
      </c>
      <c r="Y3" s="7">
        <v>12227.324999999999</v>
      </c>
      <c r="AF3" s="7">
        <v>326.05180000000001</v>
      </c>
      <c r="AG3" s="7">
        <f t="shared" ref="AG3:AG48" si="0">SUM(B3,C3,D3,F3,G3,G3,H3,I3,J3,K3,L3,M3,N3,O3,P3,Q3,R3,S3,T3,U3,V3,W3,X3,Y3,Z3,AA3,AB3,AC3,AD3,AE3,AF3)</f>
        <v>56297.048175999997</v>
      </c>
    </row>
    <row r="4" spans="1:33" x14ac:dyDescent="0.3">
      <c r="A4" s="12" t="s">
        <v>34</v>
      </c>
      <c r="X4" s="7">
        <v>1545.9944100000002</v>
      </c>
      <c r="AF4" s="7">
        <v>37.607799999999997</v>
      </c>
      <c r="AG4" s="7">
        <f t="shared" si="0"/>
        <v>1583.6022100000002</v>
      </c>
    </row>
    <row r="5" spans="1:33" x14ac:dyDescent="0.3">
      <c r="A5" s="12" t="s">
        <v>35</v>
      </c>
      <c r="X5" s="7">
        <v>467.43859499999996</v>
      </c>
      <c r="AG5" s="7">
        <f t="shared" si="0"/>
        <v>467.43859499999996</v>
      </c>
    </row>
    <row r="6" spans="1:33" x14ac:dyDescent="0.3">
      <c r="A6" s="12" t="s">
        <v>36</v>
      </c>
      <c r="B6" s="7">
        <v>69.587640000000022</v>
      </c>
      <c r="C6" s="7">
        <v>678.03113680000001</v>
      </c>
      <c r="E6" s="7">
        <v>747.61877679999998</v>
      </c>
      <c r="F6" s="7">
        <v>-86.806090000000012</v>
      </c>
      <c r="H6" s="7">
        <v>-48.238189999999996</v>
      </c>
      <c r="X6" s="7">
        <v>-410.65176999999989</v>
      </c>
      <c r="Y6" s="7">
        <v>-308.34539999999998</v>
      </c>
      <c r="AG6" s="7">
        <f t="shared" si="0"/>
        <v>-106.42267319999996</v>
      </c>
    </row>
    <row r="7" spans="1:33" x14ac:dyDescent="0.3">
      <c r="A7" s="9"/>
    </row>
    <row r="8" spans="1:33" x14ac:dyDescent="0.3">
      <c r="A8" s="9" t="s">
        <v>37</v>
      </c>
      <c r="B8" s="7">
        <v>10069</v>
      </c>
      <c r="C8" s="7">
        <v>12425.098807800001</v>
      </c>
      <c r="D8" s="7">
        <v>10.577287500000001</v>
      </c>
      <c r="E8" s="7">
        <v>22504.676095300001</v>
      </c>
      <c r="H8" s="7">
        <v>1167.9768099999999</v>
      </c>
      <c r="X8" s="7">
        <v>32463.018180000003</v>
      </c>
      <c r="Y8" s="7">
        <v>12446.338549424998</v>
      </c>
      <c r="Z8" s="7">
        <v>6457.03</v>
      </c>
      <c r="AA8" s="7">
        <v>2655.5509999999999</v>
      </c>
      <c r="AB8" s="7">
        <v>2.8723999999999998</v>
      </c>
      <c r="AC8" s="7">
        <v>262</v>
      </c>
      <c r="AD8" s="7">
        <v>64.930000000000007</v>
      </c>
      <c r="AE8" s="7">
        <v>648</v>
      </c>
      <c r="AF8" s="7">
        <v>288.44400000000002</v>
      </c>
      <c r="AG8" s="7">
        <f t="shared" si="0"/>
        <v>78960.837034725002</v>
      </c>
    </row>
    <row r="9" spans="1:33" x14ac:dyDescent="0.3">
      <c r="A9" s="12" t="s">
        <v>38</v>
      </c>
      <c r="B9" s="7">
        <v>180</v>
      </c>
      <c r="C9" s="7">
        <v>3.3789897999986351</v>
      </c>
      <c r="E9" s="7">
        <v>183.23127729999862</v>
      </c>
      <c r="H9" s="7">
        <v>-0.11319000000003143</v>
      </c>
      <c r="X9" s="7">
        <v>445</v>
      </c>
      <c r="AG9" s="7">
        <f t="shared" si="0"/>
        <v>628.2657997999986</v>
      </c>
    </row>
    <row r="10" spans="1:33" x14ac:dyDescent="0.3">
      <c r="A10" s="12"/>
    </row>
    <row r="11" spans="1:33" x14ac:dyDescent="0.3">
      <c r="A11" s="9" t="s">
        <v>39</v>
      </c>
      <c r="B11" s="7">
        <v>-3879.7706358</v>
      </c>
      <c r="C11" s="7">
        <v>-9100.751360000002</v>
      </c>
      <c r="E11" s="7">
        <v>-12980.521995800002</v>
      </c>
      <c r="F11" s="7">
        <v>2727.549</v>
      </c>
      <c r="X11" s="7">
        <v>-6212</v>
      </c>
      <c r="Y11" s="7">
        <v>-8155.221524999999</v>
      </c>
      <c r="AA11" s="7">
        <v>-2655.5509999999999</v>
      </c>
      <c r="AB11" s="7">
        <v>-2.8723999999999998</v>
      </c>
      <c r="AD11" s="7">
        <v>-65</v>
      </c>
      <c r="AE11" s="7">
        <v>1530</v>
      </c>
      <c r="AF11" s="7">
        <v>7979.5702000000001</v>
      </c>
      <c r="AG11" s="7">
        <f t="shared" si="0"/>
        <v>-17834.047720800001</v>
      </c>
    </row>
    <row r="12" spans="1:33" x14ac:dyDescent="0.3">
      <c r="A12" s="12" t="s">
        <v>40</v>
      </c>
      <c r="B12" s="7">
        <v>-753.18263580000007</v>
      </c>
      <c r="C12" s="7">
        <v>-9078.360200000001</v>
      </c>
      <c r="E12" s="7">
        <v>-9831.5428358000008</v>
      </c>
      <c r="F12" s="7">
        <v>-365</v>
      </c>
      <c r="X12" s="7">
        <v>-3290.5665899999999</v>
      </c>
      <c r="Y12" s="7">
        <v>-8155.221524999999</v>
      </c>
      <c r="AA12" s="7">
        <v>-2655.5509999999999</v>
      </c>
      <c r="AB12" s="7">
        <v>-2.8723999999999998</v>
      </c>
      <c r="AD12" s="7">
        <v>-65</v>
      </c>
      <c r="AE12" s="7">
        <v>1530</v>
      </c>
      <c r="AF12" s="7">
        <v>10743.257599999999</v>
      </c>
      <c r="AG12" s="7">
        <f t="shared" si="0"/>
        <v>-12092.496750800003</v>
      </c>
    </row>
    <row r="13" spans="1:33" x14ac:dyDescent="0.3">
      <c r="A13" s="12" t="s">
        <v>41</v>
      </c>
      <c r="B13" s="7">
        <v>-3101.1179999999999</v>
      </c>
      <c r="E13" s="7">
        <v>-3101.1179999999999</v>
      </c>
      <c r="AG13" s="7">
        <f t="shared" si="0"/>
        <v>-3101.1179999999999</v>
      </c>
    </row>
    <row r="14" spans="1:33" x14ac:dyDescent="0.3">
      <c r="A14" s="12" t="s">
        <v>42</v>
      </c>
      <c r="X14" s="7">
        <v>-1543.0683150000002</v>
      </c>
      <c r="AF14" s="7">
        <v>-185.416</v>
      </c>
      <c r="AG14" s="7">
        <f t="shared" si="0"/>
        <v>-1728.4843150000002</v>
      </c>
    </row>
    <row r="15" spans="1:33" x14ac:dyDescent="0.3">
      <c r="A15" s="12" t="s">
        <v>43</v>
      </c>
      <c r="B15" s="7">
        <v>-25.470000000000006</v>
      </c>
      <c r="C15" s="7">
        <v>-22.0519</v>
      </c>
      <c r="E15" s="7">
        <v>-47.521900000000002</v>
      </c>
      <c r="F15" s="7">
        <v>-297</v>
      </c>
      <c r="X15" s="7">
        <v>-1378.601924999997</v>
      </c>
      <c r="AF15" s="7">
        <v>-2578.2714000000001</v>
      </c>
      <c r="AG15" s="7">
        <f t="shared" si="0"/>
        <v>-4301.3952249999966</v>
      </c>
    </row>
    <row r="16" spans="1:33" x14ac:dyDescent="0.3">
      <c r="A16" s="9"/>
    </row>
    <row r="17" spans="1:33" x14ac:dyDescent="0.3">
      <c r="A17" s="9" t="s">
        <v>44</v>
      </c>
      <c r="B17" s="7">
        <v>6189</v>
      </c>
      <c r="C17" s="7">
        <v>3324.3474477999989</v>
      </c>
      <c r="D17" s="7">
        <v>10.577287500000001</v>
      </c>
      <c r="E17" s="7">
        <v>9523.9247352999992</v>
      </c>
      <c r="F17" s="7">
        <v>4362.5399099999995</v>
      </c>
      <c r="H17" s="7">
        <v>1167.9768099999999</v>
      </c>
      <c r="X17" s="7">
        <v>26251</v>
      </c>
      <c r="Y17" s="7">
        <v>4291.1170244249988</v>
      </c>
      <c r="Z17" s="7">
        <v>9443.9399099999991</v>
      </c>
      <c r="AC17" s="7">
        <v>262</v>
      </c>
      <c r="AE17" s="7">
        <v>2178</v>
      </c>
      <c r="AF17" s="7">
        <v>8268.0141999999996</v>
      </c>
      <c r="AG17" s="7">
        <f t="shared" si="0"/>
        <v>65748.512589724996</v>
      </c>
    </row>
    <row r="18" spans="1:33" x14ac:dyDescent="0.3">
      <c r="A18" s="12" t="s">
        <v>38</v>
      </c>
      <c r="B18" s="7">
        <v>180</v>
      </c>
      <c r="C18" s="7">
        <v>3.3789897999986351</v>
      </c>
      <c r="E18" s="7">
        <v>183.23127729999862</v>
      </c>
      <c r="X18" s="7">
        <v>445</v>
      </c>
      <c r="Y18" s="7">
        <v>8.6136599999008467E-2</v>
      </c>
      <c r="Z18" s="7">
        <v>0</v>
      </c>
      <c r="AC18" s="7">
        <v>0</v>
      </c>
      <c r="AE18" s="7">
        <v>0</v>
      </c>
      <c r="AF18" s="7">
        <v>0</v>
      </c>
      <c r="AG18" s="7">
        <f t="shared" si="0"/>
        <v>628.46512639999764</v>
      </c>
    </row>
    <row r="19" spans="1:33" x14ac:dyDescent="0.3">
      <c r="A19" s="9" t="s">
        <v>45</v>
      </c>
      <c r="B19" s="7">
        <v>6009</v>
      </c>
      <c r="C19" s="7">
        <v>3320.9684580000003</v>
      </c>
      <c r="D19" s="7">
        <v>10.725000000000001</v>
      </c>
      <c r="E19" s="7">
        <v>9340.6934579999997</v>
      </c>
      <c r="F19" s="7">
        <v>4362.6552000000001</v>
      </c>
      <c r="H19" s="7">
        <v>1168.0899999999999</v>
      </c>
      <c r="X19" s="7">
        <v>25806.395474999998</v>
      </c>
      <c r="Y19" s="7">
        <v>4291.0308878249998</v>
      </c>
      <c r="Z19" s="7">
        <v>9444.0551999999989</v>
      </c>
      <c r="AC19" s="7">
        <v>262</v>
      </c>
      <c r="AE19" s="7">
        <v>2178</v>
      </c>
      <c r="AF19" s="7">
        <v>8268.0141999999996</v>
      </c>
      <c r="AG19" s="7">
        <f t="shared" si="0"/>
        <v>65120.93442082499</v>
      </c>
    </row>
    <row r="20" spans="1:33" x14ac:dyDescent="0.3">
      <c r="A20" s="9"/>
    </row>
    <row r="21" spans="1:33" x14ac:dyDescent="0.3">
      <c r="A21" s="9" t="s">
        <v>46</v>
      </c>
      <c r="B21" s="7">
        <v>5546</v>
      </c>
      <c r="C21" s="7">
        <v>1843.0682878008001</v>
      </c>
      <c r="D21" s="7">
        <v>6.3375000000000004</v>
      </c>
      <c r="E21" s="7">
        <v>7395.4057878007998</v>
      </c>
      <c r="F21" s="7">
        <v>4330.1023999999998</v>
      </c>
      <c r="H21" s="7">
        <v>1168.0899999999999</v>
      </c>
      <c r="X21" s="7">
        <v>3921.7009899999998</v>
      </c>
      <c r="Y21" s="7">
        <v>1586.6808878249999</v>
      </c>
      <c r="Z21" s="7">
        <v>0</v>
      </c>
      <c r="AC21" s="7">
        <v>97</v>
      </c>
      <c r="AE21" s="7">
        <v>1530</v>
      </c>
      <c r="AF21" s="7">
        <v>4014.9959999999996</v>
      </c>
      <c r="AG21" s="7">
        <f t="shared" si="0"/>
        <v>24043.9760656258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59</v>
      </c>
      <c r="C23" s="7">
        <v>333.8544</v>
      </c>
      <c r="E23" s="7">
        <v>392.8544</v>
      </c>
      <c r="F23" s="7">
        <v>49</v>
      </c>
      <c r="X23" s="7">
        <v>9.84</v>
      </c>
      <c r="Y23" s="7">
        <v>42.074999999999996</v>
      </c>
      <c r="AE23" s="7">
        <v>78.482676868365758</v>
      </c>
      <c r="AG23" s="7">
        <f t="shared" si="0"/>
        <v>572.25207686836575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35</v>
      </c>
      <c r="C26" s="7">
        <v>14.1</v>
      </c>
      <c r="E26" s="7">
        <v>49.1</v>
      </c>
      <c r="X26" s="7">
        <v>758.4</v>
      </c>
      <c r="Y26" s="7">
        <v>224.39999999999998</v>
      </c>
      <c r="AE26" s="7">
        <v>169.74352066382886</v>
      </c>
      <c r="AF26" s="7">
        <v>548.76599999999996</v>
      </c>
      <c r="AG26" s="7">
        <f t="shared" si="0"/>
        <v>1750.409520663829</v>
      </c>
    </row>
    <row r="27" spans="1:33" x14ac:dyDescent="0.3">
      <c r="A27" s="12" t="s">
        <v>52</v>
      </c>
      <c r="C27" s="7">
        <v>11.974799999999998</v>
      </c>
      <c r="E27" s="7">
        <v>11.974799999999998</v>
      </c>
      <c r="X27" s="7">
        <v>96.049453999999983</v>
      </c>
      <c r="Y27" s="7">
        <v>93.224999999999994</v>
      </c>
      <c r="AF27" s="7">
        <v>43.024153788</v>
      </c>
      <c r="AG27" s="7">
        <f t="shared" si="0"/>
        <v>244.27340778799999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796</v>
      </c>
      <c r="C30" s="7">
        <v>384.87540000000001</v>
      </c>
      <c r="E30" s="7">
        <v>1180.8753999999999</v>
      </c>
      <c r="F30" s="7">
        <v>963.27</v>
      </c>
      <c r="H30" s="7">
        <v>963.27</v>
      </c>
      <c r="X30" s="7">
        <v>65.118009999999998</v>
      </c>
      <c r="Y30" s="7">
        <v>48.576731774999999</v>
      </c>
      <c r="AE30" s="7">
        <v>175.59674551430572</v>
      </c>
      <c r="AF30" s="7">
        <v>343.81866616199994</v>
      </c>
      <c r="AG30" s="7">
        <f t="shared" si="0"/>
        <v>3740.5255534513058</v>
      </c>
    </row>
    <row r="31" spans="1:33" x14ac:dyDescent="0.3">
      <c r="A31" s="12" t="s">
        <v>56</v>
      </c>
      <c r="B31" s="7">
        <v>47.71</v>
      </c>
      <c r="C31" s="7">
        <v>14.399999999999999</v>
      </c>
      <c r="E31" s="7">
        <v>62.11</v>
      </c>
      <c r="F31" s="7">
        <v>73.5</v>
      </c>
      <c r="X31" s="7">
        <v>265.44</v>
      </c>
      <c r="Y31" s="7">
        <v>212.02499999999998</v>
      </c>
      <c r="AE31" s="7">
        <v>21.681663882752304</v>
      </c>
      <c r="AG31" s="7">
        <f t="shared" si="0"/>
        <v>634.75666388275238</v>
      </c>
    </row>
    <row r="32" spans="1:33" x14ac:dyDescent="0.3">
      <c r="A32" s="12" t="s">
        <v>57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4608</v>
      </c>
      <c r="C34" s="7">
        <v>1083.8636878008001</v>
      </c>
      <c r="D34" s="7">
        <v>6.3375000000000004</v>
      </c>
      <c r="E34" s="7">
        <v>5698.2011878007997</v>
      </c>
      <c r="F34" s="7">
        <v>365.22919999999993</v>
      </c>
      <c r="H34" s="7">
        <v>204.82</v>
      </c>
      <c r="X34" s="7">
        <v>2220.5556460000003</v>
      </c>
      <c r="Y34" s="7">
        <v>961.92166125000006</v>
      </c>
      <c r="AC34" s="7">
        <v>97</v>
      </c>
      <c r="AE34" s="7">
        <v>725.22280295274538</v>
      </c>
      <c r="AF34" s="7">
        <v>2357.4171800499998</v>
      </c>
      <c r="AG34" s="7">
        <f t="shared" si="0"/>
        <v>12630.367678053546</v>
      </c>
    </row>
    <row r="35" spans="1:33" x14ac:dyDescent="0.3">
      <c r="A35" s="9"/>
    </row>
    <row r="36" spans="1:33" x14ac:dyDescent="0.3">
      <c r="A36" s="9" t="s">
        <v>60</v>
      </c>
      <c r="B36" s="7">
        <v>1</v>
      </c>
      <c r="E36" s="7">
        <v>1</v>
      </c>
      <c r="X36" s="7">
        <v>11941.065849999999</v>
      </c>
      <c r="Y36" s="7">
        <v>3.3</v>
      </c>
      <c r="AF36" s="7">
        <v>61.919999999999995</v>
      </c>
      <c r="AG36" s="7">
        <f t="shared" si="0"/>
        <v>12007.285849999998</v>
      </c>
    </row>
    <row r="37" spans="1:33" x14ac:dyDescent="0.3">
      <c r="A37" s="12" t="s">
        <v>61</v>
      </c>
      <c r="B37" s="7">
        <v>1</v>
      </c>
      <c r="E37" s="7">
        <v>1</v>
      </c>
      <c r="X37" s="7">
        <v>207</v>
      </c>
      <c r="AF37" s="7">
        <v>61.919999999999995</v>
      </c>
      <c r="AG37" s="7">
        <f t="shared" si="0"/>
        <v>269.92</v>
      </c>
    </row>
    <row r="38" spans="1:33" x14ac:dyDescent="0.3">
      <c r="A38" s="12" t="s">
        <v>62</v>
      </c>
      <c r="X38" s="7">
        <v>195.07499999999999</v>
      </c>
      <c r="AG38" s="7">
        <f t="shared" si="0"/>
        <v>195.07499999999999</v>
      </c>
    </row>
    <row r="39" spans="1:33" x14ac:dyDescent="0.3">
      <c r="A39" s="12" t="s">
        <v>63</v>
      </c>
      <c r="X39" s="7">
        <v>1034.105415</v>
      </c>
      <c r="AG39" s="7">
        <f t="shared" si="0"/>
        <v>1034.105415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10504.885434999998</v>
      </c>
      <c r="Y41" s="7">
        <v>3.3</v>
      </c>
      <c r="AG41" s="7">
        <f t="shared" si="0"/>
        <v>10508.185434999998</v>
      </c>
    </row>
    <row r="42" spans="1:33" x14ac:dyDescent="0.3">
      <c r="A42" s="9"/>
    </row>
    <row r="43" spans="1:33" x14ac:dyDescent="0.3">
      <c r="A43" s="9" t="s">
        <v>66</v>
      </c>
      <c r="B43" s="7">
        <v>464</v>
      </c>
      <c r="C43" s="7">
        <v>1477.9001701991999</v>
      </c>
      <c r="D43" s="7">
        <v>4.3875000000000002</v>
      </c>
      <c r="E43" s="7">
        <v>1946.2876701992</v>
      </c>
      <c r="F43" s="7">
        <v>32.552800000000005</v>
      </c>
      <c r="X43" s="7">
        <v>6488.5632949999999</v>
      </c>
      <c r="Y43" s="7">
        <v>2701.0499999999997</v>
      </c>
      <c r="Z43" s="7">
        <v>5113.9528</v>
      </c>
      <c r="AC43" s="7">
        <v>165</v>
      </c>
      <c r="AE43" s="7">
        <v>648</v>
      </c>
      <c r="AF43" s="7">
        <v>4191.0981999999995</v>
      </c>
      <c r="AG43" s="7">
        <f t="shared" si="0"/>
        <v>21286.504765199199</v>
      </c>
    </row>
    <row r="44" spans="1:33" x14ac:dyDescent="0.3">
      <c r="A44" s="12" t="s">
        <v>67</v>
      </c>
      <c r="B44" s="7">
        <v>464</v>
      </c>
      <c r="C44" s="7">
        <v>1478</v>
      </c>
      <c r="D44" s="7">
        <v>4.3875000000000002</v>
      </c>
      <c r="E44" s="7">
        <v>1946.3875</v>
      </c>
      <c r="F44" s="7">
        <v>32.552800000000005</v>
      </c>
      <c r="X44" s="7">
        <v>3679.1934499999998</v>
      </c>
      <c r="Y44" s="7">
        <v>2701.0499999999997</v>
      </c>
      <c r="Z44" s="7">
        <v>5113.9528</v>
      </c>
      <c r="AC44" s="7">
        <v>165</v>
      </c>
      <c r="AE44" s="7">
        <v>648</v>
      </c>
      <c r="AF44" s="7">
        <v>3927.0781999999995</v>
      </c>
      <c r="AG44" s="7">
        <f t="shared" si="0"/>
        <v>18213.214749999999</v>
      </c>
    </row>
    <row r="45" spans="1:33" x14ac:dyDescent="0.3">
      <c r="A45" s="12" t="s">
        <v>68</v>
      </c>
      <c r="X45" s="7">
        <v>2809.3698449999997</v>
      </c>
      <c r="AF45" s="7">
        <v>264.02</v>
      </c>
      <c r="AG45" s="7">
        <f t="shared" si="0"/>
        <v>3073.3898449999997</v>
      </c>
    </row>
    <row r="46" spans="1:33" x14ac:dyDescent="0.3">
      <c r="A46" s="9"/>
    </row>
    <row r="47" spans="1:33" x14ac:dyDescent="0.3">
      <c r="A47" s="9" t="s">
        <v>69</v>
      </c>
      <c r="X47" s="7">
        <v>3455.0653400000001</v>
      </c>
      <c r="AG47" s="7">
        <f t="shared" si="0"/>
        <v>3455.0653400000001</v>
      </c>
    </row>
    <row r="48" spans="1:33" x14ac:dyDescent="0.3">
      <c r="A48" s="12" t="s">
        <v>70</v>
      </c>
      <c r="X48" s="7">
        <v>1539.7655</v>
      </c>
      <c r="AG48" s="7">
        <f t="shared" si="0"/>
        <v>1539.7655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BEF9-BAFD-704B-B757-71F80BCACBE9}">
  <dimension ref="A1:AG48"/>
  <sheetViews>
    <sheetView workbookViewId="0">
      <selection activeCell="AG1" sqref="AG1"/>
    </sheetView>
  </sheetViews>
  <sheetFormatPr defaultColWidth="10.81640625" defaultRowHeight="13" x14ac:dyDescent="0.3"/>
  <cols>
    <col min="1" max="1" width="30" style="7" bestFit="1" customWidth="1"/>
    <col min="2" max="16384" width="10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12">
        <v>3029</v>
      </c>
      <c r="C2" s="12">
        <v>2506</v>
      </c>
      <c r="D2" s="12">
        <v>169</v>
      </c>
      <c r="E2" s="12">
        <v>5704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>
        <v>3474</v>
      </c>
      <c r="Y2" s="12"/>
      <c r="Z2" s="12">
        <v>6670</v>
      </c>
      <c r="AA2" s="12">
        <v>289</v>
      </c>
      <c r="AB2" s="12"/>
      <c r="AC2" s="12"/>
      <c r="AD2" s="12"/>
      <c r="AE2" s="12">
        <v>50</v>
      </c>
      <c r="AF2" s="12"/>
      <c r="AG2" s="7">
        <f>B2+C2+D2+F2+G2+H2+I2+J2+K2+L2+M2+N2+O2+O2+P2+Q2+Q2+Q2+R2+S2+T2+U2+V2+W2+X2+Y2+Z2+AA2+AB2+AC2+AD2+AE2+AF2</f>
        <v>16187</v>
      </c>
    </row>
    <row r="3" spans="1:33" x14ac:dyDescent="0.3">
      <c r="A3" s="12" t="s">
        <v>33</v>
      </c>
      <c r="B3" s="12">
        <v>98</v>
      </c>
      <c r="C3" s="12"/>
      <c r="D3" s="12"/>
      <c r="E3" s="12">
        <v>98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>
        <v>10922</v>
      </c>
      <c r="Y3" s="12"/>
      <c r="Z3" s="12"/>
      <c r="AA3" s="12"/>
      <c r="AB3" s="12"/>
      <c r="AC3" s="12"/>
      <c r="AD3" s="12"/>
      <c r="AE3" s="12"/>
      <c r="AF3" s="12"/>
      <c r="AG3" s="7">
        <f t="shared" ref="AG3:AG48" si="0">B3+C3+D3+F3+G3+H3+I3+J3+K3+L3+M3+N3+O3+O3+P3+Q3+Q3+Q3+R3+S3+T3+U3+V3+W3+X3+Y3+Z3+AA3+AB3+AC3+AD3+AE3+AF3</f>
        <v>11020</v>
      </c>
    </row>
    <row r="4" spans="1:33" x14ac:dyDescent="0.3">
      <c r="A4" s="12" t="s">
        <v>34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>
        <v>728</v>
      </c>
      <c r="Y4" s="12"/>
      <c r="Z4" s="12"/>
      <c r="AA4" s="12"/>
      <c r="AB4" s="12"/>
      <c r="AC4" s="12"/>
      <c r="AD4" s="12"/>
      <c r="AE4" s="12"/>
      <c r="AF4" s="12"/>
      <c r="AG4" s="7">
        <f t="shared" si="0"/>
        <v>728</v>
      </c>
    </row>
    <row r="5" spans="1:33" x14ac:dyDescent="0.3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91</v>
      </c>
      <c r="Y5" s="12"/>
      <c r="Z5" s="12"/>
      <c r="AA5" s="12"/>
      <c r="AB5" s="12"/>
      <c r="AC5" s="12"/>
      <c r="AD5" s="12"/>
      <c r="AE5" s="12"/>
      <c r="AF5" s="12"/>
      <c r="AG5" s="7">
        <f t="shared" si="0"/>
        <v>91</v>
      </c>
    </row>
    <row r="6" spans="1:33" x14ac:dyDescent="0.3">
      <c r="A6" s="12" t="s">
        <v>36</v>
      </c>
      <c r="B6" s="12">
        <v>-57</v>
      </c>
      <c r="C6" s="12">
        <v>-50</v>
      </c>
      <c r="D6" s="12"/>
      <c r="E6" s="12">
        <v>-107</v>
      </c>
      <c r="F6" s="12">
        <v>93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-538</v>
      </c>
      <c r="Y6" s="12"/>
      <c r="Z6" s="12"/>
      <c r="AA6" s="12"/>
      <c r="AB6" s="12"/>
      <c r="AC6" s="12"/>
      <c r="AD6" s="12"/>
      <c r="AE6" s="12"/>
      <c r="AF6" s="12"/>
      <c r="AG6" s="7">
        <f t="shared" si="0"/>
        <v>-552</v>
      </c>
    </row>
    <row r="7" spans="1:33" x14ac:dyDescent="0.3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3" x14ac:dyDescent="0.3">
      <c r="A8" s="9" t="s">
        <v>37</v>
      </c>
      <c r="B8" s="12">
        <v>3069</v>
      </c>
      <c r="C8" s="12">
        <v>2456</v>
      </c>
      <c r="D8" s="12">
        <v>169</v>
      </c>
      <c r="E8" s="12">
        <v>5695</v>
      </c>
      <c r="F8" s="12">
        <v>93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12657</v>
      </c>
      <c r="Y8" s="12"/>
      <c r="Z8" s="12">
        <v>6670</v>
      </c>
      <c r="AA8" s="12">
        <v>289</v>
      </c>
      <c r="AB8" s="12"/>
      <c r="AC8" s="12"/>
      <c r="AD8" s="12"/>
      <c r="AE8" s="12">
        <v>50</v>
      </c>
      <c r="AF8" s="12"/>
      <c r="AG8" s="7">
        <f t="shared" si="0"/>
        <v>25453</v>
      </c>
    </row>
    <row r="9" spans="1:33" x14ac:dyDescent="0.3">
      <c r="A9" s="12" t="s">
        <v>38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>
        <v>-383</v>
      </c>
      <c r="Y9" s="12"/>
      <c r="Z9" s="12"/>
      <c r="AA9" s="12"/>
      <c r="AB9" s="12"/>
      <c r="AC9" s="12"/>
      <c r="AD9" s="12"/>
      <c r="AE9" s="12"/>
      <c r="AF9" s="12"/>
      <c r="AG9" s="7">
        <f t="shared" si="0"/>
        <v>-383</v>
      </c>
    </row>
    <row r="10" spans="1:33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3" x14ac:dyDescent="0.3">
      <c r="A11" s="9" t="s">
        <v>39</v>
      </c>
      <c r="B11" s="12">
        <v>-1922</v>
      </c>
      <c r="C11" s="12">
        <v>-610</v>
      </c>
      <c r="D11" s="12"/>
      <c r="E11" s="12">
        <v>-2532</v>
      </c>
      <c r="F11" s="12">
        <v>1031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-2860</v>
      </c>
      <c r="Y11" s="12"/>
      <c r="Z11" s="12"/>
      <c r="AA11" s="12">
        <v>-289</v>
      </c>
      <c r="AB11" s="12"/>
      <c r="AC11" s="12"/>
      <c r="AD11" s="12"/>
      <c r="AE11" s="12"/>
      <c r="AF11" s="12">
        <v>962</v>
      </c>
      <c r="AG11" s="7">
        <f t="shared" si="0"/>
        <v>-3688</v>
      </c>
    </row>
    <row r="12" spans="1:33" x14ac:dyDescent="0.3">
      <c r="A12" s="12" t="s">
        <v>40</v>
      </c>
      <c r="B12" s="12">
        <v>-675</v>
      </c>
      <c r="C12" s="12">
        <v>-606</v>
      </c>
      <c r="D12" s="12"/>
      <c r="E12" s="12">
        <v>-1281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-1721</v>
      </c>
      <c r="Y12" s="12"/>
      <c r="Z12" s="12"/>
      <c r="AA12" s="12">
        <v>-289</v>
      </c>
      <c r="AB12" s="12"/>
      <c r="AC12" s="12"/>
      <c r="AD12" s="12"/>
      <c r="AE12" s="12"/>
      <c r="AF12" s="12">
        <v>1159</v>
      </c>
      <c r="AG12" s="7">
        <f t="shared" si="0"/>
        <v>-2131</v>
      </c>
    </row>
    <row r="13" spans="1:33" x14ac:dyDescent="0.3">
      <c r="A13" s="12" t="s">
        <v>41</v>
      </c>
      <c r="B13" s="12">
        <v>-1247</v>
      </c>
      <c r="C13" s="12">
        <v>-4</v>
      </c>
      <c r="D13" s="12"/>
      <c r="E13" s="12">
        <v>-1251</v>
      </c>
      <c r="F13" s="12">
        <v>1031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>
        <v>-23</v>
      </c>
      <c r="Y13" s="12"/>
      <c r="Z13" s="12"/>
      <c r="AA13" s="12"/>
      <c r="AB13" s="12"/>
      <c r="AC13" s="12"/>
      <c r="AD13" s="12"/>
      <c r="AE13" s="12"/>
      <c r="AF13" s="12"/>
      <c r="AG13" s="7">
        <f t="shared" si="0"/>
        <v>-243</v>
      </c>
    </row>
    <row r="14" spans="1:33" x14ac:dyDescent="0.3">
      <c r="A14" s="12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>
        <v>-826</v>
      </c>
      <c r="Y14" s="12"/>
      <c r="Z14" s="12"/>
      <c r="AA14" s="12"/>
      <c r="AB14" s="12"/>
      <c r="AC14" s="12"/>
      <c r="AD14" s="12"/>
      <c r="AE14" s="12"/>
      <c r="AF14" s="12">
        <v>-15</v>
      </c>
      <c r="AG14" s="7">
        <f t="shared" si="0"/>
        <v>-841</v>
      </c>
    </row>
    <row r="15" spans="1:33" x14ac:dyDescent="0.3">
      <c r="A15" s="12" t="s">
        <v>43</v>
      </c>
      <c r="B15" s="12"/>
      <c r="C15" s="12"/>
      <c r="D15" s="12"/>
      <c r="E15" s="12"/>
      <c r="F15" s="12">
        <v>-1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-290</v>
      </c>
      <c r="Y15" s="12"/>
      <c r="Z15" s="12"/>
      <c r="AA15" s="12"/>
      <c r="AB15" s="12"/>
      <c r="AC15" s="12"/>
      <c r="AD15" s="12"/>
      <c r="AE15" s="12"/>
      <c r="AF15" s="12">
        <v>-182</v>
      </c>
      <c r="AG15" s="7">
        <f t="shared" si="0"/>
        <v>-473</v>
      </c>
    </row>
    <row r="16" spans="1:33" x14ac:dyDescent="0.3">
      <c r="A16" s="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3" x14ac:dyDescent="0.3">
      <c r="A17" s="9" t="s">
        <v>44</v>
      </c>
      <c r="B17" s="12">
        <v>1147</v>
      </c>
      <c r="C17" s="12">
        <v>1846</v>
      </c>
      <c r="D17" s="12">
        <v>169</v>
      </c>
      <c r="E17" s="12">
        <v>3162</v>
      </c>
      <c r="F17" s="12">
        <v>1124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>
        <v>9878</v>
      </c>
      <c r="Y17" s="12"/>
      <c r="Z17" s="12">
        <v>6670</v>
      </c>
      <c r="AA17" s="12"/>
      <c r="AB17" s="12"/>
      <c r="AC17" s="12"/>
      <c r="AD17" s="12"/>
      <c r="AE17" s="12">
        <v>50</v>
      </c>
      <c r="AF17" s="12">
        <v>962</v>
      </c>
      <c r="AG17" s="7">
        <f t="shared" si="0"/>
        <v>21846</v>
      </c>
    </row>
    <row r="18" spans="1:33" x14ac:dyDescent="0.3">
      <c r="A18" s="12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>
        <v>0</v>
      </c>
      <c r="AA18" s="12"/>
      <c r="AB18" s="12"/>
      <c r="AC18" s="12"/>
      <c r="AD18" s="12"/>
      <c r="AE18" s="12"/>
      <c r="AF18" s="12"/>
    </row>
    <row r="19" spans="1:33" x14ac:dyDescent="0.3">
      <c r="A19" s="9" t="s">
        <v>45</v>
      </c>
      <c r="B19" s="12">
        <v>1147</v>
      </c>
      <c r="C19" s="12">
        <v>1846</v>
      </c>
      <c r="D19" s="12">
        <v>169</v>
      </c>
      <c r="E19" s="12">
        <v>3162</v>
      </c>
      <c r="F19" s="12">
        <v>1124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9878</v>
      </c>
      <c r="Y19" s="12"/>
      <c r="Z19" s="12">
        <v>6670</v>
      </c>
      <c r="AA19" s="12"/>
      <c r="AB19" s="12"/>
      <c r="AC19" s="12"/>
      <c r="AD19" s="12"/>
      <c r="AE19" s="12">
        <v>50</v>
      </c>
      <c r="AF19" s="12">
        <v>962</v>
      </c>
      <c r="AG19" s="7">
        <f t="shared" si="0"/>
        <v>21846</v>
      </c>
    </row>
    <row r="20" spans="1:33" x14ac:dyDescent="0.3">
      <c r="A20" s="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3" x14ac:dyDescent="0.3">
      <c r="A21" s="9" t="s">
        <v>46</v>
      </c>
      <c r="B21" s="12">
        <v>431</v>
      </c>
      <c r="C21" s="12">
        <v>793</v>
      </c>
      <c r="D21" s="12"/>
      <c r="E21" s="12">
        <v>1223</v>
      </c>
      <c r="F21" s="12">
        <v>894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>
        <v>2708</v>
      </c>
      <c r="Y21" s="12"/>
      <c r="Z21" s="12"/>
      <c r="AA21" s="12"/>
      <c r="AB21" s="12"/>
      <c r="AC21" s="12"/>
      <c r="AD21" s="12"/>
      <c r="AE21" s="12"/>
      <c r="AF21" s="12">
        <v>637</v>
      </c>
      <c r="AG21" s="7">
        <f t="shared" si="0"/>
        <v>5463</v>
      </c>
    </row>
    <row r="22" spans="1:33" x14ac:dyDescent="0.3">
      <c r="A22" s="12" t="s">
        <v>47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3" x14ac:dyDescent="0.3">
      <c r="A23" s="12" t="s">
        <v>48</v>
      </c>
      <c r="B23" s="12">
        <v>10</v>
      </c>
      <c r="C23" s="12">
        <v>121</v>
      </c>
      <c r="D23" s="12"/>
      <c r="E23" s="12">
        <v>131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142</v>
      </c>
      <c r="Y23" s="12"/>
      <c r="Z23" s="12"/>
      <c r="AA23" s="12"/>
      <c r="AB23" s="12"/>
      <c r="AC23" s="12"/>
      <c r="AD23" s="12"/>
      <c r="AE23" s="12"/>
      <c r="AF23" s="12">
        <v>15</v>
      </c>
      <c r="AG23" s="7">
        <f t="shared" si="0"/>
        <v>288</v>
      </c>
    </row>
    <row r="24" spans="1:33" x14ac:dyDescent="0.3">
      <c r="A24" s="12" t="s">
        <v>49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3" x14ac:dyDescent="0.3">
      <c r="A25" s="12" t="s">
        <v>50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3" x14ac:dyDescent="0.3">
      <c r="A26" s="12" t="s">
        <v>51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176</v>
      </c>
      <c r="Y26" s="12"/>
      <c r="Z26" s="12"/>
      <c r="AA26" s="12"/>
      <c r="AB26" s="12"/>
      <c r="AC26" s="12"/>
      <c r="AD26" s="12"/>
      <c r="AE26" s="12"/>
      <c r="AF26" s="12">
        <v>59</v>
      </c>
      <c r="AG26" s="7">
        <f t="shared" si="0"/>
        <v>235</v>
      </c>
    </row>
    <row r="27" spans="1:33" x14ac:dyDescent="0.3">
      <c r="A27" s="12" t="s">
        <v>52</v>
      </c>
      <c r="B27" s="12"/>
      <c r="C27" s="12">
        <v>230</v>
      </c>
      <c r="D27" s="12"/>
      <c r="E27" s="12">
        <v>230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28</v>
      </c>
      <c r="Y27" s="12"/>
      <c r="Z27" s="12"/>
      <c r="AA27" s="12"/>
      <c r="AB27" s="12"/>
      <c r="AC27" s="12"/>
      <c r="AD27" s="12"/>
      <c r="AE27" s="12"/>
      <c r="AF27" s="12">
        <v>33</v>
      </c>
      <c r="AG27" s="7">
        <f t="shared" si="0"/>
        <v>291</v>
      </c>
    </row>
    <row r="28" spans="1:33" x14ac:dyDescent="0.3">
      <c r="A28" s="12" t="s">
        <v>53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3" x14ac:dyDescent="0.3">
      <c r="A29" s="1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3" x14ac:dyDescent="0.3">
      <c r="A30" s="12" t="s">
        <v>55</v>
      </c>
      <c r="B30" s="12">
        <v>18</v>
      </c>
      <c r="C30" s="12">
        <v>132</v>
      </c>
      <c r="D30" s="12"/>
      <c r="E30" s="12">
        <v>150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>
        <v>1153</v>
      </c>
      <c r="Y30" s="12"/>
      <c r="Z30" s="12"/>
      <c r="AA30" s="12"/>
      <c r="AB30" s="12"/>
      <c r="AC30" s="12"/>
      <c r="AD30" s="12"/>
      <c r="AE30" s="12"/>
      <c r="AF30" s="12">
        <v>108</v>
      </c>
      <c r="AG30" s="7">
        <f t="shared" si="0"/>
        <v>1411</v>
      </c>
    </row>
    <row r="31" spans="1:33" x14ac:dyDescent="0.3">
      <c r="A31" s="12" t="s">
        <v>56</v>
      </c>
      <c r="B31" s="12"/>
      <c r="C31" s="12">
        <v>1</v>
      </c>
      <c r="D31" s="12"/>
      <c r="E31" s="12">
        <v>1</v>
      </c>
      <c r="F31" s="12">
        <v>816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>
        <v>159</v>
      </c>
      <c r="Y31" s="12"/>
      <c r="Z31" s="12"/>
      <c r="AA31" s="12"/>
      <c r="AB31" s="12"/>
      <c r="AC31" s="12"/>
      <c r="AD31" s="12"/>
      <c r="AE31" s="12"/>
      <c r="AF31" s="12">
        <v>77</v>
      </c>
      <c r="AG31" s="7">
        <f t="shared" si="0"/>
        <v>1053</v>
      </c>
    </row>
    <row r="32" spans="1:33" x14ac:dyDescent="0.3">
      <c r="A32" s="12" t="s">
        <v>57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80</v>
      </c>
      <c r="Y32" s="12"/>
      <c r="Z32" s="12"/>
      <c r="AA32" s="12"/>
      <c r="AB32" s="12"/>
      <c r="AC32" s="12"/>
      <c r="AD32" s="12"/>
      <c r="AE32" s="12"/>
      <c r="AF32" s="12">
        <v>33</v>
      </c>
      <c r="AG32" s="7">
        <f t="shared" si="0"/>
        <v>113</v>
      </c>
    </row>
    <row r="33" spans="1:33" x14ac:dyDescent="0.3">
      <c r="A33" s="12" t="s">
        <v>58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3" x14ac:dyDescent="0.3">
      <c r="A34" s="12" t="s">
        <v>59</v>
      </c>
      <c r="B34" s="12">
        <v>403</v>
      </c>
      <c r="C34" s="12">
        <v>310</v>
      </c>
      <c r="D34" s="12"/>
      <c r="E34" s="12">
        <v>713</v>
      </c>
      <c r="F34" s="12">
        <v>78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>
        <v>831</v>
      </c>
      <c r="Y34" s="12"/>
      <c r="Z34" s="12"/>
      <c r="AA34" s="12"/>
      <c r="AB34" s="12"/>
      <c r="AC34" s="12"/>
      <c r="AD34" s="12"/>
      <c r="AE34" s="12"/>
      <c r="AF34" s="12">
        <v>311</v>
      </c>
      <c r="AG34" s="7">
        <f t="shared" si="0"/>
        <v>1933</v>
      </c>
    </row>
    <row r="35" spans="1:33" x14ac:dyDescent="0.3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3" x14ac:dyDescent="0.3">
      <c r="A36" s="9" t="s">
        <v>60</v>
      </c>
      <c r="B36" s="12">
        <v>454</v>
      </c>
      <c r="C36" s="12">
        <v>45</v>
      </c>
      <c r="D36" s="12"/>
      <c r="E36" s="12">
        <v>499</v>
      </c>
      <c r="F36" s="12">
        <v>2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>
        <v>4133</v>
      </c>
      <c r="Y36" s="12"/>
      <c r="Z36" s="12"/>
      <c r="AA36" s="12"/>
      <c r="AB36" s="12"/>
      <c r="AC36" s="12"/>
      <c r="AD36" s="12"/>
      <c r="AE36" s="12"/>
      <c r="AF36" s="12">
        <v>11</v>
      </c>
      <c r="AG36" s="7">
        <f t="shared" si="0"/>
        <v>4645</v>
      </c>
    </row>
    <row r="37" spans="1:33" x14ac:dyDescent="0.3">
      <c r="A37" s="12" t="s">
        <v>61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3" x14ac:dyDescent="0.3">
      <c r="A38" s="12" t="s">
        <v>62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3" x14ac:dyDescent="0.3">
      <c r="A39" s="12" t="s">
        <v>63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3" x14ac:dyDescent="0.3">
      <c r="A40" s="12" t="s">
        <v>64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3" x14ac:dyDescent="0.3">
      <c r="A41" s="12" t="s">
        <v>65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3" x14ac:dyDescent="0.3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3" x14ac:dyDescent="0.3">
      <c r="A43" s="9" t="s">
        <v>66</v>
      </c>
      <c r="B43" s="12">
        <v>262</v>
      </c>
      <c r="C43" s="12">
        <v>1009</v>
      </c>
      <c r="D43" s="12">
        <v>169</v>
      </c>
      <c r="E43" s="12">
        <v>1440</v>
      </c>
      <c r="F43" s="12">
        <v>228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>
        <v>2717</v>
      </c>
      <c r="Y43" s="12"/>
      <c r="Z43" s="12">
        <v>6670</v>
      </c>
      <c r="AA43" s="12"/>
      <c r="AB43" s="12"/>
      <c r="AC43" s="12"/>
      <c r="AD43" s="12"/>
      <c r="AE43" s="12">
        <v>50</v>
      </c>
      <c r="AF43" s="12">
        <v>315</v>
      </c>
      <c r="AG43" s="7">
        <f t="shared" si="0"/>
        <v>11420</v>
      </c>
    </row>
    <row r="44" spans="1:33" x14ac:dyDescent="0.3">
      <c r="A44" s="12" t="s">
        <v>67</v>
      </c>
      <c r="B44" s="12">
        <v>262</v>
      </c>
      <c r="C44" s="12">
        <v>1009</v>
      </c>
      <c r="D44" s="12">
        <v>169</v>
      </c>
      <c r="E44" s="12">
        <v>1440</v>
      </c>
      <c r="F44" s="12">
        <v>228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2717</v>
      </c>
      <c r="Y44" s="12"/>
      <c r="Z44" s="12">
        <v>6670</v>
      </c>
      <c r="AA44" s="12"/>
      <c r="AB44" s="12"/>
      <c r="AC44" s="12"/>
      <c r="AD44" s="12"/>
      <c r="AE44" s="12">
        <v>50</v>
      </c>
      <c r="AF44" s="12">
        <v>310</v>
      </c>
      <c r="AG44" s="7">
        <f t="shared" si="0"/>
        <v>11415</v>
      </c>
    </row>
    <row r="45" spans="1:33" x14ac:dyDescent="0.3">
      <c r="A45" s="12" t="s">
        <v>68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>
        <v>5</v>
      </c>
      <c r="AG45" s="7">
        <f t="shared" si="0"/>
        <v>5</v>
      </c>
    </row>
    <row r="46" spans="1:33" x14ac:dyDescent="0.3">
      <c r="A46" s="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3" x14ac:dyDescent="0.3">
      <c r="A47" s="9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320</v>
      </c>
      <c r="Y47" s="12"/>
      <c r="Z47" s="12"/>
      <c r="AA47" s="12"/>
      <c r="AB47" s="12"/>
      <c r="AC47" s="12"/>
      <c r="AD47" s="12"/>
      <c r="AE47" s="12"/>
      <c r="AF47" s="12"/>
      <c r="AG47" s="7">
        <f t="shared" si="0"/>
        <v>320</v>
      </c>
    </row>
    <row r="48" spans="1:33" x14ac:dyDescent="0.3">
      <c r="A48" s="12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>
        <v>140</v>
      </c>
      <c r="Y48" s="12"/>
      <c r="Z48" s="12"/>
      <c r="AA48" s="12"/>
      <c r="AB48" s="12"/>
      <c r="AC48" s="12"/>
      <c r="AD48" s="12"/>
      <c r="AE48" s="12"/>
      <c r="AF48" s="12"/>
      <c r="AG48" s="7">
        <f t="shared" si="0"/>
        <v>140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2045-CB1F-694F-89FA-D5167A271DD5}">
  <dimension ref="A1:AQ74"/>
  <sheetViews>
    <sheetView topLeftCell="T26" workbookViewId="0">
      <selection activeCell="AG1" sqref="AG1"/>
    </sheetView>
  </sheetViews>
  <sheetFormatPr defaultColWidth="8.81640625" defaultRowHeight="13" x14ac:dyDescent="0.3"/>
  <cols>
    <col min="1" max="1" width="30" style="1" bestFit="1" customWidth="1"/>
    <col min="2" max="16384" width="8.81640625" style="1"/>
  </cols>
  <sheetData>
    <row r="1" spans="1:4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39" t="s">
        <v>71</v>
      </c>
    </row>
    <row r="2" spans="1:43" x14ac:dyDescent="0.3">
      <c r="A2" s="12" t="s">
        <v>32</v>
      </c>
      <c r="B2" s="35">
        <v>1321</v>
      </c>
      <c r="C2" s="35">
        <v>11082</v>
      </c>
      <c r="D2" s="35">
        <v>14.957475000000001</v>
      </c>
      <c r="E2" s="35">
        <v>12417.957474999999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>
        <v>2679.0403500000002</v>
      </c>
      <c r="Y2" s="35">
        <v>257.03947499999998</v>
      </c>
      <c r="Z2" s="35">
        <v>6210.5999999999995</v>
      </c>
      <c r="AA2" s="35">
        <v>2064.8514</v>
      </c>
      <c r="AB2" s="35">
        <v>5.3663999999999996</v>
      </c>
      <c r="AC2" s="35">
        <v>287</v>
      </c>
      <c r="AD2" s="35">
        <v>77.055999999999997</v>
      </c>
      <c r="AE2" s="35">
        <v>687</v>
      </c>
      <c r="AF2" s="35"/>
      <c r="AG2" s="35">
        <f>SUM(B2:D2,F2:AF2)</f>
        <v>24685.911099999998</v>
      </c>
      <c r="AH2" s="36"/>
      <c r="AI2" s="36"/>
      <c r="AJ2" s="36"/>
      <c r="AK2" s="36"/>
      <c r="AL2" s="36"/>
      <c r="AM2" s="36"/>
      <c r="AN2" s="36"/>
      <c r="AO2" s="36"/>
      <c r="AP2" s="36"/>
      <c r="AQ2" s="36"/>
    </row>
    <row r="3" spans="1:43" x14ac:dyDescent="0.3">
      <c r="A3" s="12" t="s">
        <v>33</v>
      </c>
      <c r="B3" s="35">
        <v>5452.3372000000008</v>
      </c>
      <c r="C3" s="35">
        <v>1.9775389999999999</v>
      </c>
      <c r="D3" s="35"/>
      <c r="E3" s="35">
        <v>5454.3147390000013</v>
      </c>
      <c r="F3" s="35">
        <v>366.1</v>
      </c>
      <c r="G3" s="35"/>
      <c r="H3" s="35">
        <v>988.86279723000007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>
        <v>30680.305550000001</v>
      </c>
      <c r="Y3" s="35">
        <v>13503.599999999999</v>
      </c>
      <c r="Z3" s="35"/>
      <c r="AA3" s="35"/>
      <c r="AB3" s="35"/>
      <c r="AC3" s="35"/>
      <c r="AD3" s="35"/>
      <c r="AE3" s="35"/>
      <c r="AF3" s="35">
        <v>393.82839999999993</v>
      </c>
      <c r="AG3" s="35">
        <f t="shared" ref="AG3:AG48" si="0">SUM(B3:D3,F3:AF3)</f>
        <v>51387.011486230003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</row>
    <row r="4" spans="1:43" x14ac:dyDescent="0.3">
      <c r="A4" s="12" t="s">
        <v>34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>
        <v>2582.6922000000004</v>
      </c>
      <c r="Y4" s="35"/>
      <c r="Z4" s="35"/>
      <c r="AA4" s="35"/>
      <c r="AB4" s="35"/>
      <c r="AC4" s="35"/>
      <c r="AD4" s="35"/>
      <c r="AE4" s="35"/>
      <c r="AF4" s="35">
        <v>37.220799999999997</v>
      </c>
      <c r="AG4" s="35">
        <f t="shared" si="0"/>
        <v>2619.9130000000005</v>
      </c>
      <c r="AH4" s="36"/>
      <c r="AI4" s="36"/>
      <c r="AJ4" s="36"/>
      <c r="AK4" s="36"/>
      <c r="AL4" s="36"/>
      <c r="AM4" s="36"/>
      <c r="AN4" s="36"/>
      <c r="AO4" s="36"/>
      <c r="AP4" s="36"/>
      <c r="AQ4" s="36"/>
    </row>
    <row r="5" spans="1:43" x14ac:dyDescent="0.3">
      <c r="A5" s="12" t="s">
        <v>35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>
        <v>624.03425000000004</v>
      </c>
      <c r="Y5" s="35"/>
      <c r="Z5" s="35"/>
      <c r="AA5" s="35"/>
      <c r="AB5" s="35"/>
      <c r="AC5" s="35"/>
      <c r="AD5" s="35"/>
      <c r="AE5" s="35"/>
      <c r="AF5" s="35"/>
      <c r="AG5" s="35">
        <f t="shared" si="0"/>
        <v>624.03425000000004</v>
      </c>
      <c r="AH5" s="36"/>
      <c r="AI5" s="36"/>
      <c r="AJ5" s="36"/>
      <c r="AK5" s="36"/>
      <c r="AL5" s="36"/>
      <c r="AM5" s="36"/>
      <c r="AN5" s="36"/>
      <c r="AO5" s="36"/>
      <c r="AP5" s="36"/>
      <c r="AQ5" s="36"/>
    </row>
    <row r="6" spans="1:43" x14ac:dyDescent="0.3">
      <c r="A6" s="12" t="s">
        <v>36</v>
      </c>
      <c r="B6" s="35">
        <v>413.78597000000008</v>
      </c>
      <c r="C6" s="35">
        <v>263.02540370000003</v>
      </c>
      <c r="D6" s="35"/>
      <c r="E6" s="35">
        <v>676.8113737000001</v>
      </c>
      <c r="F6" s="35">
        <v>69.192900000000009</v>
      </c>
      <c r="G6" s="35"/>
      <c r="H6" s="35">
        <v>33.092289999999998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>
        <v>523.29393500000003</v>
      </c>
      <c r="Y6" s="35">
        <v>-281.32499999999999</v>
      </c>
      <c r="Z6" s="35"/>
      <c r="AA6" s="35"/>
      <c r="AB6" s="35"/>
      <c r="AC6" s="35"/>
      <c r="AD6" s="35"/>
      <c r="AE6" s="35"/>
      <c r="AF6" s="35"/>
      <c r="AG6" s="35">
        <f t="shared" si="0"/>
        <v>1021.0654987</v>
      </c>
      <c r="AH6" s="36"/>
      <c r="AI6" s="36"/>
      <c r="AJ6" s="36"/>
      <c r="AK6" s="36"/>
      <c r="AL6" s="36"/>
      <c r="AM6" s="36"/>
      <c r="AN6" s="36"/>
      <c r="AO6" s="36"/>
      <c r="AP6" s="36"/>
      <c r="AQ6" s="36"/>
    </row>
    <row r="7" spans="1:43" x14ac:dyDescent="0.3">
      <c r="A7" s="9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 spans="1:43" x14ac:dyDescent="0.3">
      <c r="A8" s="9" t="s">
        <v>37</v>
      </c>
      <c r="B8" s="35">
        <v>7187</v>
      </c>
      <c r="C8" s="35">
        <v>11347.002942699999</v>
      </c>
      <c r="D8" s="35">
        <v>14.957475000000001</v>
      </c>
      <c r="E8" s="35">
        <v>18548.960417699996</v>
      </c>
      <c r="F8" s="35">
        <v>435.29290000000003</v>
      </c>
      <c r="G8" s="35"/>
      <c r="H8" s="35">
        <v>1021.9550872300001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>
        <v>30675.913385</v>
      </c>
      <c r="Y8" s="35">
        <v>13479.314474999997</v>
      </c>
      <c r="Z8" s="35">
        <v>6210.5999999999995</v>
      </c>
      <c r="AA8" s="35">
        <v>2064.8514</v>
      </c>
      <c r="AB8" s="35">
        <v>5.3663999999999996</v>
      </c>
      <c r="AC8" s="35">
        <v>287</v>
      </c>
      <c r="AD8" s="35">
        <v>77.055999999999997</v>
      </c>
      <c r="AE8" s="35">
        <v>687</v>
      </c>
      <c r="AF8" s="35">
        <v>356.60759999999993</v>
      </c>
      <c r="AG8" s="35">
        <f t="shared" si="0"/>
        <v>73849.917664929992</v>
      </c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 spans="1:43" x14ac:dyDescent="0.3">
      <c r="A9" s="12" t="s">
        <v>38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6"/>
      <c r="AI9" s="36"/>
      <c r="AJ9" s="36"/>
      <c r="AK9" s="36"/>
      <c r="AL9" s="36"/>
      <c r="AM9" s="36"/>
      <c r="AN9" s="36"/>
      <c r="AO9" s="36"/>
      <c r="AP9" s="36"/>
      <c r="AQ9" s="36"/>
    </row>
    <row r="10" spans="1:43" x14ac:dyDescent="0.3">
      <c r="A10" s="12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6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1:43" x14ac:dyDescent="0.3">
      <c r="A11" s="9" t="s">
        <v>39</v>
      </c>
      <c r="B11" s="35">
        <v>-3521.3241999999996</v>
      </c>
      <c r="C11" s="35">
        <v>-9100.62699264</v>
      </c>
      <c r="D11" s="35"/>
      <c r="E11" s="35">
        <v>-12621.951192639999</v>
      </c>
      <c r="F11" s="35">
        <v>2526.1127999999999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>
        <v>-6395.4416800000035</v>
      </c>
      <c r="Y11" s="35">
        <v>-9031.0208999999977</v>
      </c>
      <c r="Z11" s="35"/>
      <c r="AA11" s="35">
        <v>-2064.8514</v>
      </c>
      <c r="AB11" s="35">
        <v>-5.3663999999999996</v>
      </c>
      <c r="AC11" s="35"/>
      <c r="AD11" s="35">
        <v>-77.055999999999997</v>
      </c>
      <c r="AE11" s="35">
        <v>1568</v>
      </c>
      <c r="AF11" s="35">
        <v>7851.6623999999993</v>
      </c>
      <c r="AG11" s="35">
        <f t="shared" si="0"/>
        <v>-18249.912372639999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</row>
    <row r="12" spans="1:43" x14ac:dyDescent="0.3">
      <c r="A12" s="12" t="s">
        <v>40</v>
      </c>
      <c r="B12" s="35">
        <v>-890.36999999999989</v>
      </c>
      <c r="C12" s="35">
        <v>-9080.2531199999994</v>
      </c>
      <c r="D12" s="35"/>
      <c r="E12" s="35">
        <v>-9970.6231200000002</v>
      </c>
      <c r="F12" s="35">
        <v>-317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>
        <v>-3298.6799700000001</v>
      </c>
      <c r="Y12" s="35">
        <v>-9023.5958999999984</v>
      </c>
      <c r="Z12" s="35"/>
      <c r="AA12" s="35">
        <v>-2064.8514</v>
      </c>
      <c r="AB12" s="35">
        <v>-5.3663999999999996</v>
      </c>
      <c r="AC12" s="35"/>
      <c r="AD12" s="35">
        <v>-77.055999999999997</v>
      </c>
      <c r="AE12" s="35">
        <v>1568</v>
      </c>
      <c r="AF12" s="35">
        <v>10554.324199999999</v>
      </c>
      <c r="AG12" s="35">
        <f t="shared" si="0"/>
        <v>-12634.848590000001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1:43" x14ac:dyDescent="0.3">
      <c r="A13" s="12" t="s">
        <v>41</v>
      </c>
      <c r="B13" s="35">
        <v>-2627.9841999999999</v>
      </c>
      <c r="C13" s="35"/>
      <c r="D13" s="35"/>
      <c r="E13" s="35">
        <v>-2627.9841999999999</v>
      </c>
      <c r="F13" s="35">
        <v>3078.1127999999999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>
        <f t="shared" si="0"/>
        <v>450.12860000000001</v>
      </c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 spans="1:43" x14ac:dyDescent="0.3">
      <c r="A14" s="12" t="s">
        <v>42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>
        <v>-1713.075065</v>
      </c>
      <c r="Y14" s="35"/>
      <c r="Z14" s="35"/>
      <c r="AA14" s="35"/>
      <c r="AB14" s="35"/>
      <c r="AC14" s="35"/>
      <c r="AD14" s="35"/>
      <c r="AE14" s="35"/>
      <c r="AF14" s="35">
        <v>-139.75</v>
      </c>
      <c r="AG14" s="35">
        <f t="shared" si="0"/>
        <v>-1852.825065</v>
      </c>
      <c r="AH14" s="36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1:43" x14ac:dyDescent="0.3">
      <c r="A15" s="12" t="s">
        <v>43</v>
      </c>
      <c r="B15" s="35">
        <v>-2.97</v>
      </c>
      <c r="C15" s="35">
        <v>-20.035952640000001</v>
      </c>
      <c r="D15" s="35"/>
      <c r="E15" s="35">
        <v>-23.00595264</v>
      </c>
      <c r="F15" s="35">
        <v>-235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>
        <v>-1383.6866450000032</v>
      </c>
      <c r="Y15" s="35">
        <v>-7.4249999999999998</v>
      </c>
      <c r="Z15" s="35"/>
      <c r="AA15" s="35"/>
      <c r="AB15" s="35"/>
      <c r="AC15" s="35"/>
      <c r="AD15" s="35"/>
      <c r="AE15" s="35"/>
      <c r="AF15" s="35">
        <v>-2562.9117999999999</v>
      </c>
      <c r="AG15" s="35">
        <f t="shared" si="0"/>
        <v>-4212.0293976400026</v>
      </c>
      <c r="AH15" s="36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1:43" x14ac:dyDescent="0.3">
      <c r="A16" s="9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3" x14ac:dyDescent="0.3">
      <c r="A17" s="9" t="s">
        <v>44</v>
      </c>
      <c r="B17" s="35">
        <v>3666</v>
      </c>
      <c r="C17" s="35">
        <v>2246.375950059999</v>
      </c>
      <c r="D17" s="35">
        <v>14.957475000000001</v>
      </c>
      <c r="E17" s="35">
        <v>5927.3334250599992</v>
      </c>
      <c r="F17" s="35">
        <v>2961.4057000000003</v>
      </c>
      <c r="G17" s="35"/>
      <c r="H17" s="35">
        <v>1021.9550872300001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>
        <v>24280.471704999996</v>
      </c>
      <c r="Y17" s="35">
        <v>4448.2935749999997</v>
      </c>
      <c r="Z17" s="35">
        <v>6210.5999999999995</v>
      </c>
      <c r="AA17" s="35"/>
      <c r="AB17" s="35"/>
      <c r="AC17" s="35">
        <v>287</v>
      </c>
      <c r="AD17" s="35"/>
      <c r="AE17" s="35">
        <v>2255</v>
      </c>
      <c r="AF17" s="35">
        <v>8208.2699999999986</v>
      </c>
      <c r="AG17" s="35">
        <f t="shared" si="0"/>
        <v>55600.329492289995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3" x14ac:dyDescent="0.3">
      <c r="A18" s="12" t="s">
        <v>38</v>
      </c>
      <c r="B18" s="35">
        <v>202</v>
      </c>
      <c r="C18" s="35">
        <v>10.181458059998931</v>
      </c>
      <c r="D18" s="35"/>
      <c r="E18" s="35">
        <v>212.02643305999894</v>
      </c>
      <c r="F18" s="35">
        <v>-0.59429999999974825</v>
      </c>
      <c r="G18" s="35"/>
      <c r="H18" s="35">
        <v>0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>
        <v>-92.175985000001674</v>
      </c>
      <c r="Y18" s="35">
        <v>-0.39635805000034452</v>
      </c>
      <c r="Z18" s="35">
        <v>0</v>
      </c>
      <c r="AA18" s="35"/>
      <c r="AB18" s="35"/>
      <c r="AC18" s="35">
        <v>0</v>
      </c>
      <c r="AD18" s="35"/>
      <c r="AE18" s="35">
        <v>-0.44107979955833798</v>
      </c>
      <c r="AF18" s="35">
        <v>-8.1466166000609519E-2</v>
      </c>
      <c r="AG18" s="35">
        <f t="shared" si="0"/>
        <v>118.49226904443822</v>
      </c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1:43" x14ac:dyDescent="0.3">
      <c r="A19" s="9" t="s">
        <v>45</v>
      </c>
      <c r="B19" s="35">
        <v>3464</v>
      </c>
      <c r="C19" s="35">
        <v>2236.1944920000001</v>
      </c>
      <c r="D19" s="35">
        <v>15.112500000000001</v>
      </c>
      <c r="E19" s="35">
        <v>5715.3069920000007</v>
      </c>
      <c r="F19" s="35">
        <v>2962</v>
      </c>
      <c r="G19" s="35"/>
      <c r="H19" s="35">
        <v>1021.9550872300001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>
        <v>24372.647689999998</v>
      </c>
      <c r="Y19" s="35">
        <v>4448.68993305</v>
      </c>
      <c r="Z19" s="35">
        <v>6210.5999999999995</v>
      </c>
      <c r="AA19" s="35"/>
      <c r="AB19" s="35"/>
      <c r="AC19" s="35">
        <v>287</v>
      </c>
      <c r="AD19" s="35"/>
      <c r="AE19" s="35">
        <v>2255.4410797995583</v>
      </c>
      <c r="AF19" s="35">
        <v>8208.3514661659992</v>
      </c>
      <c r="AG19" s="35">
        <f t="shared" si="0"/>
        <v>55481.992248245559</v>
      </c>
      <c r="AH19" s="36"/>
      <c r="AI19" s="36"/>
      <c r="AJ19" s="36"/>
      <c r="AK19" s="36"/>
      <c r="AL19" s="36"/>
      <c r="AM19" s="36"/>
      <c r="AN19" s="36"/>
      <c r="AO19" s="36"/>
      <c r="AP19" s="36"/>
      <c r="AQ19" s="36"/>
    </row>
    <row r="20" spans="1:43" x14ac:dyDescent="0.3">
      <c r="A20" s="9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6"/>
      <c r="AI20" s="36"/>
      <c r="AJ20" s="36"/>
      <c r="AK20" s="36"/>
      <c r="AL20" s="36"/>
      <c r="AM20" s="36"/>
      <c r="AN20" s="36"/>
      <c r="AO20" s="36"/>
      <c r="AP20" s="36"/>
      <c r="AQ20" s="36"/>
    </row>
    <row r="21" spans="1:43" x14ac:dyDescent="0.3">
      <c r="A21" s="9" t="s">
        <v>46</v>
      </c>
      <c r="B21" s="35">
        <v>2952</v>
      </c>
      <c r="C21" s="35">
        <v>1461.1622814</v>
      </c>
      <c r="D21" s="35"/>
      <c r="E21" s="35">
        <v>4413.1622814000002</v>
      </c>
      <c r="F21" s="35">
        <v>2946.6</v>
      </c>
      <c r="G21" s="35"/>
      <c r="H21" s="35">
        <v>1021.9550872300001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>
        <v>3621.4925400000002</v>
      </c>
      <c r="Y21" s="35">
        <v>2061.1399330499999</v>
      </c>
      <c r="Z21" s="35"/>
      <c r="AA21" s="35"/>
      <c r="AB21" s="35"/>
      <c r="AC21" s="35">
        <v>118</v>
      </c>
      <c r="AD21" s="35"/>
      <c r="AE21" s="35">
        <v>1568.4410797995583</v>
      </c>
      <c r="AF21" s="35">
        <v>3901.3854661659998</v>
      </c>
      <c r="AG21" s="35">
        <f t="shared" si="0"/>
        <v>19652.176387645559</v>
      </c>
      <c r="AH21" s="36"/>
      <c r="AI21" s="36"/>
      <c r="AJ21" s="36"/>
      <c r="AK21" s="36"/>
      <c r="AL21" s="36"/>
      <c r="AM21" s="36"/>
      <c r="AN21" s="36"/>
      <c r="AO21" s="36"/>
      <c r="AP21" s="36"/>
      <c r="AQ21" s="36"/>
    </row>
    <row r="22" spans="1:43" x14ac:dyDescent="0.3">
      <c r="A22" s="12" t="s">
        <v>47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  <c r="AI22" s="36"/>
      <c r="AJ22" s="36"/>
      <c r="AK22" s="36"/>
      <c r="AL22" s="36"/>
      <c r="AM22" s="36"/>
      <c r="AN22" s="36"/>
      <c r="AO22" s="36"/>
      <c r="AP22" s="36"/>
      <c r="AQ22" s="36"/>
    </row>
    <row r="23" spans="1:43" x14ac:dyDescent="0.3">
      <c r="A23" s="12" t="s">
        <v>48</v>
      </c>
      <c r="B23" s="35">
        <v>59</v>
      </c>
      <c r="C23" s="35">
        <v>340.65870000000001</v>
      </c>
      <c r="D23" s="35"/>
      <c r="E23" s="35">
        <v>399.65870000000001</v>
      </c>
      <c r="F23" s="35">
        <v>49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>
        <v>531.73343999999997</v>
      </c>
      <c r="Y23" s="35">
        <v>84.974999999999994</v>
      </c>
      <c r="Z23" s="35"/>
      <c r="AA23" s="35"/>
      <c r="AB23" s="35"/>
      <c r="AC23" s="35"/>
      <c r="AD23" s="35"/>
      <c r="AE23" s="35">
        <v>81.765612371356212</v>
      </c>
      <c r="AF23" s="35"/>
      <c r="AG23" s="35">
        <f t="shared" si="0"/>
        <v>1147.132752371356</v>
      </c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1:43" x14ac:dyDescent="0.3">
      <c r="A24" s="12" t="s">
        <v>49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1:43" x14ac:dyDescent="0.3">
      <c r="A25" s="12" t="s">
        <v>50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1:43" x14ac:dyDescent="0.3">
      <c r="A26" s="12" t="s">
        <v>51</v>
      </c>
      <c r="B26" s="35">
        <v>39</v>
      </c>
      <c r="C26" s="35">
        <v>14.1</v>
      </c>
      <c r="D26" s="35"/>
      <c r="E26" s="35">
        <v>53.1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>
        <v>758.4</v>
      </c>
      <c r="Y26" s="35">
        <v>277.2</v>
      </c>
      <c r="Z26" s="35"/>
      <c r="AA26" s="35"/>
      <c r="AB26" s="35"/>
      <c r="AC26" s="35"/>
      <c r="AD26" s="35"/>
      <c r="AE26" s="35">
        <v>176.84390322754459</v>
      </c>
      <c r="AF26" s="35"/>
      <c r="AG26" s="35">
        <f t="shared" si="0"/>
        <v>1265.5439032275447</v>
      </c>
      <c r="AH26" s="36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1:43" x14ac:dyDescent="0.3">
      <c r="A27" s="12" t="s">
        <v>52</v>
      </c>
      <c r="B27" s="35"/>
      <c r="C27" s="35">
        <v>8.1041999999999987</v>
      </c>
      <c r="D27" s="35"/>
      <c r="E27" s="35">
        <v>8.1041999999999987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>
        <v>457.56292652000002</v>
      </c>
      <c r="Y27" s="35">
        <v>99.824999999999989</v>
      </c>
      <c r="Z27" s="35"/>
      <c r="AA27" s="35"/>
      <c r="AB27" s="35"/>
      <c r="AC27" s="35"/>
      <c r="AD27" s="35"/>
      <c r="AE27" s="35"/>
      <c r="AF27" s="35">
        <v>41.881999999999998</v>
      </c>
      <c r="AG27" s="35">
        <f t="shared" si="0"/>
        <v>607.37412652</v>
      </c>
      <c r="AH27" s="36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1:43" x14ac:dyDescent="0.3">
      <c r="A28" s="12" t="s">
        <v>53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6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1:43" x14ac:dyDescent="0.3">
      <c r="A29" s="12" t="s">
        <v>54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6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1:43" x14ac:dyDescent="0.3">
      <c r="A30" s="12" t="s">
        <v>55</v>
      </c>
      <c r="B30" s="35">
        <v>614</v>
      </c>
      <c r="C30" s="35">
        <v>480.00749999999999</v>
      </c>
      <c r="D30" s="35"/>
      <c r="E30" s="35">
        <v>1094.0074999999999</v>
      </c>
      <c r="F30" s="35"/>
      <c r="G30" s="35"/>
      <c r="H30" s="35">
        <v>914.89013000000011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>
        <v>61.065219999999997</v>
      </c>
      <c r="Y30" s="35">
        <v>45.265595099999999</v>
      </c>
      <c r="Z30" s="35"/>
      <c r="AA30" s="35"/>
      <c r="AB30" s="35"/>
      <c r="AC30" s="35"/>
      <c r="AD30" s="35"/>
      <c r="AE30" s="35">
        <v>182.94196885608062</v>
      </c>
      <c r="AF30" s="35">
        <v>277.178</v>
      </c>
      <c r="AG30" s="35">
        <f t="shared" si="0"/>
        <v>2575.3484139560805</v>
      </c>
      <c r="AH30" s="36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1:43" x14ac:dyDescent="0.3">
      <c r="A31" s="12" t="s">
        <v>56</v>
      </c>
      <c r="B31" s="35"/>
      <c r="C31" s="35"/>
      <c r="D31" s="35"/>
      <c r="E31" s="35">
        <v>0</v>
      </c>
      <c r="F31" s="35">
        <v>2754.1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>
        <v>479.70590999999996</v>
      </c>
      <c r="Y31" s="35">
        <v>4.4858649000000002</v>
      </c>
      <c r="Z31" s="35"/>
      <c r="AA31" s="35"/>
      <c r="AB31" s="35"/>
      <c r="AC31" s="35"/>
      <c r="AD31" s="35"/>
      <c r="AE31" s="35">
        <v>374.30098604450671</v>
      </c>
      <c r="AF31" s="35"/>
      <c r="AG31" s="35">
        <f t="shared" si="0"/>
        <v>3612.5927609445066</v>
      </c>
      <c r="AH31" s="36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1:43" x14ac:dyDescent="0.3">
      <c r="A32" s="12" t="s">
        <v>57</v>
      </c>
      <c r="B32" s="35">
        <v>50</v>
      </c>
      <c r="C32" s="35">
        <v>14.399999999999999</v>
      </c>
      <c r="D32" s="35"/>
      <c r="E32" s="35">
        <v>64.400000000000006</v>
      </c>
      <c r="F32" s="35">
        <v>73.5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>
        <v>265.44</v>
      </c>
      <c r="Y32" s="35">
        <v>220.27499999999998</v>
      </c>
      <c r="Z32" s="35"/>
      <c r="AA32" s="35"/>
      <c r="AB32" s="35"/>
      <c r="AC32" s="35"/>
      <c r="AD32" s="35"/>
      <c r="AE32" s="35">
        <v>22.588609300070047</v>
      </c>
      <c r="AF32" s="35"/>
      <c r="AG32" s="35">
        <f t="shared" si="0"/>
        <v>646.20360930007007</v>
      </c>
      <c r="AH32" s="36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1:43" x14ac:dyDescent="0.3">
      <c r="A33" s="12" t="s">
        <v>58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1:43" x14ac:dyDescent="0.3">
      <c r="A34" s="12" t="s">
        <v>59</v>
      </c>
      <c r="B34" s="35">
        <v>2190</v>
      </c>
      <c r="C34" s="35">
        <v>603.89188139999999</v>
      </c>
      <c r="D34" s="35"/>
      <c r="E34" s="35">
        <v>2793.8918813999999</v>
      </c>
      <c r="F34" s="35">
        <v>70</v>
      </c>
      <c r="G34" s="35"/>
      <c r="H34" s="35">
        <v>107.06495723000006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>
        <v>1067.58504348</v>
      </c>
      <c r="Y34" s="35">
        <v>1329.11347305</v>
      </c>
      <c r="Z34" s="35"/>
      <c r="AA34" s="35"/>
      <c r="AB34" s="35"/>
      <c r="AC34" s="35">
        <v>118</v>
      </c>
      <c r="AD34" s="35"/>
      <c r="AE34" s="35">
        <v>730</v>
      </c>
      <c r="AF34" s="35">
        <v>3582.3254661659998</v>
      </c>
      <c r="AG34" s="35">
        <f t="shared" si="0"/>
        <v>9797.9808213260003</v>
      </c>
      <c r="AH34" s="36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1:43" x14ac:dyDescent="0.3">
      <c r="A35" s="9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6"/>
      <c r="AI35" s="36"/>
      <c r="AJ35" s="36"/>
      <c r="AK35" s="36"/>
      <c r="AL35" s="36"/>
      <c r="AM35" s="36"/>
      <c r="AN35" s="36"/>
      <c r="AO35" s="36"/>
      <c r="AP35" s="36"/>
      <c r="AQ35" s="36"/>
    </row>
    <row r="36" spans="1:43" x14ac:dyDescent="0.3">
      <c r="A36" s="9" t="s">
        <v>60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>
        <v>11925.234564999999</v>
      </c>
      <c r="Y36" s="35">
        <v>3.3</v>
      </c>
      <c r="Z36" s="35"/>
      <c r="AA36" s="35"/>
      <c r="AB36" s="35"/>
      <c r="AC36" s="35"/>
      <c r="AD36" s="35"/>
      <c r="AE36" s="35"/>
      <c r="AF36" s="35">
        <v>70.52</v>
      </c>
      <c r="AG36" s="35">
        <f t="shared" si="0"/>
        <v>11999.054564999999</v>
      </c>
      <c r="AH36" s="36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1:43" x14ac:dyDescent="0.3">
      <c r="A37" s="12" t="s">
        <v>61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>
        <v>170.77500000000001</v>
      </c>
      <c r="Y37" s="35"/>
      <c r="Z37" s="35"/>
      <c r="AA37" s="35"/>
      <c r="AB37" s="35"/>
      <c r="AC37" s="35"/>
      <c r="AD37" s="35"/>
      <c r="AE37" s="35"/>
      <c r="AF37" s="35">
        <v>70.52</v>
      </c>
      <c r="AG37" s="35">
        <f t="shared" si="0"/>
        <v>241.29500000000002</v>
      </c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1:43" x14ac:dyDescent="0.3">
      <c r="A38" s="12" t="s">
        <v>62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>
        <v>251.625</v>
      </c>
      <c r="Y38" s="35"/>
      <c r="Z38" s="35"/>
      <c r="AA38" s="35"/>
      <c r="AB38" s="35"/>
      <c r="AC38" s="35"/>
      <c r="AD38" s="35"/>
      <c r="AE38" s="35"/>
      <c r="AF38" s="35"/>
      <c r="AG38" s="35">
        <f t="shared" si="0"/>
        <v>251.625</v>
      </c>
      <c r="AH38" s="36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1:43" x14ac:dyDescent="0.3">
      <c r="A39" s="12" t="s">
        <v>63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>
        <v>1123.62399</v>
      </c>
      <c r="Y39" s="35"/>
      <c r="Z39" s="35"/>
      <c r="AA39" s="35"/>
      <c r="AB39" s="35"/>
      <c r="AC39" s="35"/>
      <c r="AD39" s="35"/>
      <c r="AE39" s="35"/>
      <c r="AF39" s="35"/>
      <c r="AG39" s="35">
        <f t="shared" si="0"/>
        <v>1123.62399</v>
      </c>
      <c r="AH39" s="36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1:43" x14ac:dyDescent="0.3">
      <c r="A40" s="12" t="s">
        <v>64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6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1:43" x14ac:dyDescent="0.3">
      <c r="A41" s="12" t="s">
        <v>65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>
        <v>10379.210574999999</v>
      </c>
      <c r="Y41" s="35">
        <v>3.3</v>
      </c>
      <c r="Z41" s="35"/>
      <c r="AA41" s="35"/>
      <c r="AB41" s="35"/>
      <c r="AC41" s="35"/>
      <c r="AD41" s="35"/>
      <c r="AE41" s="35"/>
      <c r="AF41" s="35"/>
      <c r="AG41" s="35">
        <f t="shared" si="0"/>
        <v>10382.510574999998</v>
      </c>
      <c r="AH41" s="36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1:43" x14ac:dyDescent="0.3">
      <c r="A42" s="9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6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1:43" x14ac:dyDescent="0.3">
      <c r="A43" s="9" t="s">
        <v>66</v>
      </c>
      <c r="B43" s="35">
        <v>512</v>
      </c>
      <c r="C43" s="35">
        <v>775.0322106000001</v>
      </c>
      <c r="D43" s="35">
        <v>15.112500000000001</v>
      </c>
      <c r="E43" s="35">
        <v>1302.1447106000001</v>
      </c>
      <c r="F43" s="35">
        <v>15.4</v>
      </c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>
        <v>5650.3564200000001</v>
      </c>
      <c r="Y43" s="35">
        <v>2384.25</v>
      </c>
      <c r="Z43" s="35">
        <v>6210.5999999999995</v>
      </c>
      <c r="AA43" s="35"/>
      <c r="AB43" s="35"/>
      <c r="AC43" s="35">
        <v>169</v>
      </c>
      <c r="AD43" s="35"/>
      <c r="AE43" s="35">
        <v>687</v>
      </c>
      <c r="AF43" s="35">
        <v>4236.4459999999999</v>
      </c>
      <c r="AG43" s="35">
        <f t="shared" si="0"/>
        <v>20655.197130599998</v>
      </c>
      <c r="AH43" s="36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1:43" x14ac:dyDescent="0.3">
      <c r="A44" s="12" t="s">
        <v>67</v>
      </c>
      <c r="B44" s="35">
        <v>512</v>
      </c>
      <c r="C44" s="35">
        <v>775.0322106000001</v>
      </c>
      <c r="D44" s="35">
        <v>15.112500000000001</v>
      </c>
      <c r="E44" s="35">
        <v>1302.1447106000001</v>
      </c>
      <c r="F44" s="35">
        <v>15.4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>
        <v>2962.0815749999997</v>
      </c>
      <c r="Y44" s="35">
        <v>2384.25</v>
      </c>
      <c r="Z44" s="35">
        <v>6210.5999999999995</v>
      </c>
      <c r="AA44" s="35"/>
      <c r="AB44" s="35"/>
      <c r="AC44" s="35">
        <v>169</v>
      </c>
      <c r="AD44" s="35"/>
      <c r="AE44" s="35">
        <v>687</v>
      </c>
      <c r="AF44" s="35">
        <v>3960.9811199999995</v>
      </c>
      <c r="AG44" s="35">
        <f t="shared" si="0"/>
        <v>17691.457405599998</v>
      </c>
      <c r="AH44" s="36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1:43" x14ac:dyDescent="0.3">
      <c r="A45" s="12" t="s">
        <v>68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>
        <v>2688.2748449999999</v>
      </c>
      <c r="Y45" s="35"/>
      <c r="Z45" s="35"/>
      <c r="AA45" s="35"/>
      <c r="AB45" s="35"/>
      <c r="AC45" s="35"/>
      <c r="AD45" s="35"/>
      <c r="AE45" s="35"/>
      <c r="AF45" s="35">
        <v>275.46487999999999</v>
      </c>
      <c r="AG45" s="35">
        <f t="shared" si="0"/>
        <v>2963.7397249999999</v>
      </c>
      <c r="AH45" s="36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1:43" x14ac:dyDescent="0.3">
      <c r="A46" s="9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6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1:43" x14ac:dyDescent="0.3">
      <c r="A47" s="9" t="s">
        <v>69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>
        <v>3175.5641649999998</v>
      </c>
      <c r="Y47" s="35"/>
      <c r="Z47" s="35"/>
      <c r="AA47" s="35"/>
      <c r="AB47" s="35"/>
      <c r="AC47" s="35"/>
      <c r="AD47" s="35"/>
      <c r="AE47" s="35"/>
      <c r="AF47" s="35"/>
      <c r="AG47" s="35">
        <f t="shared" si="0"/>
        <v>3175.5641649999998</v>
      </c>
      <c r="AH47" s="36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1:43" x14ac:dyDescent="0.3">
      <c r="A48" s="12" t="s">
        <v>70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>
        <v>1537.7907249999998</v>
      </c>
      <c r="Y48" s="35"/>
      <c r="Z48" s="35"/>
      <c r="AA48" s="35"/>
      <c r="AB48" s="35"/>
      <c r="AC48" s="35"/>
      <c r="AD48" s="35"/>
      <c r="AE48" s="35"/>
      <c r="AF48" s="35"/>
      <c r="AG48" s="35">
        <f t="shared" si="0"/>
        <v>1537.7907249999998</v>
      </c>
      <c r="AH48" s="36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2:43" x14ac:dyDescent="0.3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2:43" x14ac:dyDescent="0.3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2:43" x14ac:dyDescent="0.3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2:43" x14ac:dyDescent="0.3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2:43" x14ac:dyDescent="0.3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2:43" x14ac:dyDescent="0.3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 spans="2:43" x14ac:dyDescent="0.3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</row>
    <row r="56" spans="2:43" x14ac:dyDescent="0.3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</row>
    <row r="57" spans="2:43" x14ac:dyDescent="0.3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</row>
    <row r="58" spans="2:43" x14ac:dyDescent="0.3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</row>
    <row r="59" spans="2:43" x14ac:dyDescent="0.3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</row>
    <row r="60" spans="2:43" x14ac:dyDescent="0.3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</row>
    <row r="61" spans="2:43" x14ac:dyDescent="0.3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</row>
    <row r="62" spans="2:43" x14ac:dyDescent="0.3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</row>
    <row r="63" spans="2:43" x14ac:dyDescent="0.3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</row>
    <row r="64" spans="2:43" x14ac:dyDescent="0.3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</row>
    <row r="65" spans="2:43" x14ac:dyDescent="0.3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</row>
    <row r="66" spans="2:43" x14ac:dyDescent="0.3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</row>
    <row r="67" spans="2:43" x14ac:dyDescent="0.3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</row>
    <row r="68" spans="2:43" x14ac:dyDescent="0.3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</row>
    <row r="69" spans="2:43" x14ac:dyDescent="0.3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</row>
    <row r="70" spans="2:43" x14ac:dyDescent="0.3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</row>
    <row r="71" spans="2:43" x14ac:dyDescent="0.3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</row>
    <row r="72" spans="2:43" x14ac:dyDescent="0.3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</row>
    <row r="73" spans="2:43" x14ac:dyDescent="0.3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</row>
    <row r="74" spans="2:43" x14ac:dyDescent="0.3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62E-7D81-7A46-B9E5-9E336BBAC852}">
  <dimension ref="A1:AG48"/>
  <sheetViews>
    <sheetView topLeftCell="C1" workbookViewId="0">
      <selection activeCell="AG2" sqref="AG2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1229</v>
      </c>
      <c r="C2" s="7">
        <v>10309</v>
      </c>
      <c r="D2" s="7">
        <v>2.5817999999999999</v>
      </c>
      <c r="E2" s="7">
        <v>11540.5818</v>
      </c>
      <c r="F2" s="7">
        <v>0</v>
      </c>
      <c r="X2" s="7">
        <v>2563.6107000000002</v>
      </c>
      <c r="Y2" s="7">
        <v>312.18225884999998</v>
      </c>
      <c r="Z2" s="7">
        <v>5974.2699999999995</v>
      </c>
      <c r="AA2" s="7">
        <v>2896.8067999999998</v>
      </c>
      <c r="AB2" s="7">
        <v>4.1280000000000001</v>
      </c>
      <c r="AC2" s="7">
        <v>318</v>
      </c>
      <c r="AD2" s="7">
        <v>89.956000000000003</v>
      </c>
      <c r="AE2" s="7">
        <v>730</v>
      </c>
      <c r="AG2" s="7">
        <f>SUM(B2:D2,F2:AF2)</f>
        <v>24429.535558849999</v>
      </c>
    </row>
    <row r="3" spans="1:33" x14ac:dyDescent="0.3">
      <c r="A3" s="12" t="s">
        <v>33</v>
      </c>
      <c r="B3" s="7">
        <v>7856.5296000000008</v>
      </c>
      <c r="E3" s="7">
        <v>7856.5296000000008</v>
      </c>
      <c r="F3" s="7">
        <v>486</v>
      </c>
      <c r="H3" s="7">
        <v>1344.5709199999999</v>
      </c>
      <c r="X3" s="7">
        <v>32867.047070000001</v>
      </c>
      <c r="Y3" s="7">
        <v>14293.949999999999</v>
      </c>
      <c r="AF3" s="7">
        <v>308.58519999999999</v>
      </c>
      <c r="AG3" s="7">
        <f t="shared" ref="AG3:AG48" si="0">SUM(B3:D3,F3:AF3)</f>
        <v>57156.682789999999</v>
      </c>
    </row>
    <row r="4" spans="1:33" x14ac:dyDescent="0.3">
      <c r="A4" s="12" t="s">
        <v>34</v>
      </c>
      <c r="X4" s="7">
        <v>3124.9424899999999</v>
      </c>
      <c r="AF4" s="7">
        <v>37.418599999999998</v>
      </c>
      <c r="AG4" s="7">
        <f t="shared" si="0"/>
        <v>3162.3610899999999</v>
      </c>
    </row>
    <row r="5" spans="1:33" x14ac:dyDescent="0.3">
      <c r="A5" s="12" t="s">
        <v>35</v>
      </c>
      <c r="X5" s="7">
        <v>1233.241935</v>
      </c>
      <c r="AG5" s="7">
        <f t="shared" si="0"/>
        <v>1233.241935</v>
      </c>
    </row>
    <row r="6" spans="1:33" x14ac:dyDescent="0.3">
      <c r="A6" s="12" t="s">
        <v>36</v>
      </c>
      <c r="B6" s="7">
        <v>-67.924399999999991</v>
      </c>
      <c r="C6" s="7">
        <v>75.142782000000011</v>
      </c>
      <c r="E6" s="7">
        <v>7.2183820000000196</v>
      </c>
      <c r="F6" s="7">
        <v>-90</v>
      </c>
      <c r="H6" s="7">
        <v>-1.3074600000000001</v>
      </c>
      <c r="X6" s="7">
        <v>-23.296269999999989</v>
      </c>
      <c r="Y6" s="7">
        <v>-8.25</v>
      </c>
      <c r="AG6" s="7">
        <f t="shared" si="0"/>
        <v>-115.63534799999998</v>
      </c>
    </row>
    <row r="7" spans="1:33" x14ac:dyDescent="0.3">
      <c r="A7" s="9"/>
    </row>
    <row r="8" spans="1:33" x14ac:dyDescent="0.3">
      <c r="A8" s="9" t="s">
        <v>37</v>
      </c>
      <c r="B8" s="7">
        <v>9018</v>
      </c>
      <c r="C8" s="7">
        <v>10384.142782000001</v>
      </c>
      <c r="D8" s="7">
        <v>2.5817999999999999</v>
      </c>
      <c r="E8" s="7">
        <v>19404.724582000003</v>
      </c>
      <c r="F8" s="7">
        <v>396.08660000000003</v>
      </c>
      <c r="H8" s="7">
        <v>1343.2634599999999</v>
      </c>
      <c r="X8" s="7">
        <v>31049.177075</v>
      </c>
      <c r="Y8" s="7">
        <v>14597.882258849999</v>
      </c>
      <c r="Z8" s="7">
        <v>5974.2699999999995</v>
      </c>
      <c r="AA8" s="7">
        <v>2896.8067999999998</v>
      </c>
      <c r="AB8" s="7">
        <v>4.1280000000000001</v>
      </c>
      <c r="AC8" s="7">
        <v>318</v>
      </c>
      <c r="AD8" s="7">
        <v>89.956000000000003</v>
      </c>
      <c r="AE8" s="7">
        <v>730</v>
      </c>
      <c r="AF8" s="7">
        <v>271.16660000000002</v>
      </c>
      <c r="AG8" s="7">
        <f t="shared" si="0"/>
        <v>77075.461375850005</v>
      </c>
    </row>
    <row r="9" spans="1:33" x14ac:dyDescent="0.3">
      <c r="A9" s="12" t="s">
        <v>38</v>
      </c>
      <c r="B9" s="7">
        <v>206</v>
      </c>
      <c r="C9" s="7">
        <v>21.095744000001559</v>
      </c>
      <c r="E9" s="7">
        <v>227.12206900000155</v>
      </c>
      <c r="X9" s="7">
        <v>390.05985500000315</v>
      </c>
      <c r="Y9" s="7">
        <v>37.850135374999809</v>
      </c>
      <c r="AG9" s="7">
        <f t="shared" si="0"/>
        <v>655.00573437500452</v>
      </c>
    </row>
    <row r="10" spans="1:33" x14ac:dyDescent="0.3">
      <c r="A10" s="12"/>
    </row>
    <row r="11" spans="1:33" x14ac:dyDescent="0.3">
      <c r="A11" s="9" t="s">
        <v>39</v>
      </c>
      <c r="B11" s="7">
        <v>-3472.9779000000003</v>
      </c>
      <c r="C11" s="7">
        <v>-7561.7830999999996</v>
      </c>
      <c r="E11" s="7">
        <v>-11034.761</v>
      </c>
      <c r="F11" s="7">
        <v>2510</v>
      </c>
      <c r="X11" s="7">
        <v>-6438.8975799999989</v>
      </c>
      <c r="Y11" s="7">
        <v>-9727.4127249999983</v>
      </c>
      <c r="AA11" s="7">
        <v>-2896.8239999999996</v>
      </c>
      <c r="AB11" s="7">
        <v>-4.1280000000000001</v>
      </c>
      <c r="AD11" s="7">
        <v>-90</v>
      </c>
      <c r="AE11" s="7">
        <v>1652</v>
      </c>
      <c r="AF11" s="7">
        <v>8440.4528000000009</v>
      </c>
      <c r="AG11" s="7">
        <f t="shared" si="0"/>
        <v>-17589.570504999996</v>
      </c>
    </row>
    <row r="12" spans="1:33" x14ac:dyDescent="0.3">
      <c r="A12" s="12" t="s">
        <v>40</v>
      </c>
      <c r="B12" s="7">
        <f>'[1]BİN TEP'!$B$16+'[1]BİN TEP'!$B$15</f>
        <v>-847.30849999999998</v>
      </c>
      <c r="C12" s="7">
        <f>'[1]BİN TEP'!$C$15+'[1]BİN TEP'!$C$16</f>
        <v>-7539.6749999999993</v>
      </c>
      <c r="E12" s="7">
        <f>B12+C12</f>
        <v>-8386.9834999999985</v>
      </c>
      <c r="F12" s="7">
        <f>'[1]BİN TEP'!$F$15+'[1]BİN TEP'!$F$16</f>
        <v>-357</v>
      </c>
      <c r="X12" s="7">
        <f>'[1]BİN TEP'!$J$15+'[1]BİN TEP'!$J$16</f>
        <v>-3128.5603900000001</v>
      </c>
      <c r="Y12" s="7">
        <f>'[1]BİN TEP'!$K$15+'[1]BİN TEP'!$K$16</f>
        <v>-9496.4127249999983</v>
      </c>
      <c r="AD12" s="7">
        <v>-90</v>
      </c>
      <c r="AE12" s="7">
        <v>1652</v>
      </c>
      <c r="AF12" s="7">
        <f>'[1]BİN TEP'!$O$15</f>
        <v>11128.357</v>
      </c>
      <c r="AG12" s="7">
        <f t="shared" si="0"/>
        <v>-8678.5996149999955</v>
      </c>
    </row>
    <row r="13" spans="1:33" x14ac:dyDescent="0.3">
      <c r="A13" s="12" t="s">
        <v>41</v>
      </c>
      <c r="B13" s="7">
        <v>-2594.44</v>
      </c>
      <c r="E13" s="7">
        <v>-2594.44</v>
      </c>
      <c r="F13" s="7">
        <v>3103.6986999999999</v>
      </c>
      <c r="AG13" s="7">
        <f t="shared" si="0"/>
        <v>509.25869999999986</v>
      </c>
    </row>
    <row r="14" spans="1:33" x14ac:dyDescent="0.3">
      <c r="A14" s="12" t="s">
        <v>42</v>
      </c>
      <c r="X14" s="7">
        <v>-1724.2519150000001</v>
      </c>
      <c r="AF14" s="7">
        <v>-141.89999999999998</v>
      </c>
      <c r="AG14" s="7">
        <f t="shared" si="0"/>
        <v>-1866.1519149999999</v>
      </c>
    </row>
    <row r="15" spans="1:33" x14ac:dyDescent="0.3">
      <c r="A15" s="12" t="s">
        <v>43</v>
      </c>
      <c r="B15" s="7">
        <v>-31.229399999999998</v>
      </c>
      <c r="C15" s="7">
        <v>-21.758099999999999</v>
      </c>
      <c r="E15" s="7">
        <v>-52.987499999999997</v>
      </c>
      <c r="F15" s="7">
        <v>-237</v>
      </c>
      <c r="X15" s="7">
        <v>-1586.0852749999985</v>
      </c>
      <c r="Y15" s="7">
        <v>-231</v>
      </c>
      <c r="AF15" s="7">
        <v>-2546.0041999999999</v>
      </c>
      <c r="AG15" s="7">
        <f t="shared" si="0"/>
        <v>-4653.0769749999981</v>
      </c>
    </row>
    <row r="16" spans="1:33" x14ac:dyDescent="0.3">
      <c r="A16" s="9"/>
    </row>
    <row r="17" spans="1:33" x14ac:dyDescent="0.3">
      <c r="A17" s="9" t="s">
        <v>44</v>
      </c>
      <c r="B17" s="7">
        <v>5545</v>
      </c>
      <c r="C17" s="7">
        <v>2822.3596820000012</v>
      </c>
      <c r="D17" s="7">
        <v>2.5817999999999999</v>
      </c>
      <c r="E17" s="7">
        <v>8369.941482000002</v>
      </c>
      <c r="F17" s="7">
        <v>2906</v>
      </c>
      <c r="H17" s="7">
        <v>1343.2634599999999</v>
      </c>
      <c r="X17" s="7">
        <v>24610.279495000002</v>
      </c>
      <c r="Y17" s="7">
        <v>4870.4695338500005</v>
      </c>
      <c r="Z17" s="7">
        <v>5974.2699999999995</v>
      </c>
      <c r="AC17" s="7">
        <v>318</v>
      </c>
      <c r="AE17" s="7">
        <v>2382</v>
      </c>
      <c r="AF17" s="7">
        <v>8711.6194000000014</v>
      </c>
      <c r="AG17" s="7">
        <f t="shared" si="0"/>
        <v>59485.843370850009</v>
      </c>
    </row>
    <row r="18" spans="1:33" x14ac:dyDescent="0.3">
      <c r="A18" s="12" t="s">
        <v>38</v>
      </c>
      <c r="B18" s="7">
        <v>206</v>
      </c>
      <c r="C18" s="7">
        <v>21.095744000001559</v>
      </c>
      <c r="E18" s="7">
        <v>227.12206900000155</v>
      </c>
      <c r="X18" s="7">
        <v>390.05985500000315</v>
      </c>
      <c r="Y18" s="7">
        <v>37.850135374999809</v>
      </c>
      <c r="AG18" s="7">
        <f t="shared" si="0"/>
        <v>655.00573437500452</v>
      </c>
    </row>
    <row r="19" spans="1:33" x14ac:dyDescent="0.3">
      <c r="A19" s="9" t="s">
        <v>45</v>
      </c>
      <c r="B19" s="7">
        <v>5339</v>
      </c>
      <c r="C19" s="7">
        <v>2801.2639379999996</v>
      </c>
      <c r="D19" s="7">
        <v>2.5554749999999999</v>
      </c>
      <c r="E19" s="7">
        <v>8142.8194130000002</v>
      </c>
      <c r="F19" s="7">
        <v>2906</v>
      </c>
      <c r="H19" s="7">
        <v>1342.88</v>
      </c>
      <c r="X19" s="7">
        <v>24220.219639999999</v>
      </c>
      <c r="Y19" s="7">
        <v>4832.6193984750007</v>
      </c>
      <c r="Z19" s="7">
        <v>5974.2699999999995</v>
      </c>
      <c r="AC19" s="7">
        <v>318</v>
      </c>
      <c r="AE19" s="7">
        <v>2382.3611468439994</v>
      </c>
      <c r="AF19" s="7">
        <v>8711.6358620339997</v>
      </c>
      <c r="AG19" s="7">
        <f t="shared" si="0"/>
        <v>58830.805460353004</v>
      </c>
    </row>
    <row r="20" spans="1:33" x14ac:dyDescent="0.3">
      <c r="A20" s="9"/>
    </row>
    <row r="21" spans="1:33" x14ac:dyDescent="0.3">
      <c r="A21" s="9" t="s">
        <v>46</v>
      </c>
      <c r="B21" s="7">
        <v>4782</v>
      </c>
      <c r="C21" s="7">
        <v>1726.3376870999996</v>
      </c>
      <c r="D21" s="7">
        <v>2.5554749999999999</v>
      </c>
      <c r="E21" s="7">
        <v>6510.8931621000002</v>
      </c>
      <c r="F21" s="7">
        <v>2876</v>
      </c>
      <c r="H21" s="7">
        <v>1342.88</v>
      </c>
      <c r="X21" s="7">
        <v>3909.0306949999999</v>
      </c>
      <c r="Y21" s="7">
        <v>2428.5693984750001</v>
      </c>
      <c r="AC21" s="7">
        <v>119</v>
      </c>
      <c r="AE21" s="7">
        <v>1652.3611468439994</v>
      </c>
      <c r="AF21" s="7">
        <v>4183.2284620339997</v>
      </c>
      <c r="AG21" s="7">
        <f t="shared" si="0"/>
        <v>23021.962864453002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50</v>
      </c>
      <c r="C23" s="7">
        <v>289.60079999999999</v>
      </c>
      <c r="E23" s="7">
        <v>339.60079999999999</v>
      </c>
      <c r="F23" s="7">
        <v>53</v>
      </c>
      <c r="X23" s="7">
        <v>612.27743999999996</v>
      </c>
      <c r="Y23" s="7">
        <v>53.625</v>
      </c>
      <c r="AE23" s="7">
        <v>84.780968223262391</v>
      </c>
      <c r="AG23" s="7">
        <f t="shared" si="0"/>
        <v>1143.2842082232623</v>
      </c>
    </row>
    <row r="24" spans="1:33" ht="14" customHeight="1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</row>
    <row r="27" spans="1:33" x14ac:dyDescent="0.3">
      <c r="A27" s="12" t="s">
        <v>52</v>
      </c>
      <c r="C27" s="7">
        <v>6.24</v>
      </c>
      <c r="X27" s="7">
        <v>91.609730999999996</v>
      </c>
      <c r="Y27" s="7">
        <v>402.59999999999997</v>
      </c>
      <c r="AF27" s="7">
        <v>43.945999999999998</v>
      </c>
      <c r="AG27" s="7">
        <f t="shared" si="0"/>
        <v>544.39573099999996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671</v>
      </c>
      <c r="C30" s="7">
        <v>376.78049999999996</v>
      </c>
      <c r="E30" s="7">
        <v>1047.7804999999998</v>
      </c>
      <c r="H30" s="7">
        <v>1018.71</v>
      </c>
      <c r="X30" s="7">
        <v>55.572233999999995</v>
      </c>
      <c r="Y30" s="7">
        <v>33.998757374999997</v>
      </c>
      <c r="AE30" s="7">
        <v>189.68851083566059</v>
      </c>
      <c r="AF30" s="7">
        <v>282.54475672799998</v>
      </c>
      <c r="AG30" s="7">
        <f t="shared" si="0"/>
        <v>2628.2947589386604</v>
      </c>
    </row>
    <row r="31" spans="1:33" x14ac:dyDescent="0.3">
      <c r="A31" s="12" t="s">
        <v>56</v>
      </c>
      <c r="F31" s="7">
        <v>2630</v>
      </c>
      <c r="X31" s="7">
        <v>448.77148499999998</v>
      </c>
      <c r="Y31" s="7">
        <v>5.2875965999999996</v>
      </c>
      <c r="AE31" s="7">
        <v>388.1044742825394</v>
      </c>
      <c r="AF31" s="7">
        <v>694.36399999999992</v>
      </c>
      <c r="AG31" s="7">
        <f t="shared" si="0"/>
        <v>4166.5275558825397</v>
      </c>
    </row>
    <row r="32" spans="1:33" x14ac:dyDescent="0.3">
      <c r="A32" s="12" t="s">
        <v>57</v>
      </c>
      <c r="B32" s="7">
        <v>55</v>
      </c>
      <c r="C32" s="7">
        <v>14.399999999999999</v>
      </c>
      <c r="E32" s="7">
        <v>69.400000000000006</v>
      </c>
      <c r="F32" s="7">
        <v>76</v>
      </c>
      <c r="X32" s="7">
        <v>265.44</v>
      </c>
      <c r="Y32" s="7">
        <v>275.55</v>
      </c>
      <c r="AE32" s="7">
        <v>23.421633028065134</v>
      </c>
      <c r="AF32" s="7">
        <v>218.81977599999999</v>
      </c>
      <c r="AG32" s="7">
        <f t="shared" si="0"/>
        <v>928.63140902806526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3958</v>
      </c>
      <c r="C34" s="7">
        <v>1025.2163870999996</v>
      </c>
      <c r="D34" s="7">
        <v>2.5554749999999999</v>
      </c>
      <c r="E34" s="7">
        <v>4985.7718620999995</v>
      </c>
      <c r="F34" s="7">
        <v>117</v>
      </c>
      <c r="H34" s="7">
        <v>324.17</v>
      </c>
      <c r="X34" s="7">
        <v>1676.959805</v>
      </c>
      <c r="Y34" s="7">
        <v>1405.0580445000001</v>
      </c>
      <c r="AC34" s="7">
        <v>119</v>
      </c>
      <c r="AE34" s="7">
        <v>783</v>
      </c>
      <c r="AF34" s="7">
        <v>2474.8541873059994</v>
      </c>
      <c r="AG34" s="7">
        <f t="shared" si="0"/>
        <v>11885.813898905999</v>
      </c>
    </row>
    <row r="35" spans="1:33" x14ac:dyDescent="0.3">
      <c r="A35" s="9"/>
    </row>
    <row r="36" spans="1:33" x14ac:dyDescent="0.3">
      <c r="A36" s="9" t="s">
        <v>60</v>
      </c>
      <c r="X36" s="7">
        <v>11329.335564999999</v>
      </c>
      <c r="Y36" s="7">
        <v>3.3</v>
      </c>
      <c r="AF36" s="7">
        <v>71.38</v>
      </c>
      <c r="AG36" s="7">
        <f t="shared" si="0"/>
        <v>11404.015564999998</v>
      </c>
    </row>
    <row r="37" spans="1:33" x14ac:dyDescent="0.3">
      <c r="A37" s="12" t="s">
        <v>61</v>
      </c>
      <c r="X37" s="7">
        <v>178.02</v>
      </c>
      <c r="AF37" s="7">
        <v>71.38</v>
      </c>
      <c r="AG37" s="7">
        <f t="shared" si="0"/>
        <v>249.4</v>
      </c>
    </row>
    <row r="38" spans="1:33" x14ac:dyDescent="0.3">
      <c r="A38" s="12" t="s">
        <v>62</v>
      </c>
      <c r="X38" s="7">
        <v>258.45299999999997</v>
      </c>
      <c r="AG38" s="7">
        <f t="shared" si="0"/>
        <v>258.45299999999997</v>
      </c>
    </row>
    <row r="39" spans="1:33" x14ac:dyDescent="0.3">
      <c r="A39" s="12" t="s">
        <v>63</v>
      </c>
      <c r="X39" s="7">
        <v>362.84017499999999</v>
      </c>
      <c r="AG39" s="7">
        <f t="shared" si="0"/>
        <v>362.84017499999999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10530.02239</v>
      </c>
      <c r="Y41" s="7">
        <v>3.3</v>
      </c>
      <c r="AG41" s="7">
        <f t="shared" si="0"/>
        <v>10533.322389999999</v>
      </c>
    </row>
    <row r="42" spans="1:33" x14ac:dyDescent="0.3">
      <c r="A42" s="9"/>
    </row>
    <row r="43" spans="1:33" x14ac:dyDescent="0.3">
      <c r="A43" s="9" t="s">
        <v>66</v>
      </c>
      <c r="B43" s="7">
        <v>557</v>
      </c>
      <c r="C43" s="7">
        <v>1074.9262509</v>
      </c>
      <c r="E43" s="7">
        <v>1631.9262509</v>
      </c>
      <c r="F43" s="7">
        <v>30</v>
      </c>
      <c r="X43" s="7">
        <v>5606.7140749999999</v>
      </c>
      <c r="Y43" s="7">
        <v>2400.75</v>
      </c>
      <c r="Z43" s="7">
        <v>5974.2699999999995</v>
      </c>
      <c r="AC43" s="7">
        <v>199</v>
      </c>
      <c r="AE43" s="7">
        <v>730</v>
      </c>
      <c r="AF43" s="7">
        <v>4457.0274000000009</v>
      </c>
      <c r="AG43" s="7">
        <f t="shared" si="0"/>
        <v>21029.687725900003</v>
      </c>
    </row>
    <row r="44" spans="1:33" x14ac:dyDescent="0.3">
      <c r="A44" s="12" t="s">
        <v>67</v>
      </c>
      <c r="B44" s="7">
        <v>557</v>
      </c>
      <c r="C44" s="7">
        <v>1074.9262509</v>
      </c>
      <c r="E44" s="7">
        <v>1631.9262509</v>
      </c>
      <c r="F44" s="7">
        <v>30</v>
      </c>
      <c r="X44" s="7">
        <v>2877.0392299999999</v>
      </c>
      <c r="Y44" s="7">
        <v>2400.75</v>
      </c>
      <c r="Z44" s="7">
        <v>5974.2699999999995</v>
      </c>
      <c r="AC44" s="7">
        <v>199</v>
      </c>
      <c r="AE44" s="7">
        <v>730</v>
      </c>
      <c r="AF44" s="7">
        <v>4156.876048000001</v>
      </c>
      <c r="AG44" s="7">
        <f t="shared" si="0"/>
        <v>17999.861528900001</v>
      </c>
    </row>
    <row r="45" spans="1:33" x14ac:dyDescent="0.3">
      <c r="A45" s="12" t="s">
        <v>68</v>
      </c>
      <c r="X45" s="7">
        <v>2729.6748449999996</v>
      </c>
      <c r="AF45" s="7">
        <v>300.15135199999997</v>
      </c>
      <c r="AG45" s="7">
        <f t="shared" si="0"/>
        <v>3029.8261969999994</v>
      </c>
    </row>
    <row r="46" spans="1:33" x14ac:dyDescent="0.3">
      <c r="A46" s="9"/>
    </row>
    <row r="47" spans="1:33" x14ac:dyDescent="0.3">
      <c r="A47" s="9" t="s">
        <v>69</v>
      </c>
      <c r="X47" s="7">
        <v>3375.1393050000001</v>
      </c>
      <c r="AG47" s="7">
        <f t="shared" si="0"/>
        <v>3375.1393050000001</v>
      </c>
    </row>
    <row r="48" spans="1:33" x14ac:dyDescent="0.3">
      <c r="A48" s="12" t="s">
        <v>70</v>
      </c>
      <c r="X48" s="7">
        <v>1569</v>
      </c>
      <c r="AG48" s="7">
        <f t="shared" si="0"/>
        <v>1569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6E69-B762-3C41-8304-C7DF702B5A5F}">
  <dimension ref="A1:AG48"/>
  <sheetViews>
    <sheetView topLeftCell="AB27" workbookViewId="0">
      <selection activeCell="AG46" sqref="AG46"/>
    </sheetView>
  </sheetViews>
  <sheetFormatPr defaultColWidth="8.81640625" defaultRowHeight="13" x14ac:dyDescent="0.3"/>
  <cols>
    <col min="1" max="1" width="30" style="1" bestFit="1" customWidth="1"/>
    <col min="2" max="16384" width="8.81640625" style="1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39" t="s">
        <v>71</v>
      </c>
    </row>
    <row r="2" spans="1:33" x14ac:dyDescent="0.3">
      <c r="A2" s="12" t="s">
        <v>32</v>
      </c>
      <c r="B2" s="7">
        <v>1131.7694999999999</v>
      </c>
      <c r="C2" s="7">
        <v>10295</v>
      </c>
      <c r="D2" s="7">
        <v>144.47999999999999</v>
      </c>
      <c r="E2" s="7">
        <v>11571.2495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>
        <v>2493.7961999999998</v>
      </c>
      <c r="Y2" s="7">
        <v>462.52264657499995</v>
      </c>
      <c r="Z2" s="7">
        <v>5748.27</v>
      </c>
      <c r="AA2" s="7">
        <v>3038.3369999999995</v>
      </c>
      <c r="AB2" s="7">
        <v>5.2803999999999993</v>
      </c>
      <c r="AC2" s="7">
        <v>350</v>
      </c>
      <c r="AD2" s="7">
        <v>76.195999999999998</v>
      </c>
      <c r="AE2" s="7">
        <v>784</v>
      </c>
      <c r="AF2" s="7"/>
      <c r="AG2" s="7">
        <f>SUM(B2:D2,F2:AF2)</f>
        <v>24529.651746575</v>
      </c>
    </row>
    <row r="3" spans="1:33" x14ac:dyDescent="0.3">
      <c r="A3" s="12" t="s">
        <v>33</v>
      </c>
      <c r="B3" s="7">
        <v>10546.351999999999</v>
      </c>
      <c r="C3" s="7"/>
      <c r="D3" s="7"/>
      <c r="E3" s="7">
        <v>10546.351999999999</v>
      </c>
      <c r="F3" s="7">
        <v>356.3546</v>
      </c>
      <c r="G3" s="7"/>
      <c r="H3" s="7">
        <v>1284.9721500000001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>
        <v>34003.263719999995</v>
      </c>
      <c r="Y3" s="7">
        <v>17178.974999999999</v>
      </c>
      <c r="Z3" s="7"/>
      <c r="AA3" s="7"/>
      <c r="AB3" s="7"/>
      <c r="AC3" s="7"/>
      <c r="AD3" s="7"/>
      <c r="AE3" s="7"/>
      <c r="AF3" s="7">
        <v>99.587999999999994</v>
      </c>
      <c r="AG3" s="7">
        <f t="shared" ref="AG3:AG48" si="0">SUM(B3:D3,F3:AF3)</f>
        <v>63469.505469999996</v>
      </c>
    </row>
    <row r="4" spans="1:33" x14ac:dyDescent="0.3">
      <c r="A4" s="12" t="s">
        <v>34</v>
      </c>
      <c r="B4" s="7"/>
      <c r="C4" s="7">
        <v>3.3</v>
      </c>
      <c r="D4" s="7"/>
      <c r="E4" s="7">
        <v>3.3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4034.9228050000002</v>
      </c>
      <c r="Y4" s="7"/>
      <c r="Z4" s="7"/>
      <c r="AA4" s="7"/>
      <c r="AB4" s="7"/>
      <c r="AC4" s="7"/>
      <c r="AD4" s="7"/>
      <c r="AE4" s="7"/>
      <c r="AF4" s="7">
        <v>50.5336</v>
      </c>
      <c r="AG4" s="7">
        <f t="shared" si="0"/>
        <v>4088.7564050000005</v>
      </c>
    </row>
    <row r="5" spans="1:33" x14ac:dyDescent="0.3">
      <c r="A5" s="12" t="s">
        <v>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644.27401499999996</v>
      </c>
      <c r="Y5" s="7"/>
      <c r="Z5" s="7"/>
      <c r="AA5" s="7"/>
      <c r="AB5" s="7"/>
      <c r="AC5" s="7"/>
      <c r="AD5" s="7"/>
      <c r="AE5" s="7"/>
      <c r="AF5" s="7"/>
      <c r="AG5" s="7">
        <f t="shared" si="0"/>
        <v>644.27401499999996</v>
      </c>
    </row>
    <row r="6" spans="1:33" x14ac:dyDescent="0.3">
      <c r="A6" s="12" t="s">
        <v>36</v>
      </c>
      <c r="B6" s="7">
        <v>-476.71800000000002</v>
      </c>
      <c r="C6" s="7">
        <v>-22.323179999999997</v>
      </c>
      <c r="D6" s="7"/>
      <c r="E6" s="7">
        <v>-499.04118</v>
      </c>
      <c r="F6" s="7">
        <v>24.729600000000001</v>
      </c>
      <c r="G6" s="7"/>
      <c r="H6" s="7">
        <v>35.54166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-98.615289999999987</v>
      </c>
      <c r="Y6" s="7">
        <v>-8.25</v>
      </c>
      <c r="Z6" s="7"/>
      <c r="AA6" s="7"/>
      <c r="AB6" s="7"/>
      <c r="AC6" s="7"/>
      <c r="AD6" s="7"/>
      <c r="AE6" s="7"/>
      <c r="AF6" s="7"/>
      <c r="AG6" s="7">
        <f t="shared" si="0"/>
        <v>-545.63521000000003</v>
      </c>
    </row>
    <row r="7" spans="1:33" x14ac:dyDescent="0.3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3">
      <c r="A8" s="9" t="s">
        <v>37</v>
      </c>
      <c r="B8" s="7">
        <v>11201</v>
      </c>
      <c r="C8" s="7">
        <v>10269.376820000001</v>
      </c>
      <c r="D8" s="7">
        <v>144.47999999999999</v>
      </c>
      <c r="E8" s="7">
        <v>21614.856820000001</v>
      </c>
      <c r="F8" s="7">
        <v>381.08420000000001</v>
      </c>
      <c r="G8" s="7"/>
      <c r="H8" s="7">
        <v>1320.5138100000001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31719.24780999999</v>
      </c>
      <c r="Y8" s="7">
        <v>17633.247646574997</v>
      </c>
      <c r="Z8" s="7">
        <v>5748.27</v>
      </c>
      <c r="AA8" s="7">
        <v>3038.3369999999995</v>
      </c>
      <c r="AB8" s="7"/>
      <c r="AC8" s="7">
        <v>350</v>
      </c>
      <c r="AD8" s="7">
        <v>76.195999999999998</v>
      </c>
      <c r="AE8" s="7">
        <v>784</v>
      </c>
      <c r="AF8" s="7">
        <v>49.054399999999994</v>
      </c>
      <c r="AG8" s="7">
        <f t="shared" si="0"/>
        <v>82714.807686574975</v>
      </c>
    </row>
    <row r="9" spans="1:33" x14ac:dyDescent="0.3">
      <c r="A9" s="12" t="s">
        <v>38</v>
      </c>
      <c r="B9" s="7">
        <v>29</v>
      </c>
      <c r="C9" s="7">
        <v>3.2464496000011422</v>
      </c>
      <c r="D9" s="7"/>
      <c r="E9" s="7">
        <v>32.246449600001142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>
        <v>213.03604499998619</v>
      </c>
      <c r="Y9" s="7">
        <v>44.31834112499655</v>
      </c>
      <c r="Z9" s="7"/>
      <c r="AA9" s="7"/>
      <c r="AB9" s="7"/>
      <c r="AC9" s="7"/>
      <c r="AD9" s="7"/>
      <c r="AE9" s="7"/>
      <c r="AF9" s="7"/>
      <c r="AG9" s="7">
        <f t="shared" si="0"/>
        <v>289.60083572498388</v>
      </c>
    </row>
    <row r="10" spans="1:33" x14ac:dyDescent="0.3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3">
      <c r="A11" s="9" t="s">
        <v>39</v>
      </c>
      <c r="B11" s="7">
        <v>-4858.3002000000006</v>
      </c>
      <c r="C11" s="7">
        <v>-7164.1864704</v>
      </c>
      <c r="D11" s="7"/>
      <c r="E11" s="7">
        <v>-12022.486670400001</v>
      </c>
      <c r="F11" s="7">
        <v>2697.4823999999999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-5992.4011400000036</v>
      </c>
      <c r="Y11" s="7">
        <v>-10546.005825</v>
      </c>
      <c r="Z11" s="7"/>
      <c r="AA11" s="7">
        <v>-3038.3799999999997</v>
      </c>
      <c r="AB11" s="7">
        <v>-5.2459999999999996</v>
      </c>
      <c r="AC11" s="7"/>
      <c r="AD11" s="7">
        <v>-76</v>
      </c>
      <c r="AE11" s="7">
        <v>1380</v>
      </c>
      <c r="AF11" s="7">
        <v>9475.2735999999986</v>
      </c>
      <c r="AG11" s="7">
        <f t="shared" si="0"/>
        <v>-18127.763635400006</v>
      </c>
    </row>
    <row r="12" spans="1:33" x14ac:dyDescent="0.3">
      <c r="A12" s="12" t="s">
        <v>40</v>
      </c>
      <c r="B12" s="7">
        <v>-1848.4351999999999</v>
      </c>
      <c r="C12" s="7">
        <v>-7133.1455999999998</v>
      </c>
      <c r="D12" s="7"/>
      <c r="E12" s="7">
        <v>-8981.5807999999997</v>
      </c>
      <c r="F12" s="7">
        <v>-463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v>-2749.6041649999997</v>
      </c>
      <c r="Y12" s="7">
        <v>-10343.055824999999</v>
      </c>
      <c r="Z12" s="7"/>
      <c r="AA12" s="7">
        <v>-3038.3799999999997</v>
      </c>
      <c r="AB12" s="7">
        <v>-5.2459999999999996</v>
      </c>
      <c r="AC12" s="7"/>
      <c r="AD12" s="7">
        <v>-76</v>
      </c>
      <c r="AE12" s="7">
        <v>1380</v>
      </c>
      <c r="AF12" s="7">
        <v>12089.922999999999</v>
      </c>
      <c r="AG12" s="7">
        <f t="shared" si="0"/>
        <v>-12186.943790000001</v>
      </c>
    </row>
    <row r="13" spans="1:33" x14ac:dyDescent="0.3">
      <c r="A13" s="12" t="s">
        <v>41</v>
      </c>
      <c r="B13" s="7">
        <v>-2983.68</v>
      </c>
      <c r="C13" s="7"/>
      <c r="D13" s="7"/>
      <c r="E13" s="7">
        <v>-2983.68</v>
      </c>
      <c r="F13" s="7">
        <v>3388.4823999999999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f t="shared" si="0"/>
        <v>404.80240000000003</v>
      </c>
    </row>
    <row r="14" spans="1:33" x14ac:dyDescent="0.3">
      <c r="A14" s="12" t="s">
        <v>42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-1718.0844249999998</v>
      </c>
      <c r="Y14" s="7"/>
      <c r="Z14" s="7"/>
      <c r="AA14" s="7"/>
      <c r="AB14" s="7"/>
      <c r="AC14" s="7"/>
      <c r="AD14" s="7"/>
      <c r="AE14" s="7"/>
      <c r="AF14" s="7">
        <v>-87.547999999999988</v>
      </c>
      <c r="AG14" s="7">
        <f t="shared" si="0"/>
        <v>-1805.6324249999998</v>
      </c>
    </row>
    <row r="15" spans="1:33" x14ac:dyDescent="0.3">
      <c r="A15" s="12" t="s">
        <v>43</v>
      </c>
      <c r="B15" s="7">
        <v>-26.184999999999999</v>
      </c>
      <c r="C15" s="7">
        <v>-22.509670400000001</v>
      </c>
      <c r="D15" s="7"/>
      <c r="E15" s="7">
        <v>-48.6946704</v>
      </c>
      <c r="F15" s="7">
        <v>-252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-1511.2994300000034</v>
      </c>
      <c r="Y15" s="7">
        <v>-202.95</v>
      </c>
      <c r="Z15" s="7"/>
      <c r="AA15" s="7"/>
      <c r="AB15" s="7"/>
      <c r="AC15" s="7"/>
      <c r="AD15" s="7"/>
      <c r="AE15" s="7"/>
      <c r="AF15" s="7">
        <v>-2527.1014</v>
      </c>
      <c r="AG15" s="7">
        <f t="shared" si="0"/>
        <v>-4542.0455004000032</v>
      </c>
    </row>
    <row r="16" spans="1:33" x14ac:dyDescent="0.3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3">
      <c r="A17" s="9" t="s">
        <v>44</v>
      </c>
      <c r="B17" s="7">
        <v>6343</v>
      </c>
      <c r="C17" s="7">
        <v>3105.1903496000014</v>
      </c>
      <c r="D17" s="7">
        <v>144.47999999999999</v>
      </c>
      <c r="E17" s="7">
        <v>9592.6703496000009</v>
      </c>
      <c r="F17" s="7">
        <v>3078.5666000000001</v>
      </c>
      <c r="G17" s="7"/>
      <c r="H17" s="7">
        <v>1320.5138100000001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25726.846669999984</v>
      </c>
      <c r="Y17" s="7">
        <v>7087.2418215749967</v>
      </c>
      <c r="Z17" s="7">
        <v>5748.27</v>
      </c>
      <c r="AA17" s="7"/>
      <c r="AB17" s="7"/>
      <c r="AC17" s="7">
        <v>350</v>
      </c>
      <c r="AD17" s="7"/>
      <c r="AE17" s="7">
        <v>2164</v>
      </c>
      <c r="AF17" s="7">
        <v>9524.3279999999995</v>
      </c>
      <c r="AG17" s="7">
        <f t="shared" si="0"/>
        <v>64592.43725117499</v>
      </c>
    </row>
    <row r="18" spans="1:33" x14ac:dyDescent="0.3">
      <c r="A18" s="12" t="s">
        <v>38</v>
      </c>
      <c r="B18" s="7">
        <v>29</v>
      </c>
      <c r="C18" s="7">
        <v>3.2464496000011422</v>
      </c>
      <c r="D18" s="7"/>
      <c r="E18" s="7">
        <v>32.246449600001142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213.03604499998619</v>
      </c>
      <c r="Y18" s="7">
        <v>44.31834112499655</v>
      </c>
      <c r="Z18" s="7">
        <v>0</v>
      </c>
      <c r="AA18" s="7"/>
      <c r="AB18" s="7"/>
      <c r="AC18" s="7">
        <v>0</v>
      </c>
      <c r="AD18" s="7"/>
      <c r="AE18" s="7">
        <v>0.23980972580511661</v>
      </c>
      <c r="AF18" s="7">
        <v>0</v>
      </c>
      <c r="AG18" s="7">
        <f t="shared" si="0"/>
        <v>289.840645450789</v>
      </c>
    </row>
    <row r="19" spans="1:33" x14ac:dyDescent="0.3">
      <c r="A19" s="9" t="s">
        <v>45</v>
      </c>
      <c r="B19" s="7">
        <v>6314</v>
      </c>
      <c r="C19" s="7">
        <v>3101.9439000000002</v>
      </c>
      <c r="D19" s="7">
        <v>144.47999999999999</v>
      </c>
      <c r="E19" s="7">
        <v>9560.4238999999998</v>
      </c>
      <c r="F19" s="7">
        <v>3078.5665999999997</v>
      </c>
      <c r="G19" s="7"/>
      <c r="H19" s="7">
        <v>1320.55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25513.810624999998</v>
      </c>
      <c r="Y19" s="7">
        <v>7042.9234804500002</v>
      </c>
      <c r="Z19" s="7">
        <v>5748.27</v>
      </c>
      <c r="AA19" s="7"/>
      <c r="AB19" s="7"/>
      <c r="AC19" s="7">
        <v>350</v>
      </c>
      <c r="AD19" s="7"/>
      <c r="AE19" s="7">
        <v>2163.7601902741949</v>
      </c>
      <c r="AF19" s="7">
        <v>9524.3279999999977</v>
      </c>
      <c r="AG19" s="7">
        <f t="shared" si="0"/>
        <v>64302.632795724203</v>
      </c>
    </row>
    <row r="20" spans="1:33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3">
      <c r="A21" s="9" t="s">
        <v>46</v>
      </c>
      <c r="B21" s="7">
        <v>5680</v>
      </c>
      <c r="C21" s="7">
        <v>1862.3673000000001</v>
      </c>
      <c r="D21" s="7">
        <v>144.47999999999999</v>
      </c>
      <c r="E21" s="7">
        <v>7686.8472999999994</v>
      </c>
      <c r="F21" s="7">
        <v>2943.4583999999995</v>
      </c>
      <c r="G21" s="7"/>
      <c r="H21" s="7">
        <v>1320.55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4217.0752900000007</v>
      </c>
      <c r="Y21" s="7">
        <v>3844.3984804500001</v>
      </c>
      <c r="Z21" s="7"/>
      <c r="AA21" s="7"/>
      <c r="AB21" s="7"/>
      <c r="AC21" s="7">
        <v>119</v>
      </c>
      <c r="AD21" s="7"/>
      <c r="AE21" s="7">
        <v>1379.7601902741949</v>
      </c>
      <c r="AF21" s="7">
        <v>4650.9659999999994</v>
      </c>
      <c r="AG21" s="7">
        <f t="shared" si="0"/>
        <v>26162.055660724196</v>
      </c>
    </row>
    <row r="22" spans="1:33" x14ac:dyDescent="0.3">
      <c r="A22" s="12" t="s">
        <v>47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3">
      <c r="A23" s="12" t="s">
        <v>48</v>
      </c>
      <c r="B23" s="7">
        <v>38.013000000000005</v>
      </c>
      <c r="C23" s="7">
        <v>280.95269999999999</v>
      </c>
      <c r="D23" s="7"/>
      <c r="E23" s="7">
        <v>318.96569999999997</v>
      </c>
      <c r="F23" s="7">
        <v>46.2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253.73375999999999</v>
      </c>
      <c r="Y23" s="7">
        <v>75.075000000000003</v>
      </c>
      <c r="Z23" s="7"/>
      <c r="AA23" s="7"/>
      <c r="AB23" s="7"/>
      <c r="AC23" s="7"/>
      <c r="AD23" s="7"/>
      <c r="AE23" s="7">
        <v>65.712179154093491</v>
      </c>
      <c r="AF23" s="7"/>
      <c r="AG23" s="7">
        <f t="shared" si="0"/>
        <v>759.68663915409354</v>
      </c>
    </row>
    <row r="24" spans="1:33" x14ac:dyDescent="0.3">
      <c r="A24" s="12" t="s">
        <v>49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3">
      <c r="A25" s="12" t="s">
        <v>50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3">
      <c r="A26" s="12" t="s">
        <v>51</v>
      </c>
      <c r="B26" s="7"/>
      <c r="C26" s="7">
        <v>9.5907</v>
      </c>
      <c r="D26" s="7"/>
      <c r="E26" s="7">
        <v>9.5907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758.4</v>
      </c>
      <c r="Y26" s="7">
        <v>295.34999999999997</v>
      </c>
      <c r="Z26" s="7"/>
      <c r="AA26" s="7"/>
      <c r="AB26" s="7"/>
      <c r="AC26" s="7"/>
      <c r="AD26" s="7"/>
      <c r="AE26" s="7">
        <v>152.28536756345474</v>
      </c>
      <c r="AF26" s="7">
        <v>493.392922</v>
      </c>
      <c r="AG26" s="7">
        <f t="shared" si="0"/>
        <v>1709.0189895634546</v>
      </c>
    </row>
    <row r="27" spans="1:33" x14ac:dyDescent="0.3">
      <c r="A27" s="12" t="s">
        <v>52</v>
      </c>
      <c r="B27" s="7"/>
      <c r="C27" s="7">
        <v>5.6820000000000004</v>
      </c>
      <c r="D27" s="7"/>
      <c r="E27" s="7">
        <v>5.6820000000000004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91.306335000000004</v>
      </c>
      <c r="Y27" s="7">
        <v>380.32499999999999</v>
      </c>
      <c r="Z27" s="7"/>
      <c r="AA27" s="7"/>
      <c r="AB27" s="7"/>
      <c r="AC27" s="7"/>
      <c r="AD27" s="7"/>
      <c r="AE27" s="7"/>
      <c r="AF27" s="7">
        <v>42.869111955999998</v>
      </c>
      <c r="AG27" s="7">
        <f t="shared" si="0"/>
        <v>520.18244695600004</v>
      </c>
    </row>
    <row r="28" spans="1:33" x14ac:dyDescent="0.3">
      <c r="A28" s="12" t="s">
        <v>53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3">
      <c r="A29" s="12" t="s">
        <v>54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3">
      <c r="A30" s="12" t="s">
        <v>55</v>
      </c>
      <c r="B30" s="7">
        <v>867.99</v>
      </c>
      <c r="C30" s="7">
        <v>474.61709999999999</v>
      </c>
      <c r="D30" s="7"/>
      <c r="E30" s="7"/>
      <c r="F30" s="7"/>
      <c r="G30" s="7"/>
      <c r="H30" s="7">
        <v>964.81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52.830283999999999</v>
      </c>
      <c r="Y30" s="7">
        <v>47.494771499999999</v>
      </c>
      <c r="Z30" s="7"/>
      <c r="AA30" s="7"/>
      <c r="AB30" s="7"/>
      <c r="AC30" s="7"/>
      <c r="AD30" s="7"/>
      <c r="AE30" s="7">
        <v>191.92128514846354</v>
      </c>
      <c r="AF30" s="7">
        <v>295.73348521600002</v>
      </c>
      <c r="AG30" s="7">
        <f t="shared" si="0"/>
        <v>2895.3969258644634</v>
      </c>
    </row>
    <row r="31" spans="1:33" x14ac:dyDescent="0.3">
      <c r="A31" s="12" t="s">
        <v>56</v>
      </c>
      <c r="B31" s="7"/>
      <c r="C31" s="7"/>
      <c r="D31" s="7"/>
      <c r="E31" s="7"/>
      <c r="F31" s="7">
        <v>2784.5583999999999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439.982235</v>
      </c>
      <c r="Y31" s="7"/>
      <c r="Z31" s="7"/>
      <c r="AA31" s="7"/>
      <c r="AB31" s="7"/>
      <c r="AC31" s="7"/>
      <c r="AD31" s="7"/>
      <c r="AE31" s="7">
        <v>276.14761001660713</v>
      </c>
      <c r="AF31" s="7">
        <v>824.05199999999991</v>
      </c>
      <c r="AG31" s="7">
        <f t="shared" si="0"/>
        <v>4324.7402450166064</v>
      </c>
    </row>
    <row r="32" spans="1:33" x14ac:dyDescent="0.3">
      <c r="A32" s="12" t="s">
        <v>57</v>
      </c>
      <c r="B32" s="7">
        <v>51.858999253174012</v>
      </c>
      <c r="C32" s="7">
        <v>16.5</v>
      </c>
      <c r="D32" s="7"/>
      <c r="E32" s="7">
        <v>68.358999253174005</v>
      </c>
      <c r="F32" s="7">
        <v>9.1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265.44</v>
      </c>
      <c r="Y32" s="7">
        <v>317.625</v>
      </c>
      <c r="Z32" s="7"/>
      <c r="AA32" s="7"/>
      <c r="AB32" s="7"/>
      <c r="AC32" s="7"/>
      <c r="AD32" s="7"/>
      <c r="AE32" s="7">
        <v>28.683887725993191</v>
      </c>
      <c r="AF32" s="7">
        <v>264.96599999999995</v>
      </c>
      <c r="AG32" s="7">
        <f t="shared" si="0"/>
        <v>954.17388697916704</v>
      </c>
    </row>
    <row r="33" spans="1:33" x14ac:dyDescent="0.3">
      <c r="A33" s="12" t="s">
        <v>58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3">
      <c r="A34" s="12" t="s">
        <v>59</v>
      </c>
      <c r="B34" s="7">
        <v>4721.6680007468258</v>
      </c>
      <c r="C34" s="7">
        <v>1075.0247999999999</v>
      </c>
      <c r="D34" s="7">
        <v>144.47999999999999</v>
      </c>
      <c r="E34" s="7">
        <v>5941.1728007468255</v>
      </c>
      <c r="F34" s="7">
        <v>103.6</v>
      </c>
      <c r="G34" s="7"/>
      <c r="H34" s="7">
        <v>355.74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v>2355.3826760000002</v>
      </c>
      <c r="Y34" s="7">
        <v>2728.5287089500002</v>
      </c>
      <c r="Z34" s="7"/>
      <c r="AA34" s="7"/>
      <c r="AB34" s="7"/>
      <c r="AC34" s="7">
        <v>119</v>
      </c>
      <c r="AD34" s="7"/>
      <c r="AE34" s="7">
        <v>665.00986066558301</v>
      </c>
      <c r="AF34" s="7">
        <v>2729.9524808279998</v>
      </c>
      <c r="AG34" s="7">
        <f t="shared" si="0"/>
        <v>14998.386527190409</v>
      </c>
    </row>
    <row r="35" spans="1:33" x14ac:dyDescent="0.3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3">
      <c r="A36" s="9" t="s">
        <v>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v>12314.514474999998</v>
      </c>
      <c r="Y36" s="7">
        <v>3.3</v>
      </c>
      <c r="Z36" s="7"/>
      <c r="AA36" s="7"/>
      <c r="AB36" s="7"/>
      <c r="AC36" s="7"/>
      <c r="AD36" s="7"/>
      <c r="AE36" s="7"/>
      <c r="AF36" s="7">
        <v>76.539999999999992</v>
      </c>
      <c r="AG36" s="7">
        <f t="shared" si="0"/>
        <v>12394.354474999998</v>
      </c>
    </row>
    <row r="37" spans="1:33" x14ac:dyDescent="0.3">
      <c r="A37" s="12" t="s">
        <v>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>
        <v>183.19499999999999</v>
      </c>
      <c r="Y37" s="7"/>
      <c r="Z37" s="7"/>
      <c r="AA37" s="7"/>
      <c r="AB37" s="7"/>
      <c r="AC37" s="7"/>
      <c r="AD37" s="7"/>
      <c r="AE37" s="7"/>
      <c r="AF37" s="7">
        <v>76.539999999999992</v>
      </c>
      <c r="AG37" s="7">
        <f t="shared" si="0"/>
        <v>259.73500000000001</v>
      </c>
    </row>
    <row r="38" spans="1:33" x14ac:dyDescent="0.3">
      <c r="A38" s="12" t="s">
        <v>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280.21800000000002</v>
      </c>
      <c r="Y38" s="7"/>
      <c r="Z38" s="7"/>
      <c r="AA38" s="7"/>
      <c r="AB38" s="7"/>
      <c r="AC38" s="7"/>
      <c r="AD38" s="7"/>
      <c r="AE38" s="7"/>
      <c r="AF38" s="7"/>
      <c r="AG38" s="7">
        <f t="shared" si="0"/>
        <v>280.21800000000002</v>
      </c>
    </row>
    <row r="39" spans="1:33" x14ac:dyDescent="0.3">
      <c r="A39" s="12" t="s">
        <v>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905.76439499999992</v>
      </c>
      <c r="Y39" s="7"/>
      <c r="Z39" s="7"/>
      <c r="AA39" s="7"/>
      <c r="AB39" s="7"/>
      <c r="AC39" s="7"/>
      <c r="AD39" s="7"/>
      <c r="AE39" s="7"/>
      <c r="AF39" s="7"/>
      <c r="AG39" s="7">
        <f t="shared" si="0"/>
        <v>905.76439499999992</v>
      </c>
    </row>
    <row r="40" spans="1:33" x14ac:dyDescent="0.3">
      <c r="A40" s="12" t="s">
        <v>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3">
      <c r="A41" s="12" t="s">
        <v>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10945.337079999998</v>
      </c>
      <c r="Y41" s="7">
        <v>3.3</v>
      </c>
      <c r="Z41" s="7"/>
      <c r="AA41" s="7"/>
      <c r="AB41" s="7"/>
      <c r="AC41" s="7"/>
      <c r="AD41" s="7"/>
      <c r="AE41" s="7"/>
      <c r="AF41" s="7"/>
      <c r="AG41" s="7">
        <f t="shared" si="0"/>
        <v>10948.637079999997</v>
      </c>
    </row>
    <row r="42" spans="1:33" x14ac:dyDescent="0.3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3">
      <c r="A43" s="9" t="s">
        <v>66</v>
      </c>
      <c r="B43" s="7">
        <v>634</v>
      </c>
      <c r="C43" s="7">
        <v>1239.5765999999999</v>
      </c>
      <c r="D43" s="7"/>
      <c r="E43" s="7">
        <v>1873.5765999999999</v>
      </c>
      <c r="F43" s="7">
        <v>135.10820000000001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5500.4858600000007</v>
      </c>
      <c r="Y43" s="7">
        <v>3195.2249999999999</v>
      </c>
      <c r="Z43" s="7">
        <v>5748.27</v>
      </c>
      <c r="AA43" s="7"/>
      <c r="AB43" s="7"/>
      <c r="AC43" s="7">
        <v>231</v>
      </c>
      <c r="AD43" s="7"/>
      <c r="AE43" s="7">
        <v>784</v>
      </c>
      <c r="AF43" s="7">
        <v>4796.8219999999974</v>
      </c>
      <c r="AG43" s="7">
        <f t="shared" si="0"/>
        <v>22264.487659999995</v>
      </c>
    </row>
    <row r="44" spans="1:33" x14ac:dyDescent="0.3">
      <c r="A44" s="12" t="s">
        <v>67</v>
      </c>
      <c r="B44" s="7">
        <v>634</v>
      </c>
      <c r="C44" s="7">
        <v>1239.5765999999999</v>
      </c>
      <c r="D44" s="7"/>
      <c r="E44" s="7">
        <v>1873.5765999999999</v>
      </c>
      <c r="F44" s="7">
        <v>135.10820000000001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2728.9514750000003</v>
      </c>
      <c r="Y44" s="7">
        <v>3195.2249999999999</v>
      </c>
      <c r="Z44" s="7">
        <v>5748.27</v>
      </c>
      <c r="AA44" s="7"/>
      <c r="AB44" s="7"/>
      <c r="AC44" s="7">
        <v>231</v>
      </c>
      <c r="AD44" s="7"/>
      <c r="AE44" s="7">
        <v>784</v>
      </c>
      <c r="AF44" s="7">
        <v>4482.3089919999975</v>
      </c>
      <c r="AG44" s="7">
        <f t="shared" si="0"/>
        <v>19178.440266999998</v>
      </c>
    </row>
    <row r="45" spans="1:33" x14ac:dyDescent="0.3">
      <c r="A45" s="12" t="s">
        <v>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>
        <v>2771.5343849999999</v>
      </c>
      <c r="Y45" s="7"/>
      <c r="Z45" s="7"/>
      <c r="AA45" s="7"/>
      <c r="AB45" s="7"/>
      <c r="AC45" s="7"/>
      <c r="AD45" s="7"/>
      <c r="AE45" s="7"/>
      <c r="AF45" s="7">
        <v>314.51300800000001</v>
      </c>
      <c r="AG45" s="7">
        <f t="shared" si="0"/>
        <v>3086.0473929999998</v>
      </c>
    </row>
    <row r="46" spans="1:33" x14ac:dyDescent="0.3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3">
      <c r="A47" s="9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3481.7350000000001</v>
      </c>
      <c r="Y47" s="7"/>
      <c r="Z47" s="7"/>
      <c r="AA47" s="7"/>
      <c r="AB47" s="7"/>
      <c r="AC47" s="7"/>
      <c r="AD47" s="7"/>
      <c r="AE47" s="7"/>
      <c r="AF47" s="7"/>
      <c r="AG47" s="7">
        <f t="shared" si="0"/>
        <v>3481.7350000000001</v>
      </c>
    </row>
    <row r="48" spans="1:33" x14ac:dyDescent="0.3">
      <c r="A48" s="12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>
        <v>1384.0581999999999</v>
      </c>
      <c r="Y48" s="7"/>
      <c r="Z48" s="7"/>
      <c r="AA48" s="7"/>
      <c r="AB48" s="7"/>
      <c r="AC48" s="7"/>
      <c r="AD48" s="7"/>
      <c r="AE48" s="7"/>
      <c r="AF48" s="7"/>
      <c r="AG48" s="7">
        <f t="shared" si="0"/>
        <v>1384.0581999999999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BD96-8DA5-8742-9650-3A7D427FBB3D}">
  <dimension ref="A1:AG48"/>
  <sheetViews>
    <sheetView topLeftCell="Z25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1183.5246</v>
      </c>
      <c r="C2" s="7">
        <v>9410</v>
      </c>
      <c r="D2" s="7">
        <v>381.71229</v>
      </c>
      <c r="E2" s="7">
        <v>10975.23689</v>
      </c>
      <c r="X2" s="7">
        <v>2389.3065000000001</v>
      </c>
      <c r="Y2" s="7">
        <v>583.96632937499999</v>
      </c>
      <c r="Z2" s="7">
        <v>5531.84</v>
      </c>
      <c r="AA2" s="7">
        <v>3963.1981999999994</v>
      </c>
      <c r="AB2" s="7">
        <v>4.9622000000000002</v>
      </c>
      <c r="AC2" s="7">
        <v>375</v>
      </c>
      <c r="AD2" s="7">
        <v>79.98</v>
      </c>
      <c r="AE2" s="7">
        <v>811</v>
      </c>
      <c r="AG2" s="7">
        <f>SUM(B2:D2,F2:AF2)</f>
        <v>24714.490119375001</v>
      </c>
    </row>
    <row r="3" spans="1:33" x14ac:dyDescent="0.3">
      <c r="A3" s="12" t="s">
        <v>33</v>
      </c>
      <c r="B3" s="7">
        <v>11432.1522</v>
      </c>
      <c r="E3" s="7">
        <v>11432.1522</v>
      </c>
      <c r="F3" s="7">
        <v>289.85320000000002</v>
      </c>
      <c r="H3" s="7">
        <v>1474.15925657</v>
      </c>
      <c r="X3" s="7">
        <v>35334.469295000003</v>
      </c>
      <c r="Y3" s="7">
        <v>17982.524999999998</v>
      </c>
      <c r="AF3" s="7">
        <v>39.860999999999997</v>
      </c>
      <c r="AG3" s="7">
        <f t="shared" ref="AG3:AG48" si="0">SUM(B3:D3,F3:AF3)</f>
        <v>66553.019951570008</v>
      </c>
    </row>
    <row r="4" spans="1:33" x14ac:dyDescent="0.3">
      <c r="A4" s="12" t="s">
        <v>34</v>
      </c>
      <c r="X4" s="7">
        <v>3923.255795</v>
      </c>
      <c r="AF4" s="7">
        <v>98.40979999999999</v>
      </c>
      <c r="AG4" s="7">
        <f t="shared" si="0"/>
        <v>4021.6655949999999</v>
      </c>
    </row>
    <row r="5" spans="1:33" x14ac:dyDescent="0.3">
      <c r="A5" s="12" t="s">
        <v>35</v>
      </c>
      <c r="X5" s="7">
        <v>630.61897499999998</v>
      </c>
      <c r="AG5" s="7">
        <f t="shared" si="0"/>
        <v>630.61897499999998</v>
      </c>
    </row>
    <row r="6" spans="1:33" x14ac:dyDescent="0.3">
      <c r="A6" s="12" t="s">
        <v>36</v>
      </c>
      <c r="B6" s="7">
        <v>-101.65189999999998</v>
      </c>
      <c r="C6" s="7">
        <v>-182.99115099999997</v>
      </c>
      <c r="D6" s="7">
        <v>-64.5</v>
      </c>
      <c r="E6" s="7">
        <v>-349.14305099999996</v>
      </c>
      <c r="F6" s="7">
        <v>15.295000000000005</v>
      </c>
      <c r="H6" s="7">
        <v>-37.277239999999999</v>
      </c>
      <c r="X6" s="7">
        <v>-391.41728000000001</v>
      </c>
      <c r="Y6" s="7">
        <v>-48.674999999999997</v>
      </c>
      <c r="AG6" s="7">
        <f t="shared" si="0"/>
        <v>-811.21757099999991</v>
      </c>
    </row>
    <row r="7" spans="1:33" x14ac:dyDescent="0.3">
      <c r="A7" s="9"/>
    </row>
    <row r="8" spans="1:33" x14ac:dyDescent="0.3">
      <c r="A8" s="9" t="s">
        <v>37</v>
      </c>
      <c r="B8" s="7">
        <v>12514</v>
      </c>
      <c r="C8" s="7">
        <v>9227.0088489999998</v>
      </c>
      <c r="D8" s="7">
        <v>317.21229</v>
      </c>
      <c r="E8" s="7">
        <v>22058.221138999997</v>
      </c>
      <c r="F8" s="7">
        <v>305.14820000000003</v>
      </c>
      <c r="H8" s="7">
        <v>1436.8820165700001</v>
      </c>
      <c r="X8" s="7">
        <v>32778.483745000005</v>
      </c>
      <c r="Y8" s="7">
        <v>18517.816329375</v>
      </c>
      <c r="Z8" s="7">
        <v>5531.84</v>
      </c>
      <c r="AA8" s="7">
        <v>3963.1981999999994</v>
      </c>
      <c r="AB8" s="7">
        <v>4.9622000000000002</v>
      </c>
      <c r="AC8" s="7">
        <v>375</v>
      </c>
      <c r="AD8" s="7">
        <v>79.98</v>
      </c>
      <c r="AE8" s="7">
        <v>811</v>
      </c>
      <c r="AF8" s="7">
        <v>-58.548799999999993</v>
      </c>
      <c r="AG8" s="7">
        <f t="shared" si="0"/>
        <v>85803.983029944982</v>
      </c>
    </row>
    <row r="9" spans="1:33" x14ac:dyDescent="0.3">
      <c r="A9" s="12" t="s">
        <v>38</v>
      </c>
      <c r="B9" s="7">
        <v>10</v>
      </c>
      <c r="C9" s="7">
        <v>1.021047560001989</v>
      </c>
      <c r="E9" s="7">
        <v>11.021047560001989</v>
      </c>
      <c r="X9" s="7">
        <v>97.832370000000083</v>
      </c>
      <c r="Y9" s="7">
        <v>91.752400000001217</v>
      </c>
      <c r="AG9" s="7">
        <f t="shared" si="0"/>
        <v>200.60581756000329</v>
      </c>
    </row>
    <row r="10" spans="1:33" x14ac:dyDescent="0.3">
      <c r="A10" s="12"/>
    </row>
    <row r="11" spans="1:33" x14ac:dyDescent="0.3">
      <c r="A11" s="9" t="s">
        <v>39</v>
      </c>
      <c r="B11" s="7">
        <v>-5839.5511000000006</v>
      </c>
      <c r="C11" s="7">
        <v>-6822.8575624399982</v>
      </c>
      <c r="E11" s="7">
        <v>-12662.408662439999</v>
      </c>
      <c r="F11" s="7">
        <v>2798.1949</v>
      </c>
      <c r="X11" s="7">
        <v>-5546.9587900000024</v>
      </c>
      <c r="Y11" s="7">
        <v>-10907.944032025</v>
      </c>
      <c r="AA11" s="7">
        <v>-3963.1981999999994</v>
      </c>
      <c r="AB11" s="7">
        <v>-4.9622000000000002</v>
      </c>
      <c r="AD11" s="7">
        <v>-79.98</v>
      </c>
      <c r="AE11" s="7">
        <v>1702</v>
      </c>
      <c r="AF11" s="7">
        <v>10404.770199999999</v>
      </c>
      <c r="AG11" s="7">
        <f t="shared" si="0"/>
        <v>-18260.486784465003</v>
      </c>
    </row>
    <row r="12" spans="1:33" x14ac:dyDescent="0.3">
      <c r="A12" s="12" t="s">
        <v>40</v>
      </c>
      <c r="B12" s="7">
        <f>'[2]BİN TEP'!$B$15+'[2]BİN TEP'!$B$16</f>
        <v>-2437.8314</v>
      </c>
      <c r="C12" s="7">
        <f>'[2]BİN TEP'!$C$15+'[2]BİN TEP'!$C$16</f>
        <v>-6037.0348000000004</v>
      </c>
      <c r="E12" s="7">
        <f>B12+C12</f>
        <v>-8474.8662000000004</v>
      </c>
      <c r="F12" s="7">
        <f>'[2]BİN TEP'!$F$15+'[2]BİN TEP'!$F$16</f>
        <v>-527</v>
      </c>
      <c r="X12" s="7">
        <f>'[2]BİN TEP'!$J$15+'[2]BİN TEP'!$J$16</f>
        <v>-2334.8589750000001</v>
      </c>
      <c r="Y12" s="7">
        <f>'[2]BİN TEP'!$K$15+'[2]BİN TEP'!$K$16</f>
        <v>-10901.556175</v>
      </c>
      <c r="AA12" s="7">
        <v>-3963.1981999999994</v>
      </c>
      <c r="AB12" s="7">
        <v>-4.9622000000000002</v>
      </c>
      <c r="AD12" s="7">
        <v>-79.98</v>
      </c>
      <c r="AE12" s="7">
        <v>1702</v>
      </c>
      <c r="AF12" s="7">
        <f>'[2]BİN TEP'!$P$15</f>
        <v>12960.053799999998</v>
      </c>
      <c r="AG12" s="7">
        <f t="shared" si="0"/>
        <v>-11624.36795</v>
      </c>
    </row>
    <row r="13" spans="1:33" x14ac:dyDescent="0.3">
      <c r="A13" s="12" t="s">
        <v>41</v>
      </c>
      <c r="B13" s="7">
        <v>-3170.2488000000003</v>
      </c>
      <c r="C13" s="7">
        <v>-22</v>
      </c>
      <c r="E13" s="7">
        <v>-3192.2488000000003</v>
      </c>
      <c r="F13" s="7">
        <v>3534.1949</v>
      </c>
      <c r="AG13" s="7">
        <f t="shared" si="0"/>
        <v>341.94609999999966</v>
      </c>
    </row>
    <row r="14" spans="1:33" x14ac:dyDescent="0.3">
      <c r="A14" s="12" t="s">
        <v>42</v>
      </c>
      <c r="X14" s="7">
        <v>-1870.4250549999997</v>
      </c>
      <c r="AF14" s="7">
        <v>-71.981999999999999</v>
      </c>
      <c r="AG14" s="7">
        <f t="shared" si="0"/>
        <v>-1942.4070549999997</v>
      </c>
    </row>
    <row r="15" spans="1:33" x14ac:dyDescent="0.3">
      <c r="A15" s="12" t="s">
        <v>43</v>
      </c>
      <c r="B15" s="7">
        <v>-23.08</v>
      </c>
      <c r="C15" s="7">
        <v>-11.375902439999999</v>
      </c>
      <c r="E15" s="7">
        <v>-34.455902439999996</v>
      </c>
      <c r="F15" s="7">
        <v>-312</v>
      </c>
      <c r="X15" s="7">
        <v>-1298.3912400000022</v>
      </c>
      <c r="Y15" s="7">
        <v>-6.3878570249999997</v>
      </c>
      <c r="AF15" s="7">
        <v>-2483.3015999999998</v>
      </c>
      <c r="AG15" s="7">
        <f t="shared" si="0"/>
        <v>-4134.5365994650019</v>
      </c>
    </row>
    <row r="16" spans="1:33" x14ac:dyDescent="0.3">
      <c r="A16" s="9"/>
    </row>
    <row r="17" spans="1:33" x14ac:dyDescent="0.3">
      <c r="A17" s="9" t="s">
        <v>44</v>
      </c>
      <c r="B17" s="7">
        <v>6674</v>
      </c>
      <c r="C17" s="7">
        <v>2404.1512865600016</v>
      </c>
      <c r="D17" s="7">
        <v>317.21229</v>
      </c>
      <c r="E17" s="7">
        <v>9395.3635765600011</v>
      </c>
      <c r="F17" s="7">
        <v>3103.3431</v>
      </c>
      <c r="H17" s="7">
        <v>1436.8820165700001</v>
      </c>
      <c r="X17" s="7">
        <v>27231.524955000001</v>
      </c>
      <c r="Y17" s="7">
        <v>7609.8722973500007</v>
      </c>
      <c r="Z17" s="7">
        <v>5531.84</v>
      </c>
      <c r="AC17" s="7">
        <v>375</v>
      </c>
      <c r="AE17" s="7">
        <v>2513</v>
      </c>
      <c r="AF17" s="7">
        <v>10346.221399999999</v>
      </c>
      <c r="AG17" s="7">
        <f t="shared" si="0"/>
        <v>67543.047345479994</v>
      </c>
    </row>
    <row r="18" spans="1:33" x14ac:dyDescent="0.3">
      <c r="A18" s="12" t="s">
        <v>38</v>
      </c>
      <c r="B18" s="7">
        <v>10</v>
      </c>
      <c r="C18" s="7">
        <v>1.021047560001989</v>
      </c>
      <c r="E18" s="7">
        <v>11.021047560001989</v>
      </c>
      <c r="H18" s="7">
        <v>0</v>
      </c>
      <c r="X18" s="7">
        <v>97.832370000000083</v>
      </c>
      <c r="Y18" s="7">
        <v>91.752400000001217</v>
      </c>
      <c r="AG18" s="7">
        <f t="shared" si="0"/>
        <v>200.60581756000329</v>
      </c>
    </row>
    <row r="19" spans="1:33" x14ac:dyDescent="0.3">
      <c r="A19" s="9" t="s">
        <v>45</v>
      </c>
      <c r="B19" s="7">
        <v>6664</v>
      </c>
      <c r="C19" s="7">
        <v>2403.1302389999996</v>
      </c>
      <c r="D19" s="7">
        <v>317.21229</v>
      </c>
      <c r="E19" s="7">
        <v>9384.3425289999996</v>
      </c>
      <c r="F19" s="7">
        <v>3103.3389000000002</v>
      </c>
      <c r="H19" s="7">
        <v>1436.8820165700001</v>
      </c>
      <c r="X19" s="7">
        <v>27133.692585000001</v>
      </c>
      <c r="Y19" s="7">
        <v>7518.1198973499995</v>
      </c>
      <c r="Z19" s="7">
        <v>5531.84</v>
      </c>
      <c r="AC19" s="7">
        <v>375</v>
      </c>
      <c r="AE19" s="7">
        <v>2512.6152999999995</v>
      </c>
      <c r="AF19" s="7">
        <v>10346.2214</v>
      </c>
      <c r="AG19" s="7">
        <f t="shared" si="0"/>
        <v>67342.052627919998</v>
      </c>
    </row>
    <row r="20" spans="1:33" x14ac:dyDescent="0.3">
      <c r="A20" s="9"/>
    </row>
    <row r="21" spans="1:33" x14ac:dyDescent="0.3">
      <c r="A21" s="9" t="s">
        <v>46</v>
      </c>
      <c r="B21" s="7">
        <v>6049</v>
      </c>
      <c r="C21" s="7">
        <v>960.56934179999996</v>
      </c>
      <c r="D21" s="7">
        <v>59.212290000000003</v>
      </c>
      <c r="E21" s="7">
        <v>7068.7816318000005</v>
      </c>
      <c r="F21" s="7">
        <v>2995.4582</v>
      </c>
      <c r="H21" s="7">
        <v>1436.8820165700001</v>
      </c>
      <c r="X21" s="7">
        <v>4015.5047299999997</v>
      </c>
      <c r="Y21" s="7">
        <v>3898.3882723500001</v>
      </c>
      <c r="AC21" s="7">
        <v>121</v>
      </c>
      <c r="AE21" s="7">
        <v>1701.6152999999993</v>
      </c>
      <c r="AF21" s="7">
        <v>4991.6120000000001</v>
      </c>
      <c r="AG21" s="7">
        <f t="shared" si="0"/>
        <v>26229.242150719998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45</v>
      </c>
      <c r="C23" s="7">
        <v>261.46289999999999</v>
      </c>
      <c r="E23" s="7">
        <v>306.46289999999999</v>
      </c>
      <c r="F23" s="7">
        <v>32.383400000000002</v>
      </c>
      <c r="X23" s="7">
        <v>228.61631999999997</v>
      </c>
      <c r="Y23" s="7">
        <v>103.94999999999999</v>
      </c>
      <c r="AE23" s="7">
        <v>70.773136007746558</v>
      </c>
      <c r="AG23" s="7">
        <f t="shared" si="0"/>
        <v>742.18575600774659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9.9</v>
      </c>
      <c r="E26" s="7">
        <v>9.9</v>
      </c>
      <c r="X26" s="7">
        <v>758.4</v>
      </c>
      <c r="Y26" s="7">
        <v>295.34999999999997</v>
      </c>
      <c r="AE26" s="7">
        <v>188.231433794439</v>
      </c>
      <c r="AF26" s="7">
        <v>320.77999999999997</v>
      </c>
      <c r="AG26" s="7">
        <f t="shared" si="0"/>
        <v>1572.6614337944388</v>
      </c>
    </row>
    <row r="27" spans="1:33" x14ac:dyDescent="0.3">
      <c r="A27" s="12" t="s">
        <v>52</v>
      </c>
      <c r="X27" s="7">
        <v>835.47938999999985</v>
      </c>
      <c r="Y27" s="7">
        <v>428.17499999999995</v>
      </c>
      <c r="AF27" s="7">
        <v>43.552847129999996</v>
      </c>
      <c r="AG27" s="7">
        <f t="shared" si="0"/>
        <v>1307.2072371299996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1290</v>
      </c>
      <c r="C30" s="7">
        <v>524.02409999999998</v>
      </c>
      <c r="E30" s="7">
        <v>1814.0241000000001</v>
      </c>
      <c r="F30" s="7">
        <v>15.4</v>
      </c>
      <c r="H30" s="7">
        <v>1395.20381</v>
      </c>
      <c r="X30" s="7">
        <v>49.612192999999998</v>
      </c>
      <c r="Y30" s="7">
        <v>58.704575324999993</v>
      </c>
      <c r="AE30" s="7">
        <v>235.54429522755561</v>
      </c>
      <c r="AF30" s="7">
        <v>333.51595383899996</v>
      </c>
      <c r="AG30" s="7">
        <f t="shared" si="0"/>
        <v>3902.0049273915556</v>
      </c>
    </row>
    <row r="31" spans="1:33" x14ac:dyDescent="0.3">
      <c r="A31" s="12" t="s">
        <v>56</v>
      </c>
      <c r="B31" s="7">
        <v>60</v>
      </c>
      <c r="E31" s="7">
        <v>60</v>
      </c>
      <c r="F31" s="7">
        <v>2856.6244000000002</v>
      </c>
      <c r="X31" s="7">
        <v>343.85371999999995</v>
      </c>
      <c r="Y31" s="7">
        <v>4.5083560499999997</v>
      </c>
      <c r="AE31" s="7">
        <v>342.25323643657481</v>
      </c>
      <c r="AF31" s="7">
        <v>940.83999999999992</v>
      </c>
      <c r="AG31" s="7">
        <f t="shared" si="0"/>
        <v>4548.0797124865749</v>
      </c>
    </row>
    <row r="32" spans="1:33" x14ac:dyDescent="0.3">
      <c r="A32" s="12" t="s">
        <v>57</v>
      </c>
      <c r="B32" s="7">
        <v>61</v>
      </c>
      <c r="E32" s="7">
        <v>61</v>
      </c>
      <c r="F32" s="7">
        <v>14</v>
      </c>
      <c r="X32" s="7">
        <v>265.44</v>
      </c>
      <c r="Y32" s="7">
        <v>419.09999999999997</v>
      </c>
      <c r="AE32" s="7">
        <v>101.29503169179689</v>
      </c>
      <c r="AF32" s="7">
        <v>231.94199999999998</v>
      </c>
      <c r="AG32" s="7">
        <f t="shared" si="0"/>
        <v>1092.7770316917968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4593</v>
      </c>
      <c r="C34" s="7">
        <v>165.18234179999999</v>
      </c>
      <c r="D34" s="7">
        <v>59.212290000000003</v>
      </c>
      <c r="E34" s="7">
        <v>4817.3946318000008</v>
      </c>
      <c r="F34" s="7">
        <v>77.050399999999883</v>
      </c>
      <c r="H34" s="7">
        <v>41.67820657000005</v>
      </c>
      <c r="X34" s="7">
        <v>1534.1031069999999</v>
      </c>
      <c r="Y34" s="7">
        <v>2588.6003409750006</v>
      </c>
      <c r="AC34" s="7">
        <v>121</v>
      </c>
      <c r="AE34" s="7">
        <v>763.51816684188645</v>
      </c>
      <c r="AF34" s="7">
        <v>3120.981199031</v>
      </c>
      <c r="AG34" s="7">
        <f t="shared" si="0"/>
        <v>13064.326052217886</v>
      </c>
    </row>
    <row r="35" spans="1:33" x14ac:dyDescent="0.3">
      <c r="A35" s="9"/>
    </row>
    <row r="36" spans="1:33" x14ac:dyDescent="0.3">
      <c r="A36" s="9" t="s">
        <v>60</v>
      </c>
      <c r="X36" s="7">
        <v>13707.844434999999</v>
      </c>
      <c r="Y36" s="7">
        <v>4</v>
      </c>
      <c r="AF36" s="7">
        <v>62.865999999999993</v>
      </c>
      <c r="AG36" s="7">
        <f t="shared" si="0"/>
        <v>13774.710434999999</v>
      </c>
    </row>
    <row r="37" spans="1:33" x14ac:dyDescent="0.3">
      <c r="A37" s="12" t="s">
        <v>61</v>
      </c>
      <c r="X37" s="7">
        <v>183.19499999999999</v>
      </c>
      <c r="AF37" s="7">
        <v>62.865999999999993</v>
      </c>
      <c r="AG37" s="7">
        <f t="shared" si="0"/>
        <v>246.06099999999998</v>
      </c>
    </row>
    <row r="38" spans="1:33" x14ac:dyDescent="0.3">
      <c r="A38" s="12" t="s">
        <v>62</v>
      </c>
      <c r="X38" s="7">
        <v>388.51799999999997</v>
      </c>
      <c r="AG38" s="7">
        <f t="shared" si="0"/>
        <v>388.51799999999997</v>
      </c>
    </row>
    <row r="39" spans="1:33" x14ac:dyDescent="0.3">
      <c r="A39" s="12" t="s">
        <v>63</v>
      </c>
      <c r="X39" s="7">
        <v>1626.1005749999999</v>
      </c>
      <c r="AG39" s="7">
        <f t="shared" si="0"/>
        <v>1626.1005749999999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11510.030859999999</v>
      </c>
      <c r="Y41" s="7">
        <v>4</v>
      </c>
      <c r="AG41" s="7">
        <f t="shared" si="0"/>
        <v>11514.030859999999</v>
      </c>
    </row>
    <row r="42" spans="1:33" x14ac:dyDescent="0.3">
      <c r="A42" s="9"/>
    </row>
    <row r="43" spans="1:33" x14ac:dyDescent="0.3">
      <c r="A43" s="9" t="s">
        <v>66</v>
      </c>
      <c r="B43" s="7">
        <v>615</v>
      </c>
      <c r="C43" s="7">
        <v>1442.5608971999998</v>
      </c>
      <c r="D43" s="7">
        <v>258</v>
      </c>
      <c r="E43" s="7">
        <v>2315.5608972</v>
      </c>
      <c r="F43" s="7">
        <v>107.8807</v>
      </c>
      <c r="X43" s="7">
        <v>5851.8263750000006</v>
      </c>
      <c r="Y43" s="7">
        <v>3615.7316249999999</v>
      </c>
      <c r="Z43" s="7">
        <v>5531.84</v>
      </c>
      <c r="AC43" s="7">
        <v>254</v>
      </c>
      <c r="AE43" s="7">
        <v>811</v>
      </c>
      <c r="AF43" s="7">
        <v>5291.7434000000003</v>
      </c>
      <c r="AG43" s="7">
        <f t="shared" si="0"/>
        <v>23779.582997199999</v>
      </c>
    </row>
    <row r="44" spans="1:33" x14ac:dyDescent="0.3">
      <c r="A44" s="12" t="s">
        <v>67</v>
      </c>
      <c r="B44" s="7">
        <v>615</v>
      </c>
      <c r="C44" s="7">
        <v>1442.5608971999998</v>
      </c>
      <c r="D44" s="7">
        <v>258</v>
      </c>
      <c r="E44" s="7">
        <v>2315.5608972</v>
      </c>
      <c r="F44" s="7">
        <v>107.8807</v>
      </c>
      <c r="X44" s="7">
        <v>2873.2919900000002</v>
      </c>
      <c r="Y44" s="7">
        <v>3615.7316249999999</v>
      </c>
      <c r="Z44" s="7">
        <v>5531.84</v>
      </c>
      <c r="AC44" s="7">
        <v>254</v>
      </c>
      <c r="AE44" s="7">
        <v>811</v>
      </c>
      <c r="AF44" s="7">
        <v>4956.7734</v>
      </c>
      <c r="AG44" s="7">
        <f t="shared" si="0"/>
        <v>20466.078612199999</v>
      </c>
    </row>
    <row r="45" spans="1:33" x14ac:dyDescent="0.3">
      <c r="A45" s="12" t="s">
        <v>68</v>
      </c>
      <c r="X45" s="7">
        <v>2978.5343849999999</v>
      </c>
      <c r="AF45" s="7">
        <v>334.96999999999997</v>
      </c>
      <c r="AG45" s="7">
        <f t="shared" si="0"/>
        <v>3313.5043849999997</v>
      </c>
    </row>
    <row r="46" spans="1:33" x14ac:dyDescent="0.3">
      <c r="A46" s="9"/>
    </row>
    <row r="47" spans="1:33" x14ac:dyDescent="0.3">
      <c r="A47" s="9" t="s">
        <v>69</v>
      </c>
      <c r="X47" s="7">
        <v>3558.5170450000001</v>
      </c>
      <c r="AG47" s="7">
        <f t="shared" si="0"/>
        <v>3558.5170450000001</v>
      </c>
    </row>
    <row r="48" spans="1:33" x14ac:dyDescent="0.3">
      <c r="A48" s="12" t="s">
        <v>70</v>
      </c>
      <c r="X48" s="7">
        <v>1384.3839250000001</v>
      </c>
      <c r="AG48" s="7">
        <f t="shared" si="0"/>
        <v>1384.3839250000001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110D-5F25-7440-ACFB-7138B265CDC9}">
  <dimension ref="A1:AG48"/>
  <sheetViews>
    <sheetView topLeftCell="Z27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1183.5246</v>
      </c>
      <c r="C2" s="7">
        <v>9410</v>
      </c>
      <c r="D2" s="7">
        <v>381.71229</v>
      </c>
      <c r="E2" s="7">
        <v>10975.23689</v>
      </c>
      <c r="X2" s="7">
        <v>2395.1875500000001</v>
      </c>
      <c r="Y2" s="7">
        <v>740.02499999999998</v>
      </c>
      <c r="Z2" s="7">
        <v>5324.91</v>
      </c>
      <c r="AA2" s="7">
        <v>3402.2029999999995</v>
      </c>
      <c r="AB2" s="7">
        <v>5.0739999999999998</v>
      </c>
      <c r="AC2" s="7">
        <v>385</v>
      </c>
      <c r="AD2" s="7">
        <v>81.183999999999997</v>
      </c>
      <c r="AE2" s="7">
        <v>926</v>
      </c>
      <c r="AG2" s="7">
        <f>SUM(B2:D2,F2:AF2)</f>
        <v>24234.820440000003</v>
      </c>
    </row>
    <row r="3" spans="1:33" x14ac:dyDescent="0.3">
      <c r="A3" s="12" t="s">
        <v>33</v>
      </c>
      <c r="B3" s="7">
        <v>11432.1522</v>
      </c>
      <c r="E3" s="7">
        <v>11432.1522</v>
      </c>
      <c r="F3" s="7">
        <v>289.85320000000002</v>
      </c>
      <c r="H3" s="7">
        <v>1662.3169316599999</v>
      </c>
      <c r="X3" s="7">
        <v>35519.317120000007</v>
      </c>
      <c r="Y3" s="7">
        <v>21854.877282975001</v>
      </c>
      <c r="AF3" s="7">
        <v>54.687399999999997</v>
      </c>
      <c r="AG3" s="7">
        <f t="shared" ref="AG3:AG48" si="0">SUM(B3:D3,F3:AF3)</f>
        <v>70813.204134635002</v>
      </c>
    </row>
    <row r="4" spans="1:33" x14ac:dyDescent="0.3">
      <c r="A4" s="12" t="s">
        <v>34</v>
      </c>
      <c r="X4" s="7">
        <v>5016.3283749999991</v>
      </c>
      <c r="AF4" s="7">
        <v>154.63659999999999</v>
      </c>
      <c r="AG4" s="7">
        <f t="shared" si="0"/>
        <v>5170.964974999999</v>
      </c>
    </row>
    <row r="5" spans="1:33" x14ac:dyDescent="0.3">
      <c r="A5" s="12" t="s">
        <v>35</v>
      </c>
      <c r="X5" s="7">
        <v>627.6235549999999</v>
      </c>
      <c r="AG5" s="7">
        <f t="shared" si="0"/>
        <v>627.6235549999999</v>
      </c>
    </row>
    <row r="6" spans="1:33" x14ac:dyDescent="0.3">
      <c r="A6" s="12" t="s">
        <v>36</v>
      </c>
      <c r="B6" s="7">
        <v>-101.65189999999998</v>
      </c>
      <c r="C6" s="7">
        <v>-182.99115099999997</v>
      </c>
      <c r="D6" s="7">
        <v>-64.5</v>
      </c>
      <c r="E6" s="7">
        <v>-349.14305099999996</v>
      </c>
      <c r="F6" s="7">
        <v>15.295000000000005</v>
      </c>
      <c r="H6" s="7">
        <v>7.2125900000000005</v>
      </c>
      <c r="X6" s="7">
        <v>-72.004000000000005</v>
      </c>
      <c r="Y6" s="7">
        <v>-178.42702349999999</v>
      </c>
      <c r="AG6" s="7">
        <f t="shared" si="0"/>
        <v>-577.0664845</v>
      </c>
    </row>
    <row r="7" spans="1:33" x14ac:dyDescent="0.3">
      <c r="A7" s="9"/>
    </row>
    <row r="8" spans="1:33" x14ac:dyDescent="0.3">
      <c r="A8" s="9" t="s">
        <v>37</v>
      </c>
      <c r="B8" s="7">
        <v>12514</v>
      </c>
      <c r="C8" s="7">
        <v>9227.0088489999998</v>
      </c>
      <c r="D8" s="7">
        <v>317.21229</v>
      </c>
      <c r="E8" s="7">
        <v>22058.221138999997</v>
      </c>
      <c r="F8" s="7">
        <v>305.14820000000003</v>
      </c>
      <c r="H8" s="7">
        <v>1669.52952166</v>
      </c>
      <c r="X8" s="7">
        <v>32198.548740000013</v>
      </c>
      <c r="Y8" s="7">
        <v>22416.475259475003</v>
      </c>
      <c r="Z8" s="7">
        <v>5324.91</v>
      </c>
      <c r="AA8" s="7">
        <v>3402.2029999999995</v>
      </c>
      <c r="AB8" s="7">
        <v>5.0739999999999998</v>
      </c>
      <c r="AC8" s="7">
        <v>385</v>
      </c>
      <c r="AD8" s="7">
        <v>81.183999999999997</v>
      </c>
      <c r="AE8" s="7">
        <v>926</v>
      </c>
      <c r="AF8" s="7">
        <v>-99.94919999999999</v>
      </c>
      <c r="AG8" s="7">
        <f t="shared" si="0"/>
        <v>88672.344660134986</v>
      </c>
    </row>
    <row r="9" spans="1:33" x14ac:dyDescent="0.3">
      <c r="A9" s="12" t="s">
        <v>38</v>
      </c>
      <c r="B9" s="7">
        <v>10</v>
      </c>
      <c r="C9" s="7">
        <v>1.021047560001989</v>
      </c>
      <c r="E9" s="7">
        <v>11.021047560001989</v>
      </c>
      <c r="X9" s="7">
        <v>283.25289000001794</v>
      </c>
      <c r="Y9" s="7">
        <v>39.278901663688885</v>
      </c>
      <c r="AG9" s="7">
        <f t="shared" si="0"/>
        <v>333.55283922370882</v>
      </c>
    </row>
    <row r="10" spans="1:33" x14ac:dyDescent="0.3">
      <c r="A10" s="12"/>
    </row>
    <row r="11" spans="1:33" x14ac:dyDescent="0.3">
      <c r="A11" s="9" t="s">
        <v>39</v>
      </c>
      <c r="B11" s="7">
        <v>-5839.5511000000006</v>
      </c>
      <c r="C11" s="7">
        <v>-6822.8575624399982</v>
      </c>
      <c r="E11" s="7">
        <v>-12662.408662439999</v>
      </c>
      <c r="F11" s="7">
        <f>'[3]BİN TEP'!$F$14+'[3]BİN TEP'!$G$14+'[3]BİN TEP'!$E$14</f>
        <v>2798.1949</v>
      </c>
      <c r="X11" s="7">
        <v>-4595.9005800000014</v>
      </c>
      <c r="Y11" s="7">
        <v>-12964.852614349998</v>
      </c>
      <c r="AA11" s="7">
        <v>-3402.2029999999995</v>
      </c>
      <c r="AB11" s="7">
        <v>-5.0739999999999998</v>
      </c>
      <c r="AD11" s="7">
        <v>-81</v>
      </c>
      <c r="AE11" s="7">
        <v>1337</v>
      </c>
      <c r="AF11" s="7">
        <v>11229.725199999997</v>
      </c>
      <c r="AG11" s="7">
        <f t="shared" si="0"/>
        <v>-18346.518756790003</v>
      </c>
    </row>
    <row r="12" spans="1:33" x14ac:dyDescent="0.3">
      <c r="A12" s="12" t="s">
        <v>40</v>
      </c>
      <c r="B12" s="7">
        <v>-2646.2222999999999</v>
      </c>
      <c r="C12" s="7">
        <v>-6789.494459999999</v>
      </c>
      <c r="E12" s="7">
        <v>-484</v>
      </c>
      <c r="F12" s="7">
        <v>-160</v>
      </c>
      <c r="X12" s="7">
        <v>-1784.0011500000001</v>
      </c>
      <c r="Y12" s="7">
        <v>-12959.778799999998</v>
      </c>
      <c r="AA12" s="7">
        <v>-3402.2029999999995</v>
      </c>
      <c r="AB12" s="7">
        <v>-5</v>
      </c>
      <c r="AD12" s="7">
        <v>-81</v>
      </c>
      <c r="AE12" s="7">
        <v>1337</v>
      </c>
      <c r="AF12" s="7">
        <v>13928.233199999997</v>
      </c>
      <c r="AG12" s="7">
        <f t="shared" si="0"/>
        <v>-12562.466510000004</v>
      </c>
    </row>
    <row r="13" spans="1:33" x14ac:dyDescent="0.3">
      <c r="A13" s="12" t="s">
        <v>41</v>
      </c>
      <c r="B13" s="7">
        <v>-3170.2488000000003</v>
      </c>
      <c r="C13" s="7">
        <v>-22</v>
      </c>
      <c r="E13" s="7">
        <v>-3192.2488000000003</v>
      </c>
      <c r="F13" s="7">
        <v>3534.1949</v>
      </c>
      <c r="X13" s="7">
        <v>-14</v>
      </c>
      <c r="AG13" s="7">
        <f t="shared" si="0"/>
        <v>327.94609999999966</v>
      </c>
    </row>
    <row r="14" spans="1:33" x14ac:dyDescent="0.3">
      <c r="A14" s="12" t="s">
        <v>42</v>
      </c>
      <c r="X14" s="7">
        <v>-1558.029925</v>
      </c>
      <c r="AF14" s="7">
        <v>-72.841999999999999</v>
      </c>
      <c r="AG14" s="7">
        <f t="shared" si="0"/>
        <v>-1630.8719250000001</v>
      </c>
    </row>
    <row r="15" spans="1:33" x14ac:dyDescent="0.3">
      <c r="A15" s="12" t="s">
        <v>43</v>
      </c>
      <c r="B15" s="7">
        <v>-23.08</v>
      </c>
      <c r="C15" s="7">
        <v>-11.375902439999999</v>
      </c>
      <c r="E15" s="7">
        <v>-34.455902439999996</v>
      </c>
      <c r="F15" s="7">
        <v>-312</v>
      </c>
      <c r="X15" s="7">
        <v>-1240.0282250000014</v>
      </c>
      <c r="Y15" s="7">
        <v>-5.0738143499999993</v>
      </c>
      <c r="AF15" s="7">
        <v>-2625.6659999999997</v>
      </c>
      <c r="AG15" s="7">
        <f t="shared" si="0"/>
        <v>-4217.2239417900009</v>
      </c>
    </row>
    <row r="16" spans="1:33" x14ac:dyDescent="0.3">
      <c r="A16" s="9"/>
    </row>
    <row r="17" spans="1:33" x14ac:dyDescent="0.3">
      <c r="A17" s="9" t="s">
        <v>44</v>
      </c>
      <c r="B17" s="7">
        <v>6674</v>
      </c>
      <c r="C17" s="7">
        <v>2404.1512865600016</v>
      </c>
      <c r="D17" s="7">
        <v>317.21229</v>
      </c>
      <c r="E17" s="7">
        <v>9395.3635765600011</v>
      </c>
      <c r="F17" s="7">
        <v>3103.3431</v>
      </c>
      <c r="H17" s="7">
        <v>1669.52952166</v>
      </c>
      <c r="X17" s="7">
        <v>27602.648160000012</v>
      </c>
      <c r="Y17" s="7">
        <v>9451.6226451250041</v>
      </c>
      <c r="Z17" s="7">
        <v>5324.91</v>
      </c>
      <c r="AC17" s="7">
        <v>385</v>
      </c>
      <c r="AE17" s="7">
        <v>2263</v>
      </c>
      <c r="AF17" s="7">
        <v>11129.775999999998</v>
      </c>
      <c r="AG17" s="7">
        <f t="shared" si="0"/>
        <v>70325.193003345019</v>
      </c>
    </row>
    <row r="18" spans="1:33" x14ac:dyDescent="0.3">
      <c r="A18" s="12" t="s">
        <v>38</v>
      </c>
      <c r="B18" s="7">
        <v>10</v>
      </c>
      <c r="C18" s="7">
        <v>1.021047560001989</v>
      </c>
      <c r="E18" s="7">
        <v>11.021047560001989</v>
      </c>
      <c r="X18" s="7">
        <v>283.25289000001794</v>
      </c>
      <c r="Y18" s="7">
        <v>39.278901663688885</v>
      </c>
      <c r="AG18" s="7">
        <f t="shared" si="0"/>
        <v>333.55283922370882</v>
      </c>
    </row>
    <row r="19" spans="1:33" x14ac:dyDescent="0.3">
      <c r="A19" s="9" t="s">
        <v>45</v>
      </c>
      <c r="B19" s="7">
        <v>6664</v>
      </c>
      <c r="C19" s="7">
        <v>2403.1302389999996</v>
      </c>
      <c r="D19" s="7">
        <v>317.21229</v>
      </c>
      <c r="E19" s="7">
        <v>9384.3425289999996</v>
      </c>
      <c r="F19" s="7">
        <v>3103.3389000000002</v>
      </c>
      <c r="H19" s="7">
        <v>1669.5295216600002</v>
      </c>
      <c r="X19" s="7">
        <v>27319.395269999994</v>
      </c>
      <c r="Y19" s="7">
        <v>9412.3437434613152</v>
      </c>
      <c r="Z19" s="7">
        <v>5324.91</v>
      </c>
      <c r="AC19" s="7">
        <v>385</v>
      </c>
      <c r="AE19" s="7">
        <v>2262.8333400878955</v>
      </c>
      <c r="AF19" s="7">
        <v>11129.775999999996</v>
      </c>
      <c r="AG19" s="7">
        <f t="shared" si="0"/>
        <v>69991.469304209197</v>
      </c>
    </row>
    <row r="20" spans="1:33" x14ac:dyDescent="0.3">
      <c r="A20" s="9"/>
    </row>
    <row r="21" spans="1:33" x14ac:dyDescent="0.3">
      <c r="A21" s="9" t="s">
        <v>46</v>
      </c>
      <c r="B21" s="7">
        <v>6049</v>
      </c>
      <c r="C21" s="7">
        <v>960.56934179999996</v>
      </c>
      <c r="D21" s="7">
        <v>59.212290000000003</v>
      </c>
      <c r="E21" s="7">
        <v>7068.7816318000005</v>
      </c>
      <c r="F21" s="7">
        <v>2995.4582</v>
      </c>
      <c r="H21" s="7">
        <v>1669.5295216600002</v>
      </c>
      <c r="X21" s="7">
        <v>3495.188435</v>
      </c>
      <c r="Y21" s="7">
        <v>4673.1839995300661</v>
      </c>
      <c r="AC21" s="7">
        <v>121</v>
      </c>
      <c r="AE21" s="7">
        <v>1336.8333400878953</v>
      </c>
      <c r="AF21" s="7">
        <v>5050.0059999999994</v>
      </c>
      <c r="AG21" s="7">
        <f t="shared" si="0"/>
        <v>26409.981128077961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45</v>
      </c>
      <c r="C23" s="7">
        <v>261.46289999999999</v>
      </c>
      <c r="E23" s="7">
        <v>306.46289999999999</v>
      </c>
      <c r="F23" s="7">
        <v>32.383400000000002</v>
      </c>
      <c r="X23" s="7">
        <v>90.908160000000009</v>
      </c>
      <c r="Y23" s="7">
        <v>104.62311832499999</v>
      </c>
      <c r="AE23" s="7">
        <v>69.762992307261328</v>
      </c>
      <c r="AG23" s="7">
        <f t="shared" si="0"/>
        <v>604.1405706322613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9.9</v>
      </c>
      <c r="E26" s="7">
        <v>9.9</v>
      </c>
      <c r="X26" s="7">
        <v>758.4</v>
      </c>
      <c r="Y26" s="7">
        <v>636.66006112499997</v>
      </c>
      <c r="AE26" s="7">
        <v>174.5818882489215</v>
      </c>
      <c r="AF26" s="7">
        <v>422.51799999999997</v>
      </c>
      <c r="AG26" s="7">
        <f t="shared" si="0"/>
        <v>2002.0599493739214</v>
      </c>
    </row>
    <row r="27" spans="1:33" x14ac:dyDescent="0.3">
      <c r="A27" s="12" t="s">
        <v>52</v>
      </c>
      <c r="X27" s="7">
        <v>74.904015000000001</v>
      </c>
      <c r="Y27" s="7">
        <v>481.75296344999998</v>
      </c>
      <c r="AF27" s="7">
        <v>43.697478059999995</v>
      </c>
      <c r="AG27" s="7">
        <f t="shared" si="0"/>
        <v>600.35445650999998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1290</v>
      </c>
      <c r="C30" s="7">
        <v>524.02409999999998</v>
      </c>
      <c r="E30" s="7">
        <v>1814.0241000000001</v>
      </c>
      <c r="F30" s="7">
        <v>15.4</v>
      </c>
      <c r="H30" s="7">
        <v>1620.30638</v>
      </c>
      <c r="X30" s="7">
        <v>130.597905</v>
      </c>
      <c r="Y30" s="7">
        <v>67.340790824999999</v>
      </c>
      <c r="AE30" s="7">
        <v>169.43686756626099</v>
      </c>
      <c r="AF30" s="7">
        <v>371.81030744799995</v>
      </c>
      <c r="AG30" s="7">
        <f t="shared" si="0"/>
        <v>4188.9163508392612</v>
      </c>
    </row>
    <row r="31" spans="1:33" x14ac:dyDescent="0.3">
      <c r="A31" s="12" t="s">
        <v>56</v>
      </c>
      <c r="B31" s="7">
        <v>60</v>
      </c>
      <c r="E31" s="7">
        <v>60</v>
      </c>
      <c r="F31" s="7">
        <v>2856.6244000000002</v>
      </c>
      <c r="X31" s="7">
        <v>253.02047999999999</v>
      </c>
      <c r="Y31" s="7">
        <v>5.0166690749999994</v>
      </c>
      <c r="AE31" s="7">
        <v>397.03862996870112</v>
      </c>
      <c r="AF31" s="7">
        <v>1002.8459999999999</v>
      </c>
      <c r="AG31" s="7">
        <f t="shared" si="0"/>
        <v>4574.5461790437012</v>
      </c>
    </row>
    <row r="32" spans="1:33" x14ac:dyDescent="0.3">
      <c r="A32" s="12" t="s">
        <v>57</v>
      </c>
      <c r="B32" s="7">
        <v>61</v>
      </c>
      <c r="E32" s="7">
        <v>61</v>
      </c>
      <c r="F32" s="7">
        <v>14</v>
      </c>
      <c r="X32" s="7">
        <v>268.608</v>
      </c>
      <c r="Y32" s="7">
        <v>450.93375029999999</v>
      </c>
      <c r="AE32" s="7">
        <v>70.983844672638426</v>
      </c>
      <c r="AF32" s="7">
        <v>213.70999999999998</v>
      </c>
      <c r="AG32" s="7">
        <f t="shared" si="0"/>
        <v>1079.2355949726384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4593</v>
      </c>
      <c r="C34" s="7">
        <v>165.18234179999999</v>
      </c>
      <c r="D34" s="7">
        <v>59.212290000000003</v>
      </c>
      <c r="E34" s="7">
        <v>4817.3946318000008</v>
      </c>
      <c r="F34" s="7">
        <v>77.050399999999883</v>
      </c>
      <c r="H34" s="7">
        <v>49.223141660000159</v>
      </c>
      <c r="X34" s="7">
        <v>1918.7498749999997</v>
      </c>
      <c r="Y34" s="7">
        <v>2926.8566464300661</v>
      </c>
      <c r="AC34" s="7">
        <v>121</v>
      </c>
      <c r="AE34" s="7">
        <v>455.02911732411201</v>
      </c>
      <c r="AF34" s="7">
        <v>2995.4242144919999</v>
      </c>
      <c r="AG34" s="7">
        <f t="shared" si="0"/>
        <v>13360.728026706176</v>
      </c>
    </row>
    <row r="35" spans="1:33" x14ac:dyDescent="0.3">
      <c r="A35" s="9"/>
    </row>
    <row r="36" spans="1:33" x14ac:dyDescent="0.3">
      <c r="A36" s="9" t="s">
        <v>60</v>
      </c>
      <c r="X36" s="7">
        <v>13780.432614999998</v>
      </c>
      <c r="Y36" s="7">
        <v>4.125</v>
      </c>
      <c r="AF36" s="7">
        <v>64.414000000000001</v>
      </c>
      <c r="AG36" s="7">
        <f t="shared" si="0"/>
        <v>13848.971614999999</v>
      </c>
    </row>
    <row r="37" spans="1:33" x14ac:dyDescent="0.3">
      <c r="A37" s="12" t="s">
        <v>61</v>
      </c>
      <c r="X37" s="7">
        <v>220.45499999999998</v>
      </c>
      <c r="AF37" s="7">
        <v>64.414000000000001</v>
      </c>
      <c r="AG37" s="7">
        <f t="shared" si="0"/>
        <v>284.86899999999997</v>
      </c>
    </row>
    <row r="38" spans="1:33" x14ac:dyDescent="0.3">
      <c r="A38" s="12" t="s">
        <v>62</v>
      </c>
      <c r="X38" s="7">
        <v>411.40499999999997</v>
      </c>
      <c r="AG38" s="7">
        <f t="shared" si="0"/>
        <v>411.40499999999997</v>
      </c>
    </row>
    <row r="39" spans="1:33" x14ac:dyDescent="0.3">
      <c r="A39" s="12" t="s">
        <v>63</v>
      </c>
      <c r="X39" s="7">
        <v>1368.0244499999999</v>
      </c>
      <c r="AG39" s="7">
        <f t="shared" si="0"/>
        <v>1368.0244499999999</v>
      </c>
    </row>
    <row r="40" spans="1:33" x14ac:dyDescent="0.3">
      <c r="A40" s="12" t="s">
        <v>64</v>
      </c>
    </row>
    <row r="41" spans="1:33" x14ac:dyDescent="0.3">
      <c r="A41" s="12" t="s">
        <v>65</v>
      </c>
      <c r="X41" s="7">
        <v>11780.548164999998</v>
      </c>
      <c r="Y41" s="7">
        <v>4.125</v>
      </c>
      <c r="AG41" s="7">
        <f t="shared" si="0"/>
        <v>11784.673164999998</v>
      </c>
    </row>
    <row r="42" spans="1:33" x14ac:dyDescent="0.3">
      <c r="A42" s="9"/>
    </row>
    <row r="43" spans="1:33" x14ac:dyDescent="0.3">
      <c r="A43" s="9" t="s">
        <v>66</v>
      </c>
      <c r="B43" s="7">
        <v>615</v>
      </c>
      <c r="C43" s="7">
        <v>1442.5608971999998</v>
      </c>
      <c r="D43" s="7">
        <v>258</v>
      </c>
      <c r="E43" s="7">
        <v>2315.5608972</v>
      </c>
      <c r="F43" s="7">
        <v>107.8807</v>
      </c>
      <c r="X43" s="7">
        <v>5954.8608499999991</v>
      </c>
      <c r="Y43" s="7">
        <v>4735.03474393125</v>
      </c>
      <c r="Z43" s="7">
        <v>5324.91</v>
      </c>
      <c r="AC43" s="7">
        <v>264</v>
      </c>
      <c r="AE43" s="7">
        <v>926</v>
      </c>
      <c r="AF43" s="7">
        <v>6015.355999999997</v>
      </c>
      <c r="AG43" s="7">
        <f t="shared" si="0"/>
        <v>25643.603191131246</v>
      </c>
    </row>
    <row r="44" spans="1:33" x14ac:dyDescent="0.3">
      <c r="A44" s="12" t="s">
        <v>67</v>
      </c>
      <c r="B44" s="7">
        <v>615</v>
      </c>
      <c r="C44" s="7">
        <v>1442.5608971999998</v>
      </c>
      <c r="D44" s="7">
        <v>258</v>
      </c>
      <c r="E44" s="7">
        <v>2315.5608972</v>
      </c>
      <c r="F44" s="7">
        <v>107.8807</v>
      </c>
      <c r="X44" s="7">
        <v>2949.4164649999998</v>
      </c>
      <c r="Y44" s="7">
        <v>4735.03474393125</v>
      </c>
      <c r="Z44" s="7">
        <v>5324.91</v>
      </c>
      <c r="AC44" s="7">
        <v>264</v>
      </c>
      <c r="AE44" s="7">
        <v>926</v>
      </c>
      <c r="AF44" s="7">
        <v>5661.6379999999972</v>
      </c>
      <c r="AG44" s="7">
        <f t="shared" si="0"/>
        <v>22284.44080613125</v>
      </c>
    </row>
    <row r="45" spans="1:33" x14ac:dyDescent="0.3">
      <c r="A45" s="12" t="s">
        <v>68</v>
      </c>
      <c r="X45" s="7">
        <v>3005.4443849999998</v>
      </c>
      <c r="AF45" s="7">
        <v>353.71799999999996</v>
      </c>
      <c r="AG45" s="7">
        <f t="shared" si="0"/>
        <v>3359.1623849999996</v>
      </c>
    </row>
    <row r="46" spans="1:33" x14ac:dyDescent="0.3">
      <c r="A46" s="9"/>
    </row>
    <row r="47" spans="1:33" x14ac:dyDescent="0.3">
      <c r="A47" s="9" t="s">
        <v>69</v>
      </c>
      <c r="X47" s="7">
        <v>4088.9133699999998</v>
      </c>
      <c r="AG47" s="7">
        <f t="shared" si="0"/>
        <v>4088.9133699999998</v>
      </c>
    </row>
    <row r="48" spans="1:33" x14ac:dyDescent="0.3">
      <c r="A48" s="12" t="s">
        <v>70</v>
      </c>
      <c r="X48" s="7">
        <v>793</v>
      </c>
      <c r="AG48" s="7">
        <f t="shared" si="0"/>
        <v>793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E638-2192-3146-90E2-F728AB0D7E1E}">
  <dimension ref="A1:AG48"/>
  <sheetViews>
    <sheetView topLeftCell="X25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1348.126</v>
      </c>
      <c r="C2" s="7">
        <v>11403</v>
      </c>
      <c r="D2" s="7">
        <v>194.52598</v>
      </c>
      <c r="E2" s="7">
        <v>12945.651980000001</v>
      </c>
      <c r="X2" s="7">
        <v>2284.4514000000004</v>
      </c>
      <c r="Y2" s="7">
        <v>747.93505544999994</v>
      </c>
      <c r="Z2" s="7">
        <v>5171.32</v>
      </c>
      <c r="AA2" s="7">
        <v>3813.0851999999995</v>
      </c>
      <c r="AB2" s="7">
        <v>10.879</v>
      </c>
      <c r="AC2" s="7">
        <v>402.5</v>
      </c>
      <c r="AE2" s="7">
        <v>898</v>
      </c>
      <c r="AG2" s="7">
        <f>SUM(B2:D2,F2:AF2)</f>
        <v>26273.82263545</v>
      </c>
    </row>
    <row r="3" spans="1:33" x14ac:dyDescent="0.3">
      <c r="A3" s="12" t="s">
        <v>33</v>
      </c>
      <c r="B3" s="7">
        <v>13256.376</v>
      </c>
      <c r="C3" s="7">
        <v>5.3910464999999999</v>
      </c>
      <c r="E3" s="7">
        <v>13261.767046500001</v>
      </c>
      <c r="F3" s="7">
        <v>321</v>
      </c>
      <c r="H3" s="7">
        <v>1454.77466211</v>
      </c>
      <c r="X3" s="7">
        <v>37355.615039999997</v>
      </c>
      <c r="Y3" s="7">
        <v>24933.067851119995</v>
      </c>
      <c r="AF3" s="7">
        <v>49.295200000000001</v>
      </c>
      <c r="AG3" s="7">
        <f t="shared" ref="AG3:AG48" si="0">SUM(B3:D3,F3:AF3)</f>
        <v>77375.519799729984</v>
      </c>
    </row>
    <row r="4" spans="1:33" x14ac:dyDescent="0.3">
      <c r="A4" s="12" t="s">
        <v>34</v>
      </c>
      <c r="X4" s="7">
        <v>6379.3893399999988</v>
      </c>
      <c r="AF4" s="7">
        <v>192.27019999999996</v>
      </c>
      <c r="AG4" s="7">
        <f t="shared" si="0"/>
        <v>6571.6595399999987</v>
      </c>
    </row>
    <row r="5" spans="1:33" x14ac:dyDescent="0.3">
      <c r="A5" s="12" t="s">
        <v>35</v>
      </c>
      <c r="X5" s="7">
        <v>588.25037999999995</v>
      </c>
      <c r="AG5" s="7">
        <f t="shared" si="0"/>
        <v>588.25037999999995</v>
      </c>
    </row>
    <row r="6" spans="1:33" x14ac:dyDescent="0.3">
      <c r="A6" s="12" t="s">
        <v>36</v>
      </c>
      <c r="B6" s="7">
        <v>116.08472000000003</v>
      </c>
      <c r="C6" s="7">
        <v>-243.93792699999997</v>
      </c>
      <c r="D6" s="7">
        <v>64.5</v>
      </c>
      <c r="E6" s="7">
        <v>-63.353206999999941</v>
      </c>
      <c r="F6" s="7">
        <v>-13</v>
      </c>
      <c r="H6" s="7">
        <v>70.950109999999995</v>
      </c>
      <c r="X6" s="7">
        <v>-368.15213499999982</v>
      </c>
      <c r="Y6" s="7">
        <v>48.674999999999997</v>
      </c>
      <c r="AG6" s="7">
        <f t="shared" si="0"/>
        <v>-324.88023199999975</v>
      </c>
    </row>
    <row r="7" spans="1:33" x14ac:dyDescent="0.3">
      <c r="A7" s="9"/>
    </row>
    <row r="8" spans="1:33" x14ac:dyDescent="0.3">
      <c r="A8" s="9" t="s">
        <v>37</v>
      </c>
      <c r="B8" s="7">
        <v>14721</v>
      </c>
      <c r="C8" s="7">
        <v>11164.4531195</v>
      </c>
      <c r="D8" s="7">
        <v>259.02598</v>
      </c>
      <c r="E8" s="7">
        <v>26144.4790995</v>
      </c>
      <c r="F8" s="7">
        <v>307.60269999999997</v>
      </c>
      <c r="H8" s="7">
        <v>1525.72477211</v>
      </c>
      <c r="X8" s="7">
        <v>32304.274584999992</v>
      </c>
      <c r="Y8" s="7">
        <v>25729.677906569996</v>
      </c>
      <c r="Z8" s="7">
        <v>5171.5300305722758</v>
      </c>
      <c r="AA8" s="7">
        <v>3813.0851999999995</v>
      </c>
      <c r="AB8" s="7">
        <v>10.879</v>
      </c>
      <c r="AC8" s="7">
        <v>402.5</v>
      </c>
      <c r="AE8" s="7">
        <v>898</v>
      </c>
      <c r="AF8" s="7">
        <v>-142.97499999999997</v>
      </c>
      <c r="AG8" s="7">
        <f t="shared" si="0"/>
        <v>96164.778293752257</v>
      </c>
    </row>
    <row r="9" spans="1:33" x14ac:dyDescent="0.3">
      <c r="A9" s="12" t="s">
        <v>38</v>
      </c>
      <c r="B9" s="7">
        <v>-76</v>
      </c>
      <c r="C9" s="7">
        <v>3.4105731639988335</v>
      </c>
      <c r="E9" s="7">
        <v>-72.589426836001167</v>
      </c>
      <c r="F9" s="7">
        <v>1</v>
      </c>
      <c r="X9" s="7">
        <v>-758.42835700000069</v>
      </c>
      <c r="Y9" s="7">
        <v>-92.348350000002029</v>
      </c>
      <c r="AG9" s="7">
        <f t="shared" si="0"/>
        <v>-922.36613383600388</v>
      </c>
    </row>
    <row r="10" spans="1:33" x14ac:dyDescent="0.3">
      <c r="A10" s="12"/>
    </row>
    <row r="11" spans="1:33" x14ac:dyDescent="0.3">
      <c r="A11" s="9" t="s">
        <v>39</v>
      </c>
      <c r="B11" s="7">
        <v>-6533.7239299999992</v>
      </c>
      <c r="C11" s="7">
        <v>-8388.6272582800011</v>
      </c>
      <c r="E11" s="7">
        <v>-14922.351188280001</v>
      </c>
      <c r="F11" s="7">
        <v>2873</v>
      </c>
      <c r="X11" s="7">
        <v>-4903.5250479999959</v>
      </c>
      <c r="Y11" s="7">
        <v>-14136.814767849999</v>
      </c>
      <c r="Z11" s="7">
        <v>-43</v>
      </c>
      <c r="AA11" s="7">
        <v>-3813.0851999999995</v>
      </c>
      <c r="AB11" s="7">
        <v>-10.879</v>
      </c>
      <c r="AE11" s="7">
        <v>1241</v>
      </c>
      <c r="AF11" s="7">
        <v>12373.507999999996</v>
      </c>
      <c r="AG11" s="7">
        <f t="shared" si="0"/>
        <v>-21342.14720413</v>
      </c>
    </row>
    <row r="12" spans="1:33" x14ac:dyDescent="0.3">
      <c r="A12" s="12" t="s">
        <v>40</v>
      </c>
      <c r="B12" s="7">
        <f>'[4]BİN TEP'!$B$15+'[4]BİN TEP'!$B$16</f>
        <v>-2941.8528000000001</v>
      </c>
      <c r="C12" s="7">
        <f>'[4]BİN TEP'!$C$15+'[4]BİN TEP'!$C$16</f>
        <v>-8344.7299600000006</v>
      </c>
      <c r="E12" s="7">
        <f>B12+C12</f>
        <v>-11286.582760000001</v>
      </c>
      <c r="F12" s="7">
        <f>'[4]BİN TEP'!$F$15+'[4]BİN TEP'!$F$16</f>
        <v>-573</v>
      </c>
      <c r="X12" s="7">
        <f>'[4]BİN TEP'!$K$15+'[4]BİN TEP'!$K$16</f>
        <v>-1548.1931179999999</v>
      </c>
      <c r="Y12" s="7">
        <f>'[4]BİN TEP'!$L$15+'[4]BİN TEP'!$L$16</f>
        <v>-14012.560149999999</v>
      </c>
      <c r="Z12" s="7">
        <v>-43</v>
      </c>
      <c r="AA12" s="7">
        <f>'[4]BİN TEP'!$M$15</f>
        <v>-3813.0851999999995</v>
      </c>
      <c r="AB12" s="7">
        <v>-11</v>
      </c>
      <c r="AE12" s="7">
        <v>1241</v>
      </c>
      <c r="AG12" s="7">
        <f t="shared" si="0"/>
        <v>-30046.421227999999</v>
      </c>
    </row>
    <row r="13" spans="1:33" x14ac:dyDescent="0.3">
      <c r="A13" s="12" t="s">
        <v>41</v>
      </c>
      <c r="B13" s="7">
        <v>-3568.5911299999998</v>
      </c>
      <c r="C13" s="7">
        <v>-31</v>
      </c>
      <c r="E13" s="7">
        <v>-3599.5911299999998</v>
      </c>
      <c r="F13" s="7">
        <v>3683.3878755000001</v>
      </c>
      <c r="AG13" s="7">
        <f t="shared" si="0"/>
        <v>83.79674550000027</v>
      </c>
    </row>
    <row r="14" spans="1:33" x14ac:dyDescent="0.3">
      <c r="A14" s="12" t="s">
        <v>42</v>
      </c>
      <c r="X14" s="7">
        <v>-1636.6252749999999</v>
      </c>
      <c r="Y14" s="7">
        <v>-66.504617850000002</v>
      </c>
      <c r="AF14" s="7">
        <v>-73.53</v>
      </c>
      <c r="AG14" s="7">
        <f t="shared" si="0"/>
        <v>-1776.6598928499998</v>
      </c>
    </row>
    <row r="15" spans="1:33" x14ac:dyDescent="0.3">
      <c r="A15" s="12" t="s">
        <v>43</v>
      </c>
      <c r="B15" s="7">
        <v>-23.28</v>
      </c>
      <c r="C15" s="7">
        <v>-13.033698279999999</v>
      </c>
      <c r="E15" s="7">
        <v>-36.313698279999997</v>
      </c>
      <c r="F15" s="7">
        <v>-311</v>
      </c>
      <c r="X15" s="7">
        <v>-1694.8736949999966</v>
      </c>
      <c r="Y15" s="7">
        <v>-57.75</v>
      </c>
      <c r="AF15" s="7">
        <v>-2714.7447999999999</v>
      </c>
      <c r="AG15" s="7">
        <f t="shared" si="0"/>
        <v>-4814.6821932799958</v>
      </c>
    </row>
    <row r="16" spans="1:33" x14ac:dyDescent="0.3">
      <c r="A16" s="9"/>
    </row>
    <row r="17" spans="1:33" x14ac:dyDescent="0.3">
      <c r="A17" s="9" t="s">
        <v>44</v>
      </c>
      <c r="B17" s="7">
        <v>8187</v>
      </c>
      <c r="C17" s="7">
        <v>2775.8258612199988</v>
      </c>
      <c r="D17" s="7">
        <v>259.02598</v>
      </c>
      <c r="E17" s="7">
        <v>11221.851841219999</v>
      </c>
      <c r="F17" s="7">
        <v>3181</v>
      </c>
      <c r="H17" s="7">
        <v>1525.72477211</v>
      </c>
      <c r="X17" s="7">
        <v>27400.749536999996</v>
      </c>
      <c r="Y17" s="7">
        <v>11592.863138719997</v>
      </c>
      <c r="Z17" s="7">
        <v>5128.32</v>
      </c>
      <c r="AC17" s="7">
        <v>402.5</v>
      </c>
      <c r="AE17" s="7">
        <v>2139</v>
      </c>
      <c r="AF17" s="7">
        <v>12230.532999999996</v>
      </c>
      <c r="AG17" s="7">
        <f t="shared" si="0"/>
        <v>74822.542289049976</v>
      </c>
    </row>
    <row r="18" spans="1:33" x14ac:dyDescent="0.3">
      <c r="A18" s="12" t="s">
        <v>38</v>
      </c>
      <c r="B18" s="7">
        <v>-76</v>
      </c>
      <c r="C18" s="7">
        <v>3.4105731639988335</v>
      </c>
      <c r="E18" s="7">
        <v>-72.589426836001167</v>
      </c>
      <c r="F18" s="7">
        <v>1</v>
      </c>
      <c r="X18" s="7">
        <v>-758.42835700000069</v>
      </c>
      <c r="Y18" s="7">
        <v>-92.348350000002029</v>
      </c>
      <c r="Z18" s="7">
        <v>0</v>
      </c>
      <c r="AC18" s="7">
        <v>0</v>
      </c>
      <c r="AG18" s="7">
        <f t="shared" si="0"/>
        <v>-922.36613383600388</v>
      </c>
    </row>
    <row r="19" spans="1:33" x14ac:dyDescent="0.3">
      <c r="A19" s="9" t="s">
        <v>45</v>
      </c>
      <c r="B19" s="7">
        <v>8263</v>
      </c>
      <c r="C19" s="7">
        <v>2772.415288056</v>
      </c>
      <c r="D19" s="7">
        <v>259.02598</v>
      </c>
      <c r="E19" s="7">
        <v>11294.441268056</v>
      </c>
      <c r="F19" s="7">
        <v>3180</v>
      </c>
      <c r="H19" s="7">
        <v>1525.7247721100002</v>
      </c>
      <c r="X19" s="7">
        <v>28159.177893999997</v>
      </c>
      <c r="Y19" s="7">
        <v>11685.211488719999</v>
      </c>
      <c r="Z19" s="7">
        <v>5128.32</v>
      </c>
      <c r="AC19" s="7">
        <v>402.5</v>
      </c>
      <c r="AE19" s="7">
        <v>2139.2056477691794</v>
      </c>
      <c r="AF19" s="7">
        <v>12230.532999999996</v>
      </c>
      <c r="AG19" s="7">
        <f t="shared" si="0"/>
        <v>75745.114070655167</v>
      </c>
    </row>
    <row r="20" spans="1:33" x14ac:dyDescent="0.3">
      <c r="A20" s="9"/>
    </row>
    <row r="21" spans="1:33" x14ac:dyDescent="0.3">
      <c r="A21" s="9" t="s">
        <v>46</v>
      </c>
      <c r="B21" s="7">
        <v>7693</v>
      </c>
      <c r="C21" s="7">
        <v>1468.8089027999999</v>
      </c>
      <c r="D21" s="7">
        <v>51.6</v>
      </c>
      <c r="E21" s="7">
        <v>9213.4089027999999</v>
      </c>
      <c r="F21" s="7">
        <v>3080</v>
      </c>
      <c r="H21" s="7">
        <v>1525.7247721100002</v>
      </c>
      <c r="X21" s="7">
        <v>2980.4898040000003</v>
      </c>
      <c r="Y21" s="7">
        <v>5701.1253651016495</v>
      </c>
      <c r="AC21" s="7">
        <v>121.5</v>
      </c>
      <c r="AE21" s="7">
        <v>1241.2056477691794</v>
      </c>
      <c r="AF21" s="7">
        <v>5776.7919999999995</v>
      </c>
      <c r="AG21" s="7">
        <f t="shared" si="0"/>
        <v>29640.246491780832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47.480000000000004</v>
      </c>
      <c r="C23" s="7">
        <v>216.58079999999998</v>
      </c>
      <c r="E23" s="7">
        <v>264.06079999999997</v>
      </c>
      <c r="F23" s="7">
        <v>33</v>
      </c>
      <c r="X23" s="7">
        <v>92.46047999999999</v>
      </c>
      <c r="Y23" s="7">
        <v>144.94113738059997</v>
      </c>
      <c r="AE23" s="7">
        <v>73.713103510566057</v>
      </c>
      <c r="AG23" s="7">
        <f t="shared" si="0"/>
        <v>608.17552089116589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11.7</v>
      </c>
      <c r="E26" s="7">
        <v>11.7</v>
      </c>
      <c r="X26" s="7">
        <v>633.6</v>
      </c>
      <c r="Y26" s="7">
        <v>793.28654648099996</v>
      </c>
      <c r="AE26" s="7">
        <v>127.34010710756195</v>
      </c>
      <c r="AF26" s="7">
        <v>353.28799999999995</v>
      </c>
      <c r="AG26" s="7">
        <f t="shared" si="0"/>
        <v>1919.2146535885618</v>
      </c>
    </row>
    <row r="27" spans="1:33" x14ac:dyDescent="0.3">
      <c r="A27" s="12" t="s">
        <v>52</v>
      </c>
      <c r="X27" s="7">
        <v>74.173455000000004</v>
      </c>
      <c r="Y27" s="7">
        <v>127.115466701025</v>
      </c>
      <c r="AF27" s="7">
        <v>43.949082067999996</v>
      </c>
      <c r="AG27" s="7">
        <f t="shared" si="0"/>
        <v>245.238003769025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1463.1732200000001</v>
      </c>
      <c r="C30" s="7">
        <v>562.7897999999999</v>
      </c>
      <c r="E30" s="7">
        <v>2025.9630200000001</v>
      </c>
      <c r="F30" s="7">
        <v>14</v>
      </c>
      <c r="H30" s="7">
        <v>1498.19362</v>
      </c>
      <c r="X30" s="7">
        <v>124.46363499999998</v>
      </c>
      <c r="Y30" s="7">
        <v>64.759605403349994</v>
      </c>
      <c r="AE30" s="7">
        <v>126.37904969542942</v>
      </c>
      <c r="AF30" s="7">
        <v>395.13797626600001</v>
      </c>
      <c r="AG30" s="7">
        <f t="shared" si="0"/>
        <v>4248.8969063647801</v>
      </c>
    </row>
    <row r="31" spans="1:33" x14ac:dyDescent="0.3">
      <c r="A31" s="12" t="s">
        <v>56</v>
      </c>
      <c r="B31" s="7">
        <v>59</v>
      </c>
      <c r="E31" s="7">
        <v>59</v>
      </c>
      <c r="F31" s="7">
        <v>2778</v>
      </c>
      <c r="X31" s="7">
        <v>164.66995</v>
      </c>
      <c r="Y31" s="7">
        <v>4.1207652750000001</v>
      </c>
      <c r="AE31" s="7">
        <v>450.06318610167</v>
      </c>
      <c r="AF31" s="7">
        <v>1152.2279999999998</v>
      </c>
      <c r="AG31" s="7">
        <f t="shared" si="0"/>
        <v>4608.0819013766695</v>
      </c>
    </row>
    <row r="32" spans="1:33" x14ac:dyDescent="0.3">
      <c r="A32" s="12" t="s">
        <v>57</v>
      </c>
      <c r="B32" s="7">
        <v>62.087950155673248</v>
      </c>
      <c r="E32" s="7">
        <v>62.087950155673248</v>
      </c>
      <c r="F32" s="7">
        <v>14</v>
      </c>
      <c r="X32" s="7">
        <v>268.608</v>
      </c>
      <c r="Y32" s="7">
        <v>569.00053381379985</v>
      </c>
      <c r="AE32" s="7">
        <v>56.510175833393546</v>
      </c>
      <c r="AF32" s="7">
        <v>239.51</v>
      </c>
      <c r="AG32" s="7">
        <f t="shared" si="0"/>
        <v>1209.7166598028666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6061.4992182059113</v>
      </c>
      <c r="C34" s="7">
        <v>677.73830280000004</v>
      </c>
      <c r="D34" s="7">
        <v>51.6</v>
      </c>
      <c r="E34" s="7">
        <v>6790.8375210059121</v>
      </c>
      <c r="F34" s="7">
        <v>241</v>
      </c>
      <c r="H34" s="7">
        <v>27.531152110000146</v>
      </c>
      <c r="X34" s="7">
        <v>1622.5142839999994</v>
      </c>
      <c r="Y34" s="7">
        <v>3997.9013100468746</v>
      </c>
      <c r="AC34" s="7">
        <v>121.5</v>
      </c>
      <c r="AE34" s="7">
        <v>407.20002552055848</v>
      </c>
      <c r="AF34" s="7">
        <v>3592.678941665999</v>
      </c>
      <c r="AG34" s="7">
        <f t="shared" si="0"/>
        <v>16801.163234349344</v>
      </c>
    </row>
    <row r="35" spans="1:33" x14ac:dyDescent="0.3">
      <c r="A35" s="9"/>
    </row>
    <row r="36" spans="1:33" x14ac:dyDescent="0.3">
      <c r="A36" s="9" t="s">
        <v>60</v>
      </c>
      <c r="X36" s="7">
        <v>14793.773874999999</v>
      </c>
      <c r="Y36" s="7">
        <v>116.77339079999997</v>
      </c>
      <c r="AF36" s="7">
        <v>67.94</v>
      </c>
      <c r="AG36" s="7">
        <f t="shared" si="0"/>
        <v>14978.487265799999</v>
      </c>
    </row>
    <row r="37" spans="1:33" x14ac:dyDescent="0.3">
      <c r="A37" s="12" t="s">
        <v>61</v>
      </c>
      <c r="X37" s="7">
        <v>221.48999999999998</v>
      </c>
      <c r="AF37" s="7">
        <v>67.94</v>
      </c>
      <c r="AG37" s="7">
        <f t="shared" si="0"/>
        <v>289.42999999999995</v>
      </c>
    </row>
    <row r="38" spans="1:33" x14ac:dyDescent="0.3">
      <c r="A38" s="12" t="s">
        <v>62</v>
      </c>
      <c r="X38" s="7">
        <v>464.21100000000001</v>
      </c>
      <c r="AG38" s="7">
        <f t="shared" si="0"/>
        <v>464.21100000000001</v>
      </c>
    </row>
    <row r="39" spans="1:33" x14ac:dyDescent="0.3">
      <c r="A39" s="12" t="s">
        <v>63</v>
      </c>
      <c r="X39" s="7">
        <v>1509.3584699999999</v>
      </c>
      <c r="AG39" s="7">
        <f t="shared" si="0"/>
        <v>1509.3584699999999</v>
      </c>
    </row>
    <row r="40" spans="1:33" x14ac:dyDescent="0.3">
      <c r="A40" s="12" t="s">
        <v>64</v>
      </c>
      <c r="X40" s="7">
        <v>0</v>
      </c>
      <c r="Y40" s="7">
        <v>113.20484999999998</v>
      </c>
      <c r="AG40" s="7">
        <f t="shared" si="0"/>
        <v>113.20484999999998</v>
      </c>
    </row>
    <row r="41" spans="1:33" x14ac:dyDescent="0.3">
      <c r="A41" s="12" t="s">
        <v>65</v>
      </c>
      <c r="X41" s="7">
        <v>12598.714404999999</v>
      </c>
      <c r="Y41" s="7">
        <v>3.5685407999999996</v>
      </c>
      <c r="AG41" s="7">
        <f t="shared" si="0"/>
        <v>12602.2829458</v>
      </c>
    </row>
    <row r="42" spans="1:33" x14ac:dyDescent="0.3">
      <c r="A42" s="9"/>
    </row>
    <row r="43" spans="1:33" x14ac:dyDescent="0.3">
      <c r="A43" s="9" t="s">
        <v>66</v>
      </c>
      <c r="B43" s="7">
        <v>570</v>
      </c>
      <c r="C43" s="7">
        <v>1303.6063852560001</v>
      </c>
      <c r="D43" s="7">
        <v>207.42598000000001</v>
      </c>
      <c r="E43" s="7">
        <v>2081.032365256</v>
      </c>
      <c r="F43" s="7">
        <v>99</v>
      </c>
      <c r="X43" s="7">
        <v>5225.8752549999999</v>
      </c>
      <c r="Y43" s="7">
        <v>5867.3127328183491</v>
      </c>
      <c r="Z43" s="7">
        <v>5126.32</v>
      </c>
      <c r="AC43" s="7">
        <v>281</v>
      </c>
      <c r="AE43" s="7">
        <v>898</v>
      </c>
      <c r="AF43" s="7">
        <v>6385.8009999999977</v>
      </c>
      <c r="AG43" s="7">
        <f t="shared" si="0"/>
        <v>25964.341353074349</v>
      </c>
    </row>
    <row r="44" spans="1:33" x14ac:dyDescent="0.3">
      <c r="A44" s="12" t="s">
        <v>67</v>
      </c>
      <c r="B44" s="7">
        <v>570</v>
      </c>
      <c r="C44" s="7">
        <v>1303.6063852560001</v>
      </c>
      <c r="D44" s="7">
        <v>207.42598000000001</v>
      </c>
      <c r="E44" s="7">
        <v>2081.032365256</v>
      </c>
      <c r="F44" s="7">
        <v>99</v>
      </c>
      <c r="X44" s="7">
        <v>1997.9058699999998</v>
      </c>
      <c r="Y44" s="7">
        <v>5867.3127328183491</v>
      </c>
      <c r="Z44" s="7">
        <v>5126.32</v>
      </c>
      <c r="AC44" s="7">
        <v>281</v>
      </c>
      <c r="AE44" s="7">
        <v>898</v>
      </c>
      <c r="AF44" s="7">
        <v>6003.8749999999973</v>
      </c>
      <c r="AG44" s="7">
        <f t="shared" si="0"/>
        <v>22354.445968074346</v>
      </c>
    </row>
    <row r="45" spans="1:33" x14ac:dyDescent="0.3">
      <c r="A45" s="12" t="s">
        <v>68</v>
      </c>
      <c r="X45" s="7">
        <v>3227.9693849999999</v>
      </c>
      <c r="AF45" s="7">
        <v>381.92599999999999</v>
      </c>
      <c r="AG45" s="7">
        <f t="shared" si="0"/>
        <v>3609.8953849999998</v>
      </c>
    </row>
    <row r="46" spans="1:33" x14ac:dyDescent="0.3">
      <c r="A46" s="9"/>
    </row>
    <row r="47" spans="1:33" x14ac:dyDescent="0.3">
      <c r="A47" s="9" t="s">
        <v>69</v>
      </c>
      <c r="X47" s="7">
        <v>5159.0389600000008</v>
      </c>
      <c r="AG47" s="7">
        <f t="shared" si="0"/>
        <v>5159.0389600000008</v>
      </c>
    </row>
    <row r="48" spans="1:33" x14ac:dyDescent="0.3">
      <c r="A48" s="12" t="s">
        <v>70</v>
      </c>
      <c r="X48" s="7">
        <v>996</v>
      </c>
      <c r="AG48" s="7">
        <f t="shared" si="0"/>
        <v>996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AC6D-A7EB-8D40-AABB-79380697F3ED}">
  <dimension ref="A1:AG48"/>
  <sheetViews>
    <sheetView topLeftCell="V26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1305</v>
      </c>
      <c r="C2" s="7">
        <v>13427</v>
      </c>
      <c r="D2" s="7">
        <v>336.10930650000006</v>
      </c>
      <c r="E2" s="7">
        <v>15068.1093065</v>
      </c>
      <c r="X2" s="7">
        <v>2240.8837500000004</v>
      </c>
      <c r="Y2" s="7">
        <v>736.77053999999998</v>
      </c>
      <c r="Z2" s="7">
        <v>5007.5</v>
      </c>
      <c r="AA2" s="7">
        <v>3096.5762</v>
      </c>
      <c r="AB2" s="7">
        <v>30.538599999999999</v>
      </c>
      <c r="AC2" s="7">
        <v>420</v>
      </c>
      <c r="AE2" s="7">
        <v>914</v>
      </c>
      <c r="AG2" s="7">
        <f>SUM(B2:D2,F2:AF2)</f>
        <v>27514.3783965</v>
      </c>
    </row>
    <row r="3" spans="1:33" x14ac:dyDescent="0.3">
      <c r="A3" s="12" t="s">
        <v>33</v>
      </c>
      <c r="B3" s="7">
        <v>14333.638957616153</v>
      </c>
      <c r="E3" s="7">
        <v>14333.638957616153</v>
      </c>
      <c r="F3" s="7">
        <v>309.16590249999996</v>
      </c>
      <c r="H3" s="7">
        <v>1496.88</v>
      </c>
      <c r="X3" s="7">
        <v>38232.539619999996</v>
      </c>
      <c r="Y3" s="7">
        <v>29562.261001350002</v>
      </c>
      <c r="AF3" s="7">
        <v>74.332381462000001</v>
      </c>
      <c r="AG3" s="7">
        <f t="shared" ref="AG3:AG48" si="0">SUM(B3:D3,F3:AF3)</f>
        <v>84008.817862928146</v>
      </c>
    </row>
    <row r="4" spans="1:33" x14ac:dyDescent="0.3">
      <c r="A4" s="12" t="s">
        <v>34</v>
      </c>
      <c r="X4" s="7">
        <v>6688.6399549999996</v>
      </c>
      <c r="Y4" s="7">
        <v>25.469541899999999</v>
      </c>
      <c r="AF4" s="7">
        <v>208.31061039999997</v>
      </c>
      <c r="AG4" s="7">
        <f t="shared" si="0"/>
        <v>6922.4201072999995</v>
      </c>
    </row>
    <row r="5" spans="1:33" x14ac:dyDescent="0.3">
      <c r="A5" s="12" t="s">
        <v>35</v>
      </c>
      <c r="X5" s="7">
        <v>91.709815000000006</v>
      </c>
      <c r="AG5" s="7">
        <f t="shared" si="0"/>
        <v>91.709815000000006</v>
      </c>
    </row>
    <row r="6" spans="1:33" x14ac:dyDescent="0.3">
      <c r="A6" s="12" t="s">
        <v>36</v>
      </c>
      <c r="B6" s="7">
        <v>-11.832293312581708</v>
      </c>
      <c r="C6" s="7">
        <v>36.070998659100056</v>
      </c>
      <c r="D6" s="7">
        <v>-64.5</v>
      </c>
      <c r="E6" s="7">
        <v>-40.261294653481656</v>
      </c>
      <c r="F6" s="7">
        <v>27.479899999999997</v>
      </c>
      <c r="H6" s="7">
        <v>-51.633890000000001</v>
      </c>
      <c r="X6" s="7">
        <v>-366.90114999999997</v>
      </c>
      <c r="Y6" s="7">
        <v>-11.056404149999999</v>
      </c>
      <c r="AG6" s="7">
        <f t="shared" si="0"/>
        <v>-442.37283880348161</v>
      </c>
    </row>
    <row r="7" spans="1:33" x14ac:dyDescent="0.3">
      <c r="A7" s="9"/>
    </row>
    <row r="8" spans="1:33" x14ac:dyDescent="0.3">
      <c r="A8" s="9" t="s">
        <v>37</v>
      </c>
      <c r="B8" s="7">
        <v>15627</v>
      </c>
      <c r="C8" s="7">
        <v>13463.070998659101</v>
      </c>
      <c r="D8" s="7">
        <v>271.60930650000006</v>
      </c>
      <c r="E8" s="7">
        <v>29361.680305159101</v>
      </c>
      <c r="F8" s="7">
        <v>336.64580249999995</v>
      </c>
      <c r="H8" s="7">
        <v>1445.24611</v>
      </c>
      <c r="X8" s="7">
        <v>33326.172449999998</v>
      </c>
      <c r="Y8" s="7">
        <v>30262.505595300001</v>
      </c>
      <c r="Z8" s="7">
        <v>5007.6056682908193</v>
      </c>
      <c r="AA8" s="7">
        <v>3096.5762</v>
      </c>
      <c r="AB8" s="7">
        <v>30.538599999999999</v>
      </c>
      <c r="AC8" s="7">
        <v>420</v>
      </c>
      <c r="AE8" s="7">
        <v>914</v>
      </c>
      <c r="AF8" s="7">
        <v>-133.97822893799997</v>
      </c>
      <c r="AG8" s="7">
        <f t="shared" si="0"/>
        <v>104066.99250231193</v>
      </c>
    </row>
    <row r="9" spans="1:33" x14ac:dyDescent="0.3">
      <c r="A9" s="12" t="s">
        <v>38</v>
      </c>
      <c r="B9" s="7">
        <v>158</v>
      </c>
      <c r="C9" s="7">
        <v>1.6768680969043999</v>
      </c>
      <c r="E9" s="7">
        <v>159.67686809690446</v>
      </c>
      <c r="X9" s="7">
        <v>-951.1741740000034</v>
      </c>
      <c r="Y9" s="7">
        <v>-167.56204537945086</v>
      </c>
      <c r="AF9" s="7">
        <v>7.9228542749988264</v>
      </c>
      <c r="AG9" s="7">
        <f t="shared" si="0"/>
        <v>-951.13649700755104</v>
      </c>
    </row>
    <row r="10" spans="1:33" x14ac:dyDescent="0.3">
      <c r="A10" s="12"/>
    </row>
    <row r="11" spans="1:33" x14ac:dyDescent="0.3">
      <c r="A11" s="9" t="s">
        <v>39</v>
      </c>
      <c r="B11" s="7">
        <v>-6544.3305497265574</v>
      </c>
      <c r="C11" s="7">
        <v>-10033.848750159998</v>
      </c>
      <c r="E11" s="7">
        <v>-16578.179299886557</v>
      </c>
      <c r="F11" s="7">
        <v>2944.7736999999997</v>
      </c>
      <c r="X11" s="7">
        <v>-4847.2629050000023</v>
      </c>
      <c r="Y11" s="7">
        <v>-17395.514879750001</v>
      </c>
      <c r="Z11" s="7">
        <v>-58</v>
      </c>
      <c r="AA11" s="7">
        <v>-3096.5762</v>
      </c>
      <c r="AB11" s="7">
        <v>-30.538599999999999</v>
      </c>
      <c r="AE11" s="7">
        <v>1392</v>
      </c>
      <c r="AF11" s="7">
        <v>13386.763393560002</v>
      </c>
      <c r="AG11" s="7">
        <f t="shared" si="0"/>
        <v>-24282.534791076563</v>
      </c>
    </row>
    <row r="12" spans="1:33" x14ac:dyDescent="0.3">
      <c r="A12" s="12" t="s">
        <v>40</v>
      </c>
      <c r="B12" s="7">
        <f>'[5]BİN TEP'!$B$15+'[5]BİN TEP'!$B$16</f>
        <v>-3204.6808000000001</v>
      </c>
      <c r="C12" s="7">
        <f>'[5]BİN TEP'!$C$15+'[5]BİN TEP'!$C$16</f>
        <v>-10005.874214509999</v>
      </c>
      <c r="E12" s="7">
        <f>B12+C12</f>
        <v>-13210.555014509999</v>
      </c>
      <c r="F12" s="7">
        <f>'[5]BİN TEP'!$F$15+'[5]BİN TEP'!$F$16</f>
        <v>-580</v>
      </c>
      <c r="X12" s="7">
        <f>'[5]BİN TEP'!$K$15+'[5]BİN TEP'!$K$16</f>
        <v>-2001.9447</v>
      </c>
      <c r="Y12" s="7">
        <f>'[5]BİN TEP'!$L$15+'[5]BİN TEP'!$L$16</f>
        <v>-16859.9336</v>
      </c>
      <c r="Z12" s="7">
        <v>-58</v>
      </c>
      <c r="AA12" s="7">
        <f>'[5]BİN TEP'!$M$15</f>
        <v>-3096.5762</v>
      </c>
      <c r="AB12" s="7">
        <v>-30.538599999999999</v>
      </c>
      <c r="AE12" s="7">
        <v>1392</v>
      </c>
      <c r="AF12" s="7">
        <f>'[5]BİN TEP'!$P$15</f>
        <v>16473.996600000002</v>
      </c>
      <c r="AG12" s="7">
        <f t="shared" si="0"/>
        <v>-17971.551514509996</v>
      </c>
    </row>
    <row r="13" spans="1:33" x14ac:dyDescent="0.3">
      <c r="A13" s="12" t="s">
        <v>41</v>
      </c>
      <c r="B13" s="7">
        <v>-3237.3050170117217</v>
      </c>
      <c r="E13" s="7">
        <v>-3216.3050170117217</v>
      </c>
      <c r="F13" s="7">
        <v>3845</v>
      </c>
      <c r="X13" s="7">
        <v>-10</v>
      </c>
      <c r="AG13" s="7">
        <f t="shared" si="0"/>
        <v>597.6949829882783</v>
      </c>
    </row>
    <row r="14" spans="1:33" x14ac:dyDescent="0.3">
      <c r="A14" s="12" t="s">
        <v>42</v>
      </c>
      <c r="X14" s="7">
        <v>-1484.9065349999996</v>
      </c>
      <c r="Y14" s="7">
        <v>-492.41221094999997</v>
      </c>
      <c r="AF14" s="7">
        <v>-88.847195119999995</v>
      </c>
      <c r="AG14" s="7">
        <f t="shared" si="0"/>
        <v>-2066.1659410699995</v>
      </c>
    </row>
    <row r="15" spans="1:33" x14ac:dyDescent="0.3">
      <c r="A15" s="12" t="s">
        <v>43</v>
      </c>
      <c r="B15" s="7">
        <v>-102.34473271483553</v>
      </c>
      <c r="C15" s="7">
        <v>-19.569344449999999</v>
      </c>
      <c r="E15" s="7">
        <v>-121.91407716483553</v>
      </c>
      <c r="F15" s="7">
        <v>-320</v>
      </c>
      <c r="X15" s="7">
        <v>-1350.8884700000026</v>
      </c>
      <c r="Y15" s="7">
        <v>-43.169068799999998</v>
      </c>
      <c r="AF15" s="7">
        <v>-2998.3860113199999</v>
      </c>
      <c r="AG15" s="7">
        <f t="shared" si="0"/>
        <v>-4834.3576272848386</v>
      </c>
    </row>
    <row r="16" spans="1:33" x14ac:dyDescent="0.3">
      <c r="A16" s="9"/>
    </row>
    <row r="17" spans="1:33" x14ac:dyDescent="0.3">
      <c r="A17" s="9" t="s">
        <v>44</v>
      </c>
      <c r="B17" s="7">
        <v>9083</v>
      </c>
      <c r="C17" s="7">
        <v>3429.2222484991034</v>
      </c>
      <c r="D17" s="7">
        <v>271.60930650000006</v>
      </c>
      <c r="E17" s="7">
        <v>12783.831554999104</v>
      </c>
      <c r="F17" s="7">
        <v>3281.4195024999999</v>
      </c>
      <c r="H17" s="7">
        <v>1445.24611</v>
      </c>
      <c r="X17" s="7">
        <v>28478.909544999995</v>
      </c>
      <c r="Y17" s="7">
        <v>12866.99071555</v>
      </c>
      <c r="Z17" s="7">
        <v>4937.5</v>
      </c>
      <c r="AC17" s="7">
        <v>420</v>
      </c>
      <c r="AE17" s="7">
        <v>2306</v>
      </c>
      <c r="AF17" s="7">
        <v>13252.785164622002</v>
      </c>
      <c r="AG17" s="7">
        <f t="shared" si="0"/>
        <v>79772.682592671103</v>
      </c>
    </row>
    <row r="18" spans="1:33" x14ac:dyDescent="0.3">
      <c r="A18" s="12" t="s">
        <v>38</v>
      </c>
      <c r="B18" s="7">
        <v>158</v>
      </c>
      <c r="C18" s="7">
        <v>1.6768680969043999</v>
      </c>
      <c r="E18" s="7">
        <v>159.67686809690446</v>
      </c>
      <c r="H18" s="7">
        <v>-2.2737367544323206E-13</v>
      </c>
      <c r="X18" s="7">
        <v>-951.1741740000034</v>
      </c>
      <c r="Y18" s="7">
        <v>-167.56204537945086</v>
      </c>
      <c r="Z18" s="7">
        <v>0</v>
      </c>
      <c r="AF18" s="7">
        <v>7.9228542749988264</v>
      </c>
      <c r="AG18" s="7">
        <f t="shared" si="0"/>
        <v>-951.13649700755127</v>
      </c>
    </row>
    <row r="19" spans="1:33" x14ac:dyDescent="0.3">
      <c r="A19" s="9" t="s">
        <v>45</v>
      </c>
      <c r="B19" s="7">
        <v>8925</v>
      </c>
      <c r="C19" s="7">
        <v>3427.545380402199</v>
      </c>
      <c r="D19" s="7">
        <v>271.6093065</v>
      </c>
      <c r="E19" s="7">
        <v>12624.1546869022</v>
      </c>
      <c r="F19" s="7">
        <v>3281.4195024999999</v>
      </c>
      <c r="H19" s="7">
        <v>1445.2461100000003</v>
      </c>
      <c r="X19" s="7">
        <v>29430.083718999998</v>
      </c>
      <c r="Y19" s="7">
        <v>13034.552760929451</v>
      </c>
      <c r="Z19" s="7">
        <v>4937.5</v>
      </c>
      <c r="AC19" s="7">
        <v>420</v>
      </c>
      <c r="AE19" s="7">
        <v>2306.2179282698003</v>
      </c>
      <c r="AF19" s="7">
        <v>13244.862310347004</v>
      </c>
      <c r="AG19" s="7">
        <f t="shared" si="0"/>
        <v>80724.03701794846</v>
      </c>
    </row>
    <row r="20" spans="1:33" x14ac:dyDescent="0.3">
      <c r="A20" s="9"/>
    </row>
    <row r="21" spans="1:33" x14ac:dyDescent="0.3">
      <c r="A21" s="9" t="s">
        <v>46</v>
      </c>
      <c r="B21" s="7">
        <v>8407</v>
      </c>
      <c r="C21" s="7">
        <v>1741.9913783596521</v>
      </c>
      <c r="D21" s="7">
        <v>54.313261300000001</v>
      </c>
      <c r="E21" s="7">
        <v>10203.304639659653</v>
      </c>
      <c r="F21" s="7">
        <v>3235.1495024999999</v>
      </c>
      <c r="H21" s="7">
        <v>1445.2461100000003</v>
      </c>
      <c r="X21" s="7">
        <v>1908.0296469999998</v>
      </c>
      <c r="Y21" s="7">
        <v>6467.6626674294521</v>
      </c>
      <c r="AC21" s="7">
        <v>126</v>
      </c>
      <c r="AE21" s="7">
        <v>1392.2179282698003</v>
      </c>
      <c r="AF21" s="7">
        <v>6338.4075857249991</v>
      </c>
      <c r="AG21" s="7">
        <f t="shared" si="0"/>
        <v>31116.018080583908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8</v>
      </c>
      <c r="C23" s="7">
        <v>190.35599999999999</v>
      </c>
      <c r="E23" s="7">
        <v>198.35599999999999</v>
      </c>
      <c r="F23" s="7">
        <v>24.998652000000003</v>
      </c>
      <c r="X23" s="7">
        <v>62.224544399999999</v>
      </c>
      <c r="Y23" s="7">
        <v>59.226749999999988</v>
      </c>
      <c r="AE23" s="7">
        <v>84.532280074741394</v>
      </c>
      <c r="AG23" s="7">
        <f t="shared" si="0"/>
        <v>429.33822647474136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C26" s="7">
        <v>10.091999999999999</v>
      </c>
      <c r="E26" s="7">
        <v>10.091999999999999</v>
      </c>
      <c r="X26" s="7">
        <v>24.441654999999997</v>
      </c>
      <c r="Y26" s="7">
        <v>820.44509579999988</v>
      </c>
      <c r="AE26" s="7">
        <v>174.09135835781086</v>
      </c>
      <c r="AF26" s="7">
        <v>395.14163066399999</v>
      </c>
      <c r="AG26" s="7">
        <f t="shared" si="0"/>
        <v>1424.2117398218106</v>
      </c>
    </row>
    <row r="27" spans="1:33" x14ac:dyDescent="0.3">
      <c r="A27" s="12" t="s">
        <v>52</v>
      </c>
      <c r="X27" s="7">
        <v>4.7831369999999991</v>
      </c>
      <c r="AF27" s="7">
        <v>16.789623824</v>
      </c>
      <c r="AG27" s="7">
        <f t="shared" si="0"/>
        <v>21.572760824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1603</v>
      </c>
      <c r="C30" s="7">
        <v>526.57046147999995</v>
      </c>
      <c r="E30" s="7">
        <v>2129.5704614799997</v>
      </c>
      <c r="H30" s="7">
        <v>1132.9633700000002</v>
      </c>
      <c r="X30" s="7">
        <v>21.4674212</v>
      </c>
      <c r="Y30" s="7">
        <v>75.925509825000006</v>
      </c>
      <c r="AE30" s="7">
        <v>113.46201670226212</v>
      </c>
      <c r="AF30" s="7">
        <v>470.87893702199995</v>
      </c>
      <c r="AG30" s="7">
        <f t="shared" si="0"/>
        <v>3944.2677162292621</v>
      </c>
    </row>
    <row r="31" spans="1:33" x14ac:dyDescent="0.3">
      <c r="A31" s="12" t="s">
        <v>56</v>
      </c>
      <c r="B31" s="7">
        <v>176</v>
      </c>
      <c r="E31" s="7">
        <v>176</v>
      </c>
      <c r="F31" s="7">
        <v>2961.7262999999998</v>
      </c>
      <c r="X31" s="7">
        <v>135.8528125</v>
      </c>
      <c r="Y31" s="7">
        <v>0.60224999999999995</v>
      </c>
      <c r="AE31" s="7">
        <v>454.87394399442161</v>
      </c>
      <c r="AF31" s="7">
        <v>1331.0219999999999</v>
      </c>
      <c r="AG31" s="7">
        <f t="shared" si="0"/>
        <v>5060.0773064944206</v>
      </c>
    </row>
    <row r="32" spans="1:33" x14ac:dyDescent="0.3">
      <c r="A32" s="12" t="s">
        <v>57</v>
      </c>
      <c r="B32" s="7">
        <v>98</v>
      </c>
      <c r="E32" s="7">
        <v>98</v>
      </c>
      <c r="F32" s="7">
        <v>54.562197900000008</v>
      </c>
      <c r="H32" s="7">
        <v>32.2308448</v>
      </c>
      <c r="X32" s="7">
        <v>21.024000000000001</v>
      </c>
      <c r="Y32" s="7">
        <v>678.14257499999997</v>
      </c>
      <c r="AE32" s="7">
        <v>90.277192312830621</v>
      </c>
      <c r="AF32" s="7">
        <v>261.096</v>
      </c>
      <c r="AG32" s="7">
        <f t="shared" si="0"/>
        <v>1235.3328100128306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6521</v>
      </c>
      <c r="C34" s="7">
        <v>1014.9729168796522</v>
      </c>
      <c r="D34" s="7">
        <v>54.313261300000001</v>
      </c>
      <c r="E34" s="7">
        <v>7590.2861781796519</v>
      </c>
      <c r="F34" s="7">
        <v>193.86235259999987</v>
      </c>
      <c r="H34" s="7">
        <v>280.05189519999993</v>
      </c>
      <c r="X34" s="7">
        <v>1638.2360768999997</v>
      </c>
      <c r="Y34" s="7">
        <v>4833.3204868044522</v>
      </c>
      <c r="AC34" s="7">
        <v>126</v>
      </c>
      <c r="AE34" s="7">
        <v>474.98113682773362</v>
      </c>
      <c r="AF34" s="7">
        <v>3863.479394215</v>
      </c>
      <c r="AG34" s="7">
        <f t="shared" si="0"/>
        <v>19000.217520726837</v>
      </c>
    </row>
    <row r="35" spans="1:33" x14ac:dyDescent="0.3">
      <c r="A35" s="9"/>
    </row>
    <row r="36" spans="1:33" x14ac:dyDescent="0.3">
      <c r="A36" s="9" t="s">
        <v>60</v>
      </c>
      <c r="X36" s="7">
        <v>17005.171250299998</v>
      </c>
      <c r="Y36" s="7">
        <v>165.46024027499999</v>
      </c>
      <c r="AF36" s="7">
        <v>80.495999999999995</v>
      </c>
      <c r="AG36" s="7">
        <f t="shared" si="0"/>
        <v>17251.127490574996</v>
      </c>
    </row>
    <row r="37" spans="1:33" x14ac:dyDescent="0.3">
      <c r="A37" s="12" t="s">
        <v>61</v>
      </c>
      <c r="X37" s="7">
        <v>136.71842881388943</v>
      </c>
      <c r="AF37" s="7">
        <v>80.495999999999995</v>
      </c>
      <c r="AG37" s="7">
        <f t="shared" si="0"/>
        <v>217.21442881388941</v>
      </c>
    </row>
    <row r="38" spans="1:33" x14ac:dyDescent="0.3">
      <c r="A38" s="12" t="s">
        <v>62</v>
      </c>
      <c r="X38" s="7">
        <v>507.32858725199992</v>
      </c>
      <c r="AG38" s="7">
        <f t="shared" si="0"/>
        <v>507.32858725199992</v>
      </c>
    </row>
    <row r="39" spans="1:33" x14ac:dyDescent="0.3">
      <c r="A39" s="12" t="s">
        <v>63</v>
      </c>
      <c r="X39" s="7">
        <v>2014.2824249999999</v>
      </c>
      <c r="AG39" s="7">
        <f t="shared" si="0"/>
        <v>2014.2824249999999</v>
      </c>
    </row>
    <row r="40" spans="1:33" x14ac:dyDescent="0.3">
      <c r="A40" s="12" t="s">
        <v>64</v>
      </c>
      <c r="Y40" s="7">
        <v>156.49890052499998</v>
      </c>
      <c r="AG40" s="7">
        <f t="shared" si="0"/>
        <v>156.49890052499998</v>
      </c>
    </row>
    <row r="41" spans="1:33" x14ac:dyDescent="0.3">
      <c r="A41" s="12" t="s">
        <v>65</v>
      </c>
      <c r="X41" s="7">
        <v>14346.841809234109</v>
      </c>
      <c r="Y41" s="7">
        <v>8.9613397500000005</v>
      </c>
      <c r="AG41" s="7">
        <f t="shared" si="0"/>
        <v>14355.803148984109</v>
      </c>
    </row>
    <row r="42" spans="1:33" x14ac:dyDescent="0.3">
      <c r="A42" s="9"/>
    </row>
    <row r="43" spans="1:33" x14ac:dyDescent="0.3">
      <c r="A43" s="9" t="s">
        <v>66</v>
      </c>
      <c r="B43" s="7">
        <v>518</v>
      </c>
      <c r="C43" s="7">
        <v>1685.5540020425467</v>
      </c>
      <c r="D43" s="7">
        <v>217.29604520000001</v>
      </c>
      <c r="E43" s="7">
        <v>2420.8500472425471</v>
      </c>
      <c r="F43" s="7">
        <v>46.269999999999996</v>
      </c>
      <c r="X43" s="7">
        <v>5276.5595667000007</v>
      </c>
      <c r="Y43" s="7">
        <v>6401.4298532249995</v>
      </c>
      <c r="Z43" s="7">
        <v>4937.5</v>
      </c>
      <c r="AC43" s="7">
        <v>294</v>
      </c>
      <c r="AE43" s="7">
        <v>914</v>
      </c>
      <c r="AF43" s="7">
        <v>6825.9587246220044</v>
      </c>
      <c r="AG43" s="7">
        <f t="shared" si="0"/>
        <v>27116.568191789549</v>
      </c>
    </row>
    <row r="44" spans="1:33" x14ac:dyDescent="0.3">
      <c r="A44" s="12" t="s">
        <v>67</v>
      </c>
      <c r="B44" s="7">
        <v>518</v>
      </c>
      <c r="C44" s="7">
        <v>1685.5540020425467</v>
      </c>
      <c r="D44" s="7">
        <v>217.29604520000001</v>
      </c>
      <c r="E44" s="7">
        <v>2420.8500472425471</v>
      </c>
      <c r="F44" s="7">
        <v>46.269999999999996</v>
      </c>
      <c r="X44" s="7">
        <v>1760.173335</v>
      </c>
      <c r="Y44" s="7">
        <v>6401.4298532249995</v>
      </c>
      <c r="Z44" s="7">
        <v>4937.5</v>
      </c>
      <c r="AC44" s="7">
        <v>294</v>
      </c>
      <c r="AE44" s="7">
        <v>914</v>
      </c>
      <c r="AF44" s="7">
        <v>6397.5927246220044</v>
      </c>
      <c r="AG44" s="7">
        <f t="shared" si="0"/>
        <v>23171.815960089552</v>
      </c>
    </row>
    <row r="45" spans="1:33" x14ac:dyDescent="0.3">
      <c r="A45" s="12" t="s">
        <v>68</v>
      </c>
      <c r="X45" s="7">
        <v>3516.3862317000007</v>
      </c>
      <c r="AF45" s="7">
        <v>428.36599999999999</v>
      </c>
      <c r="AG45" s="7">
        <f t="shared" si="0"/>
        <v>3944.7522317000007</v>
      </c>
    </row>
    <row r="46" spans="1:33" x14ac:dyDescent="0.3">
      <c r="A46" s="9"/>
    </row>
    <row r="47" spans="1:33" x14ac:dyDescent="0.3">
      <c r="A47" s="9" t="s">
        <v>69</v>
      </c>
      <c r="X47" s="7">
        <v>5240.3232550000002</v>
      </c>
      <c r="AG47" s="7">
        <f t="shared" si="0"/>
        <v>5240.3232550000002</v>
      </c>
    </row>
    <row r="48" spans="1:33" x14ac:dyDescent="0.3">
      <c r="A48" s="12" t="s">
        <v>70</v>
      </c>
      <c r="X48" s="7">
        <v>810</v>
      </c>
      <c r="AG48" s="7">
        <f t="shared" si="0"/>
        <v>810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843-7A0A-7341-BE7C-122192040963}">
  <dimension ref="A1:AG48"/>
  <sheetViews>
    <sheetView topLeftCell="AD29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1379</v>
      </c>
      <c r="C2" s="7">
        <v>14732</v>
      </c>
      <c r="D2" s="7">
        <v>264.60035700000003</v>
      </c>
      <c r="E2" s="7">
        <v>16375.600356999999</v>
      </c>
      <c r="X2" s="7">
        <v>2268.07035</v>
      </c>
      <c r="Y2" s="7">
        <v>838.65373184999999</v>
      </c>
      <c r="Z2" s="7">
        <v>4771.1704619916563</v>
      </c>
      <c r="AA2" s="7">
        <v>2861.2033673420001</v>
      </c>
      <c r="AB2" s="7">
        <v>72.800195571999993</v>
      </c>
      <c r="AC2" s="7">
        <v>420</v>
      </c>
      <c r="AD2" s="7">
        <v>139.69426683999998</v>
      </c>
      <c r="AE2" s="7">
        <v>1011</v>
      </c>
      <c r="AG2" s="7">
        <f>SUM(B2:D2,F2:AF2)</f>
        <v>28758.192730595656</v>
      </c>
    </row>
    <row r="3" spans="1:33" x14ac:dyDescent="0.3">
      <c r="A3" s="12" t="s">
        <v>33</v>
      </c>
      <c r="B3" s="7">
        <v>12708.017626793322</v>
      </c>
      <c r="E3" s="7">
        <v>12708.017626793322</v>
      </c>
      <c r="F3" s="7">
        <v>146.82886099999999</v>
      </c>
      <c r="H3" s="7">
        <v>1739.8430644360942</v>
      </c>
      <c r="X3" s="7">
        <v>36801.008715000004</v>
      </c>
      <c r="Y3" s="7">
        <v>30651.048975524995</v>
      </c>
      <c r="AF3" s="7">
        <v>67.890298191999989</v>
      </c>
      <c r="AG3" s="7">
        <f t="shared" ref="AG3:AG48" si="0">SUM(B3:D3,F3:AF3)</f>
        <v>82114.637540946409</v>
      </c>
    </row>
    <row r="4" spans="1:33" x14ac:dyDescent="0.3">
      <c r="A4" s="12" t="s">
        <v>34</v>
      </c>
      <c r="X4" s="7">
        <v>6687.9296599999998</v>
      </c>
      <c r="Y4" s="7">
        <v>359.57117377499998</v>
      </c>
      <c r="AF4" s="7">
        <v>96.508127665999993</v>
      </c>
      <c r="AG4" s="7">
        <f t="shared" si="0"/>
        <v>7144.0089614409999</v>
      </c>
    </row>
    <row r="5" spans="1:33" x14ac:dyDescent="0.3">
      <c r="A5" s="12" t="s">
        <v>35</v>
      </c>
      <c r="X5" s="7">
        <v>760.61831999999993</v>
      </c>
      <c r="AG5" s="7">
        <f t="shared" si="0"/>
        <v>760.61831999999993</v>
      </c>
    </row>
    <row r="6" spans="1:33" x14ac:dyDescent="0.3">
      <c r="A6" s="12" t="s">
        <v>36</v>
      </c>
      <c r="B6" s="7">
        <v>266.9580994561955</v>
      </c>
      <c r="C6" s="7">
        <v>-174.22680883199985</v>
      </c>
      <c r="E6" s="7">
        <v>92.731290624195651</v>
      </c>
      <c r="F6" s="7">
        <v>1.818048026</v>
      </c>
      <c r="H6" s="7">
        <v>55.60378629841076</v>
      </c>
      <c r="X6" s="7">
        <v>370.99963500000007</v>
      </c>
      <c r="Y6" s="7">
        <v>-664.80670739999994</v>
      </c>
      <c r="AG6" s="7">
        <f t="shared" si="0"/>
        <v>-143.65394745139349</v>
      </c>
    </row>
    <row r="7" spans="1:33" x14ac:dyDescent="0.3">
      <c r="A7" s="9"/>
    </row>
    <row r="8" spans="1:33" x14ac:dyDescent="0.3">
      <c r="A8" s="9" t="s">
        <v>37</v>
      </c>
      <c r="B8" s="7">
        <v>14353.975726249517</v>
      </c>
      <c r="C8" s="7">
        <v>14557.773191168</v>
      </c>
      <c r="D8" s="7">
        <v>264.60035700000003</v>
      </c>
      <c r="E8" s="7">
        <v>29176.349274417516</v>
      </c>
      <c r="F8" s="7">
        <v>148.64690901808009</v>
      </c>
      <c r="H8" s="7">
        <v>1795.446850734505</v>
      </c>
      <c r="X8" s="7">
        <v>31991.530720000002</v>
      </c>
      <c r="Y8" s="7">
        <v>30465.324826199998</v>
      </c>
      <c r="Z8" s="7">
        <v>4771.1700283430464</v>
      </c>
      <c r="AA8" s="7">
        <v>2861.2033673420001</v>
      </c>
      <c r="AB8" s="7">
        <v>72.800195571999993</v>
      </c>
      <c r="AC8" s="7">
        <v>420</v>
      </c>
      <c r="AD8" s="7">
        <v>139.69426683999998</v>
      </c>
      <c r="AE8" s="7">
        <v>1011</v>
      </c>
      <c r="AF8" s="7">
        <v>-28.617829474000004</v>
      </c>
      <c r="AG8" s="7">
        <f t="shared" si="0"/>
        <v>102824.54860899314</v>
      </c>
    </row>
    <row r="9" spans="1:33" x14ac:dyDescent="0.3">
      <c r="A9" s="12" t="s">
        <v>38</v>
      </c>
      <c r="B9" s="7">
        <v>139.49205560268911</v>
      </c>
      <c r="C9" s="7">
        <v>11.97885490799672</v>
      </c>
      <c r="E9" s="7">
        <v>151.47126751068583</v>
      </c>
      <c r="F9" s="7">
        <v>-4.1794326000000002</v>
      </c>
      <c r="H9" s="7">
        <v>0.13835849999986749</v>
      </c>
      <c r="X9" s="7">
        <v>-212.80885059679713</v>
      </c>
      <c r="Y9" s="7">
        <v>-271.25000000000182</v>
      </c>
      <c r="AG9" s="7">
        <f t="shared" si="0"/>
        <v>-336.6290141861133</v>
      </c>
    </row>
    <row r="10" spans="1:33" x14ac:dyDescent="0.3">
      <c r="A10" s="12"/>
    </row>
    <row r="11" spans="1:33" x14ac:dyDescent="0.3">
      <c r="A11" s="9" t="s">
        <v>39</v>
      </c>
      <c r="B11" s="7">
        <v>-7204.4836706468277</v>
      </c>
      <c r="C11" s="7">
        <v>-10817.556641000001</v>
      </c>
      <c r="E11" s="7">
        <v>-18022.04031164683</v>
      </c>
      <c r="F11" s="7">
        <v>2821.3002630000001</v>
      </c>
      <c r="X11" s="7">
        <v>-3341.0825600000021</v>
      </c>
      <c r="Y11" s="7">
        <v>-18448.107650603532</v>
      </c>
      <c r="Z11" s="7">
        <v>-108.1836</v>
      </c>
      <c r="AA11" s="7">
        <v>-2861.2033673420001</v>
      </c>
      <c r="AB11" s="7">
        <v>-72.800195572000007</v>
      </c>
      <c r="AD11" s="7">
        <v>-139.69426684000001</v>
      </c>
      <c r="AE11" s="7">
        <v>1259</v>
      </c>
      <c r="AF11" s="7">
        <v>13786.771237474</v>
      </c>
      <c r="AG11" s="7">
        <f t="shared" si="0"/>
        <v>-25126.040451530367</v>
      </c>
    </row>
    <row r="12" spans="1:33" x14ac:dyDescent="0.3">
      <c r="A12" s="12" t="s">
        <v>40</v>
      </c>
      <c r="B12" s="7">
        <v>-3326.1282000000001</v>
      </c>
      <c r="C12" s="7">
        <v>-10795.888344750001</v>
      </c>
      <c r="E12" s="7">
        <v>-14122.01654475</v>
      </c>
      <c r="F12" s="7">
        <v>-667</v>
      </c>
      <c r="X12" s="7">
        <v>-2006.0519999999999</v>
      </c>
      <c r="Y12" s="7">
        <v>-17811.047825000001</v>
      </c>
      <c r="Z12" s="7">
        <v>-45.2</v>
      </c>
      <c r="AA12" s="7">
        <v>-2861.2033673420001</v>
      </c>
      <c r="AB12" s="7">
        <v>-72.800195572000007</v>
      </c>
      <c r="AD12" s="7">
        <v>-139.69426684000001</v>
      </c>
      <c r="AF12" s="7">
        <v>17063.943867441998</v>
      </c>
      <c r="AG12" s="7">
        <f t="shared" si="0"/>
        <v>-20661.070332062005</v>
      </c>
    </row>
    <row r="13" spans="1:33" x14ac:dyDescent="0.3">
      <c r="A13" s="12" t="s">
        <v>41</v>
      </c>
      <c r="B13" s="7">
        <v>-3853.4423249567658</v>
      </c>
      <c r="C13" s="7">
        <v>-7.5374067500000006</v>
      </c>
      <c r="E13" s="7">
        <v>-3860.979731706766</v>
      </c>
      <c r="F13" s="7">
        <v>4105.1387545199996</v>
      </c>
      <c r="X13" s="7">
        <v>8.1465599999999991</v>
      </c>
      <c r="AG13" s="7">
        <f t="shared" si="0"/>
        <v>252.3055828132336</v>
      </c>
    </row>
    <row r="14" spans="1:33" x14ac:dyDescent="0.3">
      <c r="A14" s="12" t="s">
        <v>42</v>
      </c>
      <c r="X14" s="7">
        <v>-1096.0713599999999</v>
      </c>
      <c r="Y14" s="7">
        <v>-404.14559872499996</v>
      </c>
      <c r="AF14" s="7">
        <v>-169.33399999999997</v>
      </c>
      <c r="AG14" s="7">
        <f t="shared" si="0"/>
        <v>-1669.5509587249999</v>
      </c>
    </row>
    <row r="15" spans="1:33" x14ac:dyDescent="0.3">
      <c r="A15" s="12" t="s">
        <v>43</v>
      </c>
      <c r="B15" s="7">
        <v>-24.91314569006239</v>
      </c>
      <c r="C15" s="7">
        <v>-14.130889500000002</v>
      </c>
      <c r="E15" s="7">
        <v>-39.044035190062388</v>
      </c>
      <c r="F15" s="7">
        <v>-637.83849139999995</v>
      </c>
      <c r="X15" s="7">
        <v>-247.10576000000199</v>
      </c>
      <c r="Y15" s="7">
        <v>-232.91422687853037</v>
      </c>
      <c r="AF15" s="7">
        <v>-3107.8386299679996</v>
      </c>
      <c r="AG15" s="7">
        <f t="shared" si="0"/>
        <v>-4264.741143436594</v>
      </c>
    </row>
    <row r="16" spans="1:33" x14ac:dyDescent="0.3">
      <c r="A16" s="9"/>
    </row>
    <row r="17" spans="1:33" x14ac:dyDescent="0.3">
      <c r="A17" s="9" t="s">
        <v>44</v>
      </c>
      <c r="B17" s="7">
        <v>7149.4920556026891</v>
      </c>
      <c r="C17" s="7">
        <v>3740.2165501679992</v>
      </c>
      <c r="D17" s="7">
        <v>264.60035700000003</v>
      </c>
      <c r="E17" s="7">
        <v>11154.308962770687</v>
      </c>
      <c r="F17" s="7">
        <v>2969.9471720000001</v>
      </c>
      <c r="H17" s="7">
        <v>1795.446850734505</v>
      </c>
      <c r="X17" s="7">
        <v>28650.44816</v>
      </c>
      <c r="Y17" s="7">
        <v>12017.217175596466</v>
      </c>
      <c r="Z17" s="7">
        <v>4708.2704619916567</v>
      </c>
      <c r="AC17" s="7">
        <v>420</v>
      </c>
      <c r="AE17" s="7">
        <v>2270</v>
      </c>
      <c r="AF17" s="7">
        <v>13758.153408</v>
      </c>
      <c r="AG17" s="7">
        <f t="shared" si="0"/>
        <v>77743.792191093322</v>
      </c>
    </row>
    <row r="18" spans="1:33" x14ac:dyDescent="0.3">
      <c r="A18" s="12" t="s">
        <v>38</v>
      </c>
      <c r="B18" s="7">
        <v>139.49205560268911</v>
      </c>
      <c r="C18" s="7">
        <v>11.97885490799672</v>
      </c>
      <c r="E18" s="7">
        <v>151.47126751068583</v>
      </c>
      <c r="F18" s="7">
        <v>-4.1794326000000002</v>
      </c>
      <c r="H18" s="7">
        <v>0.13835849999986749</v>
      </c>
      <c r="X18" s="7">
        <v>-212.80885059679713</v>
      </c>
      <c r="Y18" s="7">
        <v>-271.25000000000182</v>
      </c>
      <c r="AG18" s="7">
        <f t="shared" si="0"/>
        <v>-336.6290141861133</v>
      </c>
    </row>
    <row r="19" spans="1:33" x14ac:dyDescent="0.3">
      <c r="A19" s="9" t="s">
        <v>45</v>
      </c>
      <c r="B19" s="7">
        <v>7010</v>
      </c>
      <c r="C19" s="7">
        <v>3728.2376952600025</v>
      </c>
      <c r="D19" s="7">
        <v>264.60000000000002</v>
      </c>
      <c r="E19" s="7">
        <v>11002.837695260003</v>
      </c>
      <c r="F19" s="7">
        <v>2974.1266049999999</v>
      </c>
      <c r="H19" s="7">
        <v>1795.3084922345051</v>
      </c>
      <c r="X19" s="7">
        <v>28863.257010596797</v>
      </c>
      <c r="Y19" s="7">
        <v>12288.467175596468</v>
      </c>
      <c r="Z19" s="7">
        <v>4708.1769999999997</v>
      </c>
      <c r="AC19" s="7">
        <v>420</v>
      </c>
      <c r="AE19" s="7">
        <v>2269.8983972962646</v>
      </c>
      <c r="AF19" s="7">
        <v>13758.153437301247</v>
      </c>
      <c r="AG19" s="7">
        <f t="shared" si="0"/>
        <v>78080.225813285288</v>
      </c>
    </row>
    <row r="20" spans="1:33" x14ac:dyDescent="0.3">
      <c r="A20" s="9"/>
    </row>
    <row r="21" spans="1:33" x14ac:dyDescent="0.3">
      <c r="A21" s="9" t="s">
        <v>46</v>
      </c>
      <c r="B21" s="7">
        <v>2816</v>
      </c>
      <c r="C21" s="7">
        <v>1921.6580535400024</v>
      </c>
      <c r="D21" s="7">
        <v>96.6</v>
      </c>
      <c r="E21" s="7">
        <v>4834.2580535400029</v>
      </c>
      <c r="F21" s="7">
        <v>2953.1266049999999</v>
      </c>
      <c r="H21" s="7">
        <v>1795.3084922345051</v>
      </c>
      <c r="X21" s="7">
        <v>1960.1443930499893</v>
      </c>
      <c r="Y21" s="7">
        <v>5570.9047465464682</v>
      </c>
      <c r="AC21" s="7">
        <v>126</v>
      </c>
      <c r="AE21" s="7">
        <v>1258.8983972962646</v>
      </c>
      <c r="AF21" s="7">
        <v>6267.7886547224225</v>
      </c>
      <c r="AG21" s="7">
        <f t="shared" si="0"/>
        <v>24766.429342389652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5</v>
      </c>
      <c r="C23" s="7">
        <v>27.852</v>
      </c>
      <c r="E23" s="7">
        <v>32.852000000000004</v>
      </c>
      <c r="F23" s="7">
        <v>29.141426360000001</v>
      </c>
      <c r="X23" s="7">
        <v>19.456666982239998</v>
      </c>
      <c r="Y23" s="7">
        <v>24.063204825</v>
      </c>
      <c r="AE23" s="7">
        <v>73.150609777289972</v>
      </c>
      <c r="AF23" s="7">
        <v>36.911019656710003</v>
      </c>
      <c r="AG23" s="7">
        <f t="shared" si="0"/>
        <v>215.57492760123998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1</v>
      </c>
      <c r="C26" s="7">
        <v>5.0640000000000001</v>
      </c>
      <c r="E26" s="7">
        <v>6.0640000000000001</v>
      </c>
      <c r="F26" s="7">
        <v>4.1794326000000002</v>
      </c>
      <c r="Y26" s="7">
        <v>179.65531072499999</v>
      </c>
      <c r="AE26" s="7">
        <v>293.14698459137298</v>
      </c>
      <c r="AF26" s="7">
        <v>502.67303978339697</v>
      </c>
      <c r="AG26" s="7">
        <f t="shared" si="0"/>
        <v>985.71876769976996</v>
      </c>
    </row>
    <row r="27" spans="1:33" x14ac:dyDescent="0.3">
      <c r="A27" s="12" t="s">
        <v>52</v>
      </c>
      <c r="X27" s="7">
        <v>6.7677643968000005</v>
      </c>
      <c r="Y27" s="7">
        <v>192.44288992499997</v>
      </c>
      <c r="AF27" s="7">
        <v>9.5490963001399987</v>
      </c>
      <c r="AG27" s="7">
        <f t="shared" si="0"/>
        <v>208.75975062193999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1570</v>
      </c>
      <c r="C30" s="7">
        <v>927.9851279830101</v>
      </c>
      <c r="D30" s="7">
        <v>42</v>
      </c>
      <c r="E30" s="7">
        <v>2539.98512798301</v>
      </c>
      <c r="H30" s="7">
        <v>1438.0018187720052</v>
      </c>
      <c r="X30" s="7">
        <v>37.018048715764998</v>
      </c>
      <c r="Y30" s="7">
        <v>12.559605033524999</v>
      </c>
      <c r="AE30" s="7">
        <v>71.789246071757276</v>
      </c>
      <c r="AF30" s="7">
        <v>546.08446269979413</v>
      </c>
      <c r="AG30" s="7">
        <f t="shared" si="0"/>
        <v>4645.4383092758562</v>
      </c>
    </row>
    <row r="31" spans="1:33" x14ac:dyDescent="0.3">
      <c r="A31" s="12" t="s">
        <v>56</v>
      </c>
      <c r="B31" s="7">
        <v>437</v>
      </c>
      <c r="E31" s="7">
        <v>437</v>
      </c>
      <c r="F31" s="7">
        <v>2676.6543889999998</v>
      </c>
      <c r="X31" s="7">
        <v>14.897242443547521</v>
      </c>
      <c r="Y31" s="7">
        <v>650.17056929549994</v>
      </c>
      <c r="AE31" s="7">
        <v>377.09774643255565</v>
      </c>
      <c r="AF31" s="7">
        <v>1377.2820227583666</v>
      </c>
      <c r="AG31" s="7">
        <f t="shared" si="0"/>
        <v>5533.1019699299704</v>
      </c>
    </row>
    <row r="32" spans="1:33" x14ac:dyDescent="0.3">
      <c r="A32" s="12" t="s">
        <v>57</v>
      </c>
      <c r="X32" s="7">
        <v>3.8573733400000001</v>
      </c>
      <c r="Y32" s="7">
        <v>97.784442524999989</v>
      </c>
      <c r="AE32" s="7">
        <v>67.977427696265735</v>
      </c>
      <c r="AF32" s="7">
        <v>212.57664129736969</v>
      </c>
      <c r="AG32" s="7">
        <f t="shared" si="0"/>
        <v>382.1958848586354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803</v>
      </c>
      <c r="C34" s="7">
        <v>960.7569255569922</v>
      </c>
      <c r="D34" s="7">
        <v>54.6</v>
      </c>
      <c r="E34" s="7">
        <v>1818.3569255569921</v>
      </c>
      <c r="F34" s="7">
        <v>243.1513569</v>
      </c>
      <c r="H34" s="7">
        <v>357.30667346249993</v>
      </c>
      <c r="X34" s="7">
        <v>1878.1472971716369</v>
      </c>
      <c r="Y34" s="7">
        <v>4414.2287242174434</v>
      </c>
      <c r="AC34" s="7">
        <v>126</v>
      </c>
      <c r="AE34" s="7">
        <v>375.73638272702306</v>
      </c>
      <c r="AF34" s="7">
        <v>3582.7123722266447</v>
      </c>
      <c r="AG34" s="7">
        <f t="shared" si="0"/>
        <v>12795.63973226224</v>
      </c>
    </row>
    <row r="35" spans="1:33" x14ac:dyDescent="0.3">
      <c r="A35" s="9"/>
    </row>
    <row r="36" spans="1:33" x14ac:dyDescent="0.3">
      <c r="A36" s="9" t="s">
        <v>60</v>
      </c>
      <c r="X36" s="7">
        <v>15732.828075413898</v>
      </c>
      <c r="Y36" s="7">
        <v>183.33725190000001</v>
      </c>
      <c r="AF36" s="7">
        <v>46.89787342903999</v>
      </c>
      <c r="AG36" s="7">
        <f t="shared" si="0"/>
        <v>15963.063200742938</v>
      </c>
    </row>
    <row r="37" spans="1:33" x14ac:dyDescent="0.3">
      <c r="A37" s="12" t="s">
        <v>61</v>
      </c>
      <c r="X37" s="7">
        <v>145.22133804445582</v>
      </c>
      <c r="AF37" s="7">
        <v>28.870747617039996</v>
      </c>
      <c r="AG37" s="7">
        <f t="shared" si="0"/>
        <v>174.09208566149582</v>
      </c>
    </row>
    <row r="38" spans="1:33" x14ac:dyDescent="0.3">
      <c r="A38" s="12" t="s">
        <v>62</v>
      </c>
      <c r="X38" s="7">
        <v>491.08528004608075</v>
      </c>
      <c r="AG38" s="7">
        <f t="shared" si="0"/>
        <v>491.08528004608075</v>
      </c>
    </row>
    <row r="39" spans="1:33" x14ac:dyDescent="0.3">
      <c r="A39" s="12" t="s">
        <v>63</v>
      </c>
      <c r="X39" s="7">
        <v>1748.377485</v>
      </c>
      <c r="AG39" s="7">
        <f t="shared" si="0"/>
        <v>1748.377485</v>
      </c>
    </row>
    <row r="40" spans="1:33" x14ac:dyDescent="0.3">
      <c r="A40" s="12" t="s">
        <v>64</v>
      </c>
      <c r="Y40" s="7">
        <v>157.4993805</v>
      </c>
      <c r="AF40" s="7">
        <v>18.027125811999998</v>
      </c>
      <c r="AG40" s="7">
        <f t="shared" si="0"/>
        <v>175.52650631200001</v>
      </c>
    </row>
    <row r="41" spans="1:33" x14ac:dyDescent="0.3">
      <c r="A41" s="12" t="s">
        <v>65</v>
      </c>
      <c r="X41" s="7">
        <v>13348.143972323362</v>
      </c>
      <c r="Y41" s="7">
        <v>25.837871400000001</v>
      </c>
      <c r="AG41" s="7">
        <f t="shared" si="0"/>
        <v>13373.981843723361</v>
      </c>
    </row>
    <row r="42" spans="1:33" x14ac:dyDescent="0.3">
      <c r="A42" s="9"/>
    </row>
    <row r="43" spans="1:33" x14ac:dyDescent="0.3">
      <c r="A43" s="9" t="s">
        <v>66</v>
      </c>
      <c r="B43" s="7">
        <v>803</v>
      </c>
      <c r="C43" s="7">
        <v>960.7569255569922</v>
      </c>
      <c r="D43" s="7">
        <v>54.6</v>
      </c>
      <c r="E43" s="7">
        <v>1818.3569255569921</v>
      </c>
      <c r="F43" s="7">
        <v>243.1513569</v>
      </c>
      <c r="H43" s="7">
        <v>357.30667346249993</v>
      </c>
      <c r="X43" s="7">
        <v>1878.1472971716369</v>
      </c>
      <c r="Y43" s="7">
        <v>4414.2287242174434</v>
      </c>
      <c r="AC43" s="7">
        <v>126</v>
      </c>
      <c r="AE43" s="7">
        <v>375.73638272702306</v>
      </c>
      <c r="AF43" s="7">
        <v>3582.7123722266447</v>
      </c>
      <c r="AG43" s="7">
        <f t="shared" si="0"/>
        <v>12795.63973226224</v>
      </c>
    </row>
    <row r="44" spans="1:33" x14ac:dyDescent="0.3">
      <c r="A44" s="12" t="s">
        <v>67</v>
      </c>
      <c r="B44" s="7">
        <v>4194</v>
      </c>
      <c r="C44" s="7">
        <v>1806.5796417200002</v>
      </c>
      <c r="D44" s="7">
        <v>168</v>
      </c>
      <c r="E44" s="7">
        <v>6168.5796417199999</v>
      </c>
      <c r="F44" s="7">
        <v>21</v>
      </c>
      <c r="X44" s="7">
        <v>1683.3447012050001</v>
      </c>
      <c r="Y44" s="7">
        <v>6534.2251771499996</v>
      </c>
      <c r="Z44" s="7">
        <v>4708.1769999999997</v>
      </c>
      <c r="AC44" s="7">
        <v>294</v>
      </c>
      <c r="AE44" s="7">
        <v>791</v>
      </c>
      <c r="AF44" s="7">
        <v>6944.1100978039085</v>
      </c>
      <c r="AG44" s="7">
        <f t="shared" si="0"/>
        <v>27144.436617878906</v>
      </c>
    </row>
    <row r="45" spans="1:33" x14ac:dyDescent="0.3">
      <c r="A45" s="12" t="s">
        <v>68</v>
      </c>
      <c r="X45" s="7">
        <v>4454.7364709279118</v>
      </c>
      <c r="AE45" s="7">
        <v>220</v>
      </c>
      <c r="AF45" s="7">
        <v>499.35681134587497</v>
      </c>
      <c r="AG45" s="7">
        <f t="shared" si="0"/>
        <v>5174.0932822737868</v>
      </c>
    </row>
    <row r="46" spans="1:33" x14ac:dyDescent="0.3">
      <c r="A46" s="9"/>
    </row>
    <row r="47" spans="1:33" x14ac:dyDescent="0.3">
      <c r="A47" s="9" t="s">
        <v>69</v>
      </c>
      <c r="X47" s="7">
        <v>5032.2033700000002</v>
      </c>
      <c r="AG47" s="7">
        <f t="shared" si="0"/>
        <v>5032.2033700000002</v>
      </c>
    </row>
    <row r="48" spans="1:33" x14ac:dyDescent="0.3">
      <c r="A48" s="12" t="s">
        <v>70</v>
      </c>
      <c r="X48" s="7">
        <v>1788.5054499999999</v>
      </c>
      <c r="AG48" s="7">
        <f t="shared" si="0"/>
        <v>1788.5054499999999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5099-48E0-D44A-A63F-ABB7004A5D6E}">
  <dimension ref="A1:AG48"/>
  <sheetViews>
    <sheetView topLeftCell="T28" workbookViewId="0">
      <selection activeCell="AG42" sqref="AG42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7" t="s">
        <v>71</v>
      </c>
    </row>
    <row r="2" spans="1:33" x14ac:dyDescent="0.3">
      <c r="A2" s="12" t="s">
        <v>32</v>
      </c>
      <c r="B2" s="18">
        <v>1517</v>
      </c>
      <c r="C2" s="18">
        <v>14751</v>
      </c>
      <c r="D2" s="18">
        <v>475.98547689999998</v>
      </c>
      <c r="E2" s="18">
        <v>16743.985476900001</v>
      </c>
      <c r="F2" s="14"/>
      <c r="G2" s="18">
        <v>2349.08205</v>
      </c>
      <c r="H2" s="18"/>
      <c r="X2" s="18"/>
      <c r="Y2" s="18">
        <v>564.81263354999987</v>
      </c>
      <c r="Z2" s="14">
        <v>4674.0544399999999</v>
      </c>
      <c r="AA2" s="18">
        <v>3092.4309999999996</v>
      </c>
      <c r="AB2" s="18">
        <v>128.5958</v>
      </c>
      <c r="AC2" s="18">
        <v>428.75</v>
      </c>
      <c r="AD2" s="18">
        <v>374.702</v>
      </c>
      <c r="AE2" s="18">
        <v>1249.8242399999999</v>
      </c>
      <c r="AF2" s="18"/>
      <c r="AG2" s="7">
        <f>SUM(B2:D2,F2:AF2)</f>
        <v>29606.237640450003</v>
      </c>
    </row>
    <row r="3" spans="1:33" x14ac:dyDescent="0.3">
      <c r="A3" s="12" t="s">
        <v>33</v>
      </c>
      <c r="B3" s="18">
        <v>13119.068499565064</v>
      </c>
      <c r="C3" s="18"/>
      <c r="D3" s="18"/>
      <c r="E3" s="18">
        <v>13119.068499565064</v>
      </c>
      <c r="F3" s="14">
        <v>183</v>
      </c>
      <c r="G3" s="18">
        <v>14929.95</v>
      </c>
      <c r="H3" s="18">
        <v>2039</v>
      </c>
      <c r="X3" s="18">
        <v>18956</v>
      </c>
      <c r="Y3" s="18">
        <v>29581.592156324998</v>
      </c>
      <c r="Z3" s="14"/>
      <c r="AA3" s="18"/>
      <c r="AB3" s="18"/>
      <c r="AC3" s="18"/>
      <c r="AD3" s="18"/>
      <c r="AE3" s="18"/>
      <c r="AF3" s="18">
        <v>69.828061457999993</v>
      </c>
      <c r="AG3" s="7">
        <f t="shared" ref="AG3:AG48" si="0">SUM(B3:D3,F3:AF3)</f>
        <v>78878.438717348065</v>
      </c>
    </row>
    <row r="4" spans="1:33" x14ac:dyDescent="0.3">
      <c r="A4" s="12" t="s">
        <v>34</v>
      </c>
      <c r="B4" s="18"/>
      <c r="C4" s="18"/>
      <c r="D4" s="18"/>
      <c r="E4" s="18"/>
      <c r="F4" s="14"/>
      <c r="G4" s="18"/>
      <c r="H4" s="18"/>
      <c r="X4" s="18">
        <v>6047</v>
      </c>
      <c r="Y4" s="18">
        <v>584.52152219999994</v>
      </c>
      <c r="Z4" s="14"/>
      <c r="AA4" s="18"/>
      <c r="AB4" s="18"/>
      <c r="AC4" s="18"/>
      <c r="AD4" s="18"/>
      <c r="AE4" s="18"/>
      <c r="AF4" s="18">
        <v>132.94170103799999</v>
      </c>
      <c r="AG4" s="7">
        <f t="shared" si="0"/>
        <v>6764.463223238</v>
      </c>
    </row>
    <row r="5" spans="1:33" x14ac:dyDescent="0.3">
      <c r="A5" s="12" t="s">
        <v>35</v>
      </c>
      <c r="B5" s="18"/>
      <c r="C5" s="18"/>
      <c r="D5" s="18"/>
      <c r="E5" s="18"/>
      <c r="F5" s="14"/>
      <c r="G5" s="18"/>
      <c r="H5" s="18"/>
      <c r="X5" s="18">
        <v>656</v>
      </c>
      <c r="Y5" s="18"/>
      <c r="Z5" s="14"/>
      <c r="AA5" s="18"/>
      <c r="AB5" s="18"/>
      <c r="AC5" s="18"/>
      <c r="AD5" s="18"/>
      <c r="AE5" s="18"/>
      <c r="AF5" s="18"/>
      <c r="AG5" s="7">
        <f t="shared" si="0"/>
        <v>656</v>
      </c>
    </row>
    <row r="6" spans="1:33" x14ac:dyDescent="0.3">
      <c r="A6" s="12" t="s">
        <v>36</v>
      </c>
      <c r="B6" s="18">
        <v>354.84262447305218</v>
      </c>
      <c r="C6" s="18">
        <v>12.427657044300311</v>
      </c>
      <c r="D6" s="18">
        <v>-26.428396499999998</v>
      </c>
      <c r="E6" s="18">
        <v>340.84188501735247</v>
      </c>
      <c r="F6" s="14">
        <v>-174</v>
      </c>
      <c r="G6" s="18">
        <v>24.150000000000002</v>
      </c>
      <c r="H6" s="18">
        <v>-24</v>
      </c>
      <c r="X6" s="18">
        <v>-465</v>
      </c>
      <c r="Y6" s="18">
        <v>-27.019363799999951</v>
      </c>
      <c r="Z6" s="14"/>
      <c r="AA6" s="18"/>
      <c r="AB6" s="18"/>
      <c r="AC6" s="18"/>
      <c r="AD6" s="18"/>
      <c r="AE6" s="18"/>
      <c r="AF6" s="18"/>
      <c r="AG6" s="7">
        <f t="shared" si="0"/>
        <v>-325.02747878264745</v>
      </c>
    </row>
    <row r="7" spans="1:33" x14ac:dyDescent="0.3">
      <c r="A7" s="9"/>
    </row>
    <row r="8" spans="1:33" x14ac:dyDescent="0.3">
      <c r="A8" s="9" t="s">
        <v>37</v>
      </c>
      <c r="B8" s="7">
        <v>14990.911124038117</v>
      </c>
      <c r="C8" s="7">
        <v>14763.4276570443</v>
      </c>
      <c r="D8" s="7">
        <v>449.55708039999996</v>
      </c>
      <c r="E8" s="7">
        <v>30203.895861482419</v>
      </c>
      <c r="F8" s="7">
        <v>9</v>
      </c>
      <c r="G8" s="7">
        <v>17303.182050000003</v>
      </c>
      <c r="H8" s="7">
        <v>2015</v>
      </c>
      <c r="X8" s="7">
        <v>11788</v>
      </c>
      <c r="Y8" s="7">
        <v>29534.863903874997</v>
      </c>
      <c r="Z8" s="7">
        <v>4674.0544399999999</v>
      </c>
      <c r="AA8" s="7">
        <v>3092.4309999999996</v>
      </c>
      <c r="AB8" s="7">
        <v>128.5958</v>
      </c>
      <c r="AC8" s="7">
        <v>428.75</v>
      </c>
      <c r="AD8" s="7">
        <v>374.702</v>
      </c>
      <c r="AE8" s="7">
        <v>1249.8242399999999</v>
      </c>
      <c r="AF8" s="7">
        <v>-63.113639579999997</v>
      </c>
      <c r="AG8" s="7">
        <f t="shared" si="0"/>
        <v>100739.18565577743</v>
      </c>
    </row>
    <row r="9" spans="1:33" x14ac:dyDescent="0.3">
      <c r="A9" s="12" t="s">
        <v>38</v>
      </c>
      <c r="B9" s="7">
        <v>252.25742804605397</v>
      </c>
      <c r="C9" s="7">
        <v>13.694726486931359</v>
      </c>
      <c r="D9" s="7">
        <v>0.55708039999996117</v>
      </c>
      <c r="E9" s="7">
        <v>266.50923493298529</v>
      </c>
      <c r="F9" s="7">
        <v>1</v>
      </c>
      <c r="X9" s="7">
        <v>-269.45987689797403</v>
      </c>
      <c r="Y9" s="7">
        <v>-197.12548922500719</v>
      </c>
      <c r="AG9" s="7">
        <f t="shared" si="0"/>
        <v>-199.07613118999592</v>
      </c>
    </row>
    <row r="10" spans="1:33" x14ac:dyDescent="0.3">
      <c r="A10" s="12"/>
    </row>
    <row r="11" spans="1:33" x14ac:dyDescent="0.3">
      <c r="A11" s="9" t="s">
        <v>39</v>
      </c>
      <c r="B11" s="7">
        <v>-6884.854851668546</v>
      </c>
      <c r="C11" s="7">
        <v>-9748.1550570200015</v>
      </c>
      <c r="D11" s="7">
        <v>-104</v>
      </c>
      <c r="E11" s="7">
        <v>-16737.009908688546</v>
      </c>
      <c r="F11" s="7">
        <v>2484</v>
      </c>
      <c r="G11" s="7">
        <v>-17302.95</v>
      </c>
      <c r="X11" s="7">
        <v>16743.557600000004</v>
      </c>
      <c r="Y11" s="7">
        <v>-18494.554275700295</v>
      </c>
      <c r="AA11" s="7">
        <v>-3092.4309999999996</v>
      </c>
      <c r="AB11" s="7">
        <v>-128.5958</v>
      </c>
      <c r="AD11" s="7">
        <v>-375</v>
      </c>
      <c r="AE11" s="7">
        <v>1154</v>
      </c>
      <c r="AF11" s="7">
        <v>13457.701399999998</v>
      </c>
      <c r="AG11" s="7">
        <f t="shared" si="0"/>
        <v>-22291.281984388843</v>
      </c>
    </row>
    <row r="12" spans="1:33" x14ac:dyDescent="0.3">
      <c r="A12" s="12" t="s">
        <v>40</v>
      </c>
      <c r="B12" s="7">
        <v>-3406.0381936000003</v>
      </c>
      <c r="C12" s="7">
        <v>-9736.842975290001</v>
      </c>
      <c r="D12" s="7">
        <v>-104</v>
      </c>
      <c r="E12" s="7">
        <v>-13246.881168890002</v>
      </c>
      <c r="F12" s="7">
        <v>-730</v>
      </c>
      <c r="X12" s="7">
        <v>-1514.1880000000001</v>
      </c>
      <c r="Y12" s="7">
        <v>-17289.623499999998</v>
      </c>
      <c r="Z12" s="7">
        <v>-84</v>
      </c>
      <c r="AA12" s="7">
        <v>-3092.4309999999996</v>
      </c>
      <c r="AB12" s="7">
        <v>-128.5958</v>
      </c>
      <c r="AD12" s="7">
        <v>-375</v>
      </c>
      <c r="AE12" s="7">
        <v>1154</v>
      </c>
      <c r="AF12" s="7">
        <v>16753.909399999997</v>
      </c>
      <c r="AG12" s="7">
        <f t="shared" si="0"/>
        <v>-18552.810068890001</v>
      </c>
    </row>
    <row r="13" spans="1:33" x14ac:dyDescent="0.3">
      <c r="A13" s="12" t="s">
        <v>41</v>
      </c>
      <c r="B13" s="7">
        <v>-3382.7310347447074</v>
      </c>
      <c r="E13" s="7">
        <v>-3382.7310347447074</v>
      </c>
      <c r="F13" s="7">
        <v>3752</v>
      </c>
      <c r="AG13" s="7">
        <f t="shared" si="0"/>
        <v>369.26896525529264</v>
      </c>
    </row>
    <row r="14" spans="1:33" ht="16.25" customHeight="1" x14ac:dyDescent="0.3">
      <c r="A14" s="12" t="s">
        <v>42</v>
      </c>
      <c r="E14" s="7" t="s">
        <v>86</v>
      </c>
      <c r="G14" s="7">
        <v>-17302.95</v>
      </c>
      <c r="X14" s="7">
        <v>19111.045600000001</v>
      </c>
      <c r="Y14" s="7">
        <v>-826.59862741500001</v>
      </c>
      <c r="AF14" s="7">
        <v>-98.297999999999988</v>
      </c>
      <c r="AG14" s="7">
        <f t="shared" si="0"/>
        <v>883.19897258500055</v>
      </c>
    </row>
    <row r="15" spans="1:33" x14ac:dyDescent="0.3">
      <c r="A15" s="12" t="s">
        <v>43</v>
      </c>
      <c r="B15" s="7">
        <v>-96.085623323838163</v>
      </c>
      <c r="C15" s="7">
        <v>-11.312081730000001</v>
      </c>
      <c r="E15" s="7">
        <v>-107.39770505383817</v>
      </c>
      <c r="F15" s="7">
        <v>-538</v>
      </c>
      <c r="X15" s="7">
        <v>-853.3</v>
      </c>
      <c r="Y15" s="7">
        <v>-378.33214828529361</v>
      </c>
      <c r="AF15" s="7">
        <v>-3197.91</v>
      </c>
      <c r="AG15" s="7">
        <f t="shared" si="0"/>
        <v>-5074.9398533391313</v>
      </c>
    </row>
    <row r="16" spans="1:33" x14ac:dyDescent="0.3">
      <c r="A16" s="9"/>
    </row>
    <row r="17" spans="1:33" x14ac:dyDescent="0.3">
      <c r="A17" s="9" t="s">
        <v>44</v>
      </c>
    </row>
    <row r="18" spans="1:33" x14ac:dyDescent="0.3">
      <c r="A18" s="12" t="s">
        <v>38</v>
      </c>
      <c r="B18" s="7">
        <v>252.25742804605397</v>
      </c>
      <c r="C18" s="7">
        <v>13.694726486931359</v>
      </c>
      <c r="D18" s="7">
        <v>0.55708039999996117</v>
      </c>
      <c r="E18" s="7">
        <v>266.50923493298529</v>
      </c>
      <c r="F18" s="7">
        <v>1</v>
      </c>
      <c r="X18" s="7">
        <v>-269.45987689797403</v>
      </c>
      <c r="Y18" s="7">
        <v>-197.12548922500719</v>
      </c>
      <c r="AG18" s="7">
        <f t="shared" si="0"/>
        <v>-199.07613118999592</v>
      </c>
    </row>
    <row r="19" spans="1:33" x14ac:dyDescent="0.3">
      <c r="A19" s="9" t="s">
        <v>45</v>
      </c>
      <c r="B19" s="7">
        <v>7853.7988443235172</v>
      </c>
      <c r="C19" s="7">
        <v>5001.5778735373669</v>
      </c>
      <c r="D19" s="7">
        <v>345</v>
      </c>
      <c r="E19" s="7">
        <v>13200.376717860883</v>
      </c>
      <c r="F19" s="7">
        <v>2492</v>
      </c>
      <c r="H19" s="7">
        <v>2015</v>
      </c>
      <c r="X19" s="7">
        <v>28801.017476897978</v>
      </c>
      <c r="Y19" s="7">
        <v>11237.435117399709</v>
      </c>
      <c r="Z19" s="7">
        <v>1066.45</v>
      </c>
      <c r="AC19" s="7">
        <v>429</v>
      </c>
      <c r="AE19" s="7">
        <v>2404.1664192968374</v>
      </c>
      <c r="AF19" s="7">
        <v>13394.556821704187</v>
      </c>
      <c r="AG19" s="7">
        <f t="shared" si="0"/>
        <v>75040.002553159604</v>
      </c>
    </row>
    <row r="20" spans="1:33" x14ac:dyDescent="0.3">
      <c r="A20" s="9"/>
    </row>
    <row r="21" spans="1:33" x14ac:dyDescent="0.3">
      <c r="A21" s="9" t="s">
        <v>46</v>
      </c>
      <c r="B21" s="7">
        <v>2816.3665327240001</v>
      </c>
      <c r="C21" s="7">
        <v>2505.9570149049623</v>
      </c>
      <c r="D21" s="7">
        <v>137</v>
      </c>
      <c r="E21" s="7">
        <v>5459.3235476289628</v>
      </c>
      <c r="F21" s="7">
        <v>2492</v>
      </c>
      <c r="H21" s="7">
        <v>2015</v>
      </c>
      <c r="X21" s="7">
        <v>1205.0311676073602</v>
      </c>
      <c r="Y21" s="7">
        <v>4768.3658117997093</v>
      </c>
      <c r="AC21" s="7">
        <v>129</v>
      </c>
      <c r="AE21" s="7">
        <v>1154.3421792968375</v>
      </c>
      <c r="AF21" s="7">
        <v>5962.0933568365635</v>
      </c>
      <c r="AG21" s="7">
        <f t="shared" si="0"/>
        <v>23185.15606316943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4.1615372000000006</v>
      </c>
      <c r="C23" s="7">
        <v>44.562396480000018</v>
      </c>
      <c r="E23" s="7">
        <v>48.723933680000016</v>
      </c>
      <c r="F23" s="7">
        <v>32</v>
      </c>
      <c r="X23" s="7">
        <v>15.041913297679997</v>
      </c>
      <c r="Y23" s="7">
        <v>14.638526917571651</v>
      </c>
      <c r="AE23" s="7">
        <v>77.198723014825134</v>
      </c>
      <c r="AF23" s="7">
        <v>43.253089663331991</v>
      </c>
      <c r="AG23" s="7">
        <f t="shared" si="0"/>
        <v>230.85618657340879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48.204995524000005</v>
      </c>
      <c r="C26" s="7">
        <v>113.790792</v>
      </c>
      <c r="E26" s="7">
        <v>161.99578752400001</v>
      </c>
      <c r="X26" s="7">
        <v>58.444261827520002</v>
      </c>
      <c r="Y26" s="7">
        <v>640.04422154804979</v>
      </c>
      <c r="AE26" s="7">
        <v>169.54216366567962</v>
      </c>
      <c r="AF26" s="7">
        <v>476.97144533443799</v>
      </c>
      <c r="AG26" s="7">
        <f t="shared" si="0"/>
        <v>1506.9978798996874</v>
      </c>
    </row>
    <row r="27" spans="1:33" x14ac:dyDescent="0.3">
      <c r="A27" s="12" t="s">
        <v>52</v>
      </c>
      <c r="X27" s="7">
        <v>4.6882806265349997</v>
      </c>
      <c r="Y27" s="7">
        <v>23.143017974999999</v>
      </c>
      <c r="AF27" s="7">
        <v>11.501490247597999</v>
      </c>
      <c r="AG27" s="7">
        <f t="shared" si="0"/>
        <v>39.332788849132996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1474</v>
      </c>
      <c r="C30" s="7">
        <v>638.44942587771084</v>
      </c>
      <c r="E30" s="7">
        <v>2112.4494258777108</v>
      </c>
      <c r="H30" s="7">
        <v>1748</v>
      </c>
      <c r="X30" s="7">
        <v>30.974172655845052</v>
      </c>
      <c r="Y30" s="7">
        <v>18.290562363149999</v>
      </c>
      <c r="AE30" s="7">
        <v>88.016378469131837</v>
      </c>
      <c r="AF30" s="7">
        <v>562.19173223963162</v>
      </c>
      <c r="AG30" s="7">
        <f t="shared" si="0"/>
        <v>4559.9222716054692</v>
      </c>
    </row>
    <row r="31" spans="1:33" x14ac:dyDescent="0.3">
      <c r="A31" s="12" t="s">
        <v>56</v>
      </c>
      <c r="B31" s="7">
        <v>597</v>
      </c>
      <c r="E31" s="7">
        <v>597</v>
      </c>
      <c r="F31" s="7">
        <v>2423</v>
      </c>
      <c r="X31" s="7">
        <v>9.235146674440001</v>
      </c>
      <c r="Y31" s="7">
        <v>267.04950743726283</v>
      </c>
      <c r="AE31" s="7">
        <v>402.023413610962</v>
      </c>
      <c r="AF31" s="7">
        <v>1376.0252466823952</v>
      </c>
      <c r="AG31" s="7">
        <f t="shared" si="0"/>
        <v>5074.3333144050603</v>
      </c>
    </row>
    <row r="32" spans="1:33" x14ac:dyDescent="0.3">
      <c r="A32" s="12" t="s">
        <v>57</v>
      </c>
      <c r="C32" s="7">
        <v>4.8959999999999999</v>
      </c>
      <c r="E32" s="7">
        <v>4.8959999999999999</v>
      </c>
      <c r="H32" s="7">
        <v>14</v>
      </c>
      <c r="X32" s="7">
        <v>2.647392525340206</v>
      </c>
      <c r="Y32" s="7">
        <v>386.55704520678177</v>
      </c>
      <c r="AE32" s="7">
        <v>153.51236512884333</v>
      </c>
      <c r="AF32" s="7">
        <v>165.464</v>
      </c>
      <c r="AG32" s="7">
        <f t="shared" si="0"/>
        <v>727.07680286096524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693</v>
      </c>
      <c r="C34" s="7">
        <v>1704.2584005472513</v>
      </c>
      <c r="D34" s="7">
        <v>137</v>
      </c>
      <c r="E34" s="7">
        <v>2534.2584005472513</v>
      </c>
      <c r="F34" s="7">
        <v>37</v>
      </c>
      <c r="H34" s="7">
        <v>253</v>
      </c>
      <c r="X34" s="7">
        <v>1084</v>
      </c>
      <c r="Y34" s="7">
        <v>3418.642930351893</v>
      </c>
      <c r="AC34" s="7">
        <v>129</v>
      </c>
      <c r="AE34" s="7">
        <v>264.0491354073954</v>
      </c>
      <c r="AF34" s="7">
        <v>3326.6863526691686</v>
      </c>
      <c r="AG34" s="7">
        <f t="shared" si="0"/>
        <v>11046.636818975709</v>
      </c>
    </row>
    <row r="35" spans="1:33" x14ac:dyDescent="0.3">
      <c r="A35" s="9"/>
    </row>
    <row r="36" spans="1:33" x14ac:dyDescent="0.3">
      <c r="A36" s="9" t="s">
        <v>60</v>
      </c>
      <c r="X36" s="7">
        <v>15641.507365901269</v>
      </c>
      <c r="Y36" s="7">
        <v>187.77306734999999</v>
      </c>
      <c r="Z36" s="7">
        <v>8.85</v>
      </c>
      <c r="AF36" s="7">
        <v>47.812317726991992</v>
      </c>
      <c r="AG36" s="7">
        <f t="shared" si="0"/>
        <v>15885.94275097826</v>
      </c>
    </row>
    <row r="37" spans="1:33" x14ac:dyDescent="0.3">
      <c r="A37" s="12" t="s">
        <v>61</v>
      </c>
      <c r="X37" s="7">
        <v>140.91519705753396</v>
      </c>
      <c r="AF37" s="7">
        <v>29.811140436991995</v>
      </c>
      <c r="AG37" s="7">
        <f t="shared" si="0"/>
        <v>170.72633749452595</v>
      </c>
    </row>
    <row r="38" spans="1:33" x14ac:dyDescent="0.3">
      <c r="A38" s="12" t="s">
        <v>62</v>
      </c>
      <c r="X38" s="7">
        <v>525.2560661668407</v>
      </c>
      <c r="AG38" s="7">
        <f t="shared" si="0"/>
        <v>525.2560661668407</v>
      </c>
    </row>
    <row r="39" spans="1:33" x14ac:dyDescent="0.3">
      <c r="A39" s="12" t="s">
        <v>63</v>
      </c>
      <c r="X39" s="7">
        <v>1720.8514949999999</v>
      </c>
      <c r="AG39" s="7">
        <f t="shared" si="0"/>
        <v>1720.8514949999999</v>
      </c>
    </row>
    <row r="40" spans="1:33" x14ac:dyDescent="0.3">
      <c r="A40" s="12" t="s">
        <v>64</v>
      </c>
      <c r="Y40" s="7">
        <v>154.74169259999999</v>
      </c>
      <c r="AF40" s="7">
        <v>18.001177289999998</v>
      </c>
      <c r="AG40" s="7">
        <f t="shared" si="0"/>
        <v>172.74286988999998</v>
      </c>
    </row>
    <row r="41" spans="1:33" x14ac:dyDescent="0.3">
      <c r="A41" s="12" t="s">
        <v>65</v>
      </c>
      <c r="X41" s="7">
        <v>13254.484607676894</v>
      </c>
      <c r="Y41" s="7">
        <v>33.031374749999998</v>
      </c>
      <c r="Z41" s="7">
        <v>8.85</v>
      </c>
      <c r="AG41" s="7">
        <f t="shared" si="0"/>
        <v>13296.365982426894</v>
      </c>
    </row>
    <row r="42" spans="1:33" x14ac:dyDescent="0.3">
      <c r="A42" s="9"/>
    </row>
    <row r="43" spans="1:33" x14ac:dyDescent="0.3">
      <c r="A43" s="9" t="s">
        <v>66</v>
      </c>
      <c r="B43" s="7">
        <v>693</v>
      </c>
      <c r="C43" s="7">
        <v>1704.2584005472513</v>
      </c>
      <c r="D43" s="7">
        <v>137</v>
      </c>
      <c r="E43" s="7">
        <v>2534.2584005472513</v>
      </c>
      <c r="F43" s="7">
        <v>37</v>
      </c>
      <c r="H43" s="7">
        <v>253</v>
      </c>
      <c r="X43" s="7">
        <v>1084</v>
      </c>
      <c r="Y43" s="7">
        <v>3418.642930351893</v>
      </c>
      <c r="AC43" s="7">
        <v>129</v>
      </c>
      <c r="AE43" s="7">
        <v>264.0491354073954</v>
      </c>
      <c r="AF43" s="7">
        <v>3326.6863526691686</v>
      </c>
      <c r="AG43" s="7">
        <f t="shared" si="0"/>
        <v>11046.636818975709</v>
      </c>
    </row>
    <row r="44" spans="1:33" x14ac:dyDescent="0.3">
      <c r="A44" s="12" t="s">
        <v>67</v>
      </c>
      <c r="B44" s="7">
        <v>5036</v>
      </c>
      <c r="C44" s="7">
        <v>2495.6208586324046</v>
      </c>
      <c r="D44" s="7">
        <v>208</v>
      </c>
      <c r="E44" s="7">
        <v>7739.6208586324046</v>
      </c>
      <c r="X44" s="7">
        <v>1640.339095</v>
      </c>
      <c r="Y44" s="7">
        <v>6280.6278430499997</v>
      </c>
      <c r="Z44" s="7">
        <v>4581.2</v>
      </c>
      <c r="AC44" s="7">
        <v>300</v>
      </c>
      <c r="AE44" s="7">
        <v>963.54743999999994</v>
      </c>
      <c r="AF44" s="7">
        <v>6965.0856033677437</v>
      </c>
      <c r="AG44" s="7">
        <f t="shared" si="0"/>
        <v>28470.420840050148</v>
      </c>
    </row>
    <row r="45" spans="1:33" x14ac:dyDescent="0.3">
      <c r="A45" s="12" t="s">
        <v>68</v>
      </c>
      <c r="B45" s="7">
        <v>1.4323115995162146</v>
      </c>
      <c r="E45" s="7">
        <v>1.4323115995162146</v>
      </c>
      <c r="X45" s="7">
        <v>4365.641741509352</v>
      </c>
      <c r="Y45" s="7">
        <v>0.66839519999999997</v>
      </c>
      <c r="AE45" s="7">
        <v>286.27679999999998</v>
      </c>
      <c r="AF45" s="7">
        <v>419.56554377288859</v>
      </c>
      <c r="AG45" s="7">
        <f t="shared" si="0"/>
        <v>5073.5847920817569</v>
      </c>
    </row>
    <row r="46" spans="1:33" x14ac:dyDescent="0.3">
      <c r="A46" s="9"/>
    </row>
    <row r="47" spans="1:33" x14ac:dyDescent="0.3">
      <c r="A47" s="9" t="s">
        <v>69</v>
      </c>
      <c r="X47" s="7">
        <v>5948.4981068799989</v>
      </c>
      <c r="AG47" s="7">
        <f t="shared" si="0"/>
        <v>5948.4981068799989</v>
      </c>
    </row>
    <row r="48" spans="1:33" x14ac:dyDescent="0.3">
      <c r="A48" s="12" t="s">
        <v>70</v>
      </c>
      <c r="X48" s="7">
        <v>1795.5117999999998</v>
      </c>
      <c r="AG48" s="7">
        <f t="shared" si="0"/>
        <v>1795.5117999999998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6D44-FFDD-1047-92C9-69D1105643EE}">
  <dimension ref="A1:AG48"/>
  <sheetViews>
    <sheetView topLeftCell="AB25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1577.232</v>
      </c>
      <c r="C2" s="7">
        <v>14636.58</v>
      </c>
      <c r="D2" s="7">
        <v>568.49099999999999</v>
      </c>
      <c r="E2" s="7">
        <v>16782.303</v>
      </c>
      <c r="G2" s="7">
        <v>2620.8000000000002</v>
      </c>
      <c r="Y2" s="7">
        <v>562.65</v>
      </c>
      <c r="Z2" s="7">
        <v>4489.2</v>
      </c>
      <c r="AA2" s="7">
        <v>4454.37</v>
      </c>
      <c r="AB2" s="7">
        <v>250.77599999999998</v>
      </c>
      <c r="AC2" s="7">
        <v>432</v>
      </c>
      <c r="AD2" s="7">
        <v>574.48</v>
      </c>
      <c r="AE2" s="7">
        <v>1391</v>
      </c>
      <c r="AG2" s="7">
        <f>SUM(B2:D2,F2:AF2)</f>
        <v>31557.579000000002</v>
      </c>
    </row>
    <row r="3" spans="1:33" x14ac:dyDescent="0.3">
      <c r="A3" s="12" t="s">
        <v>33</v>
      </c>
      <c r="B3" s="7">
        <v>14309.784</v>
      </c>
      <c r="E3" s="7">
        <v>14309.784</v>
      </c>
      <c r="F3" s="7">
        <v>113</v>
      </c>
      <c r="G3" s="7">
        <v>17716.650000000001</v>
      </c>
      <c r="H3" s="7">
        <v>2137.3440000000001</v>
      </c>
      <c r="X3" s="7">
        <v>18849</v>
      </c>
      <c r="Y3" s="7">
        <v>31381.35</v>
      </c>
      <c r="AF3" s="7">
        <v>98.383999999999986</v>
      </c>
      <c r="AG3" s="7">
        <f t="shared" ref="AG3:AG48" si="0">SUM(B3:D3,F3:AF3)</f>
        <v>84605.512000000002</v>
      </c>
    </row>
    <row r="4" spans="1:33" x14ac:dyDescent="0.3">
      <c r="A4" s="12" t="s">
        <v>34</v>
      </c>
      <c r="B4" s="7">
        <v>24.928000000000001</v>
      </c>
      <c r="E4" s="7">
        <v>24.928000000000001</v>
      </c>
      <c r="F4" s="7">
        <v>1</v>
      </c>
      <c r="H4" s="7">
        <v>14.592000000000001</v>
      </c>
      <c r="X4" s="7">
        <v>7250</v>
      </c>
      <c r="Y4" s="7">
        <v>535.42499999999995</v>
      </c>
      <c r="AF4" s="7">
        <v>164.94799999999998</v>
      </c>
      <c r="AG4" s="7">
        <f t="shared" si="0"/>
        <v>7990.8930000000009</v>
      </c>
    </row>
    <row r="5" spans="1:33" x14ac:dyDescent="0.3">
      <c r="A5" s="12" t="s">
        <v>35</v>
      </c>
      <c r="X5" s="7">
        <v>1695.48</v>
      </c>
      <c r="AG5" s="7">
        <f t="shared" si="0"/>
        <v>1695.48</v>
      </c>
    </row>
    <row r="6" spans="1:33" x14ac:dyDescent="0.3">
      <c r="A6" s="12" t="s">
        <v>36</v>
      </c>
      <c r="B6" s="7">
        <v>-57.728000000000002</v>
      </c>
      <c r="C6" s="7">
        <v>-93.635999999999996</v>
      </c>
      <c r="D6" s="7">
        <v>-63.273000000000003</v>
      </c>
      <c r="E6" s="7">
        <v>-214.637</v>
      </c>
      <c r="F6" s="7">
        <v>5</v>
      </c>
      <c r="G6" s="7">
        <v>-417.90000000000003</v>
      </c>
      <c r="H6" s="7">
        <v>21.504000000000001</v>
      </c>
      <c r="X6" s="7">
        <v>-30</v>
      </c>
      <c r="Y6" s="7">
        <v>47.849999999999994</v>
      </c>
      <c r="AG6" s="7">
        <f t="shared" si="0"/>
        <v>-588.18299999999999</v>
      </c>
    </row>
    <row r="7" spans="1:33" x14ac:dyDescent="0.3">
      <c r="A7" s="9"/>
    </row>
    <row r="8" spans="1:33" x14ac:dyDescent="0.3">
      <c r="A8" s="9" t="s">
        <v>37</v>
      </c>
      <c r="B8" s="7">
        <v>15804.36</v>
      </c>
      <c r="C8" s="7">
        <v>14542.944</v>
      </c>
      <c r="D8" s="7">
        <v>505.21799999999996</v>
      </c>
      <c r="E8" s="7">
        <v>30852.522000000001</v>
      </c>
      <c r="F8" s="7">
        <v>117</v>
      </c>
      <c r="G8" s="7">
        <v>19919.55</v>
      </c>
      <c r="H8" s="7">
        <v>2144.2559999999999</v>
      </c>
      <c r="X8" s="7">
        <v>9873.52</v>
      </c>
      <c r="Y8" s="7">
        <v>31456.424999999999</v>
      </c>
      <c r="Z8" s="7">
        <v>4489.2</v>
      </c>
      <c r="AA8" s="7">
        <v>4454.37</v>
      </c>
      <c r="AB8" s="7">
        <v>250.77599999999998</v>
      </c>
      <c r="AC8" s="7">
        <v>432</v>
      </c>
      <c r="AD8" s="7">
        <v>574.48</v>
      </c>
      <c r="AE8" s="7">
        <v>1391</v>
      </c>
      <c r="AF8" s="7">
        <v>-66.563999999999993</v>
      </c>
      <c r="AG8" s="7">
        <f t="shared" si="0"/>
        <v>105888.53499999999</v>
      </c>
    </row>
    <row r="9" spans="1:33" x14ac:dyDescent="0.3">
      <c r="A9" s="12" t="s">
        <v>38</v>
      </c>
      <c r="B9" s="7">
        <v>97.386900000000423</v>
      </c>
      <c r="C9" s="7">
        <v>-88.61410000000069</v>
      </c>
      <c r="E9" s="7">
        <v>8.7727999999997337</v>
      </c>
      <c r="X9" s="7">
        <v>512.52000000000044</v>
      </c>
      <c r="Y9" s="7">
        <v>116.32500000000437</v>
      </c>
      <c r="AG9" s="7">
        <f t="shared" si="0"/>
        <v>637.61780000000454</v>
      </c>
    </row>
    <row r="10" spans="1:33" x14ac:dyDescent="0.3">
      <c r="A10" s="12"/>
    </row>
    <row r="11" spans="1:33" x14ac:dyDescent="0.3">
      <c r="A11" s="9" t="s">
        <v>39</v>
      </c>
      <c r="B11" s="7">
        <v>-7728.6401000000005</v>
      </c>
      <c r="C11" s="7">
        <v>-9574.5362000000005</v>
      </c>
      <c r="D11" s="7">
        <v>-225.56100000000001</v>
      </c>
      <c r="E11" s="7">
        <v>-17528.737300000001</v>
      </c>
      <c r="F11" s="7">
        <v>2963</v>
      </c>
      <c r="G11" s="7">
        <v>-19919.55</v>
      </c>
      <c r="X11" s="7">
        <v>17394</v>
      </c>
      <c r="Y11" s="7">
        <v>-19548.374999999996</v>
      </c>
      <c r="Z11" s="7">
        <v>-9</v>
      </c>
      <c r="AA11" s="7">
        <v>-4454.37</v>
      </c>
      <c r="AB11" s="7">
        <v>-250.77599999999998</v>
      </c>
      <c r="AD11" s="7">
        <v>-574.48</v>
      </c>
      <c r="AE11" s="7">
        <v>1186</v>
      </c>
      <c r="AF11" s="7">
        <v>14770.7322</v>
      </c>
      <c r="AG11" s="7">
        <f t="shared" si="0"/>
        <v>-25971.556100000002</v>
      </c>
    </row>
    <row r="12" spans="1:33" x14ac:dyDescent="0.3">
      <c r="A12" s="12" t="s">
        <v>40</v>
      </c>
      <c r="B12" s="7">
        <v>-3720.3314000000005</v>
      </c>
      <c r="C12" s="7">
        <v>-9563.4343000000008</v>
      </c>
      <c r="D12" s="7">
        <v>-225.56100000000001</v>
      </c>
      <c r="E12" s="7">
        <v>-13509.326700000001</v>
      </c>
      <c r="F12" s="7">
        <v>-827</v>
      </c>
      <c r="X12" s="7">
        <v>-1173</v>
      </c>
      <c r="Y12" s="7">
        <v>-18439.574999999997</v>
      </c>
      <c r="Z12" s="7">
        <v>-9</v>
      </c>
      <c r="AA12" s="7">
        <v>-4454.37</v>
      </c>
      <c r="AB12" s="7">
        <v>-250.77599999999998</v>
      </c>
      <c r="AD12" s="7">
        <v>-574.48</v>
      </c>
      <c r="AE12" s="7">
        <v>1186</v>
      </c>
      <c r="AF12" s="7">
        <v>18163.887999999999</v>
      </c>
      <c r="AG12" s="7">
        <f t="shared" si="0"/>
        <v>-19887.639700000007</v>
      </c>
    </row>
    <row r="13" spans="1:33" x14ac:dyDescent="0.3">
      <c r="A13" s="12" t="s">
        <v>41</v>
      </c>
      <c r="B13" s="7">
        <v>-3980.8560000000002</v>
      </c>
      <c r="E13" s="7">
        <v>-3980.8560000000002</v>
      </c>
      <c r="F13" s="7">
        <v>4396</v>
      </c>
      <c r="AG13" s="7">
        <f t="shared" si="0"/>
        <v>415.14399999999978</v>
      </c>
    </row>
    <row r="14" spans="1:33" x14ac:dyDescent="0.3">
      <c r="A14" s="12" t="s">
        <v>42</v>
      </c>
      <c r="G14" s="7">
        <v>-19919.55</v>
      </c>
      <c r="X14" s="7">
        <v>19787</v>
      </c>
      <c r="Y14" s="7">
        <v>-909.97499999999991</v>
      </c>
      <c r="AF14" s="7">
        <v>-92.191999999999993</v>
      </c>
      <c r="AG14" s="7">
        <f t="shared" si="0"/>
        <v>-1134.7169999999992</v>
      </c>
    </row>
    <row r="15" spans="1:33" x14ac:dyDescent="0.3">
      <c r="A15" s="12" t="s">
        <v>43</v>
      </c>
      <c r="B15" s="7">
        <v>-27.4527</v>
      </c>
      <c r="C15" s="7">
        <v>-11.101900000000001</v>
      </c>
      <c r="E15" s="7">
        <v>-38.554600000000001</v>
      </c>
      <c r="F15" s="7">
        <v>-606</v>
      </c>
      <c r="X15" s="7">
        <v>-1220</v>
      </c>
      <c r="Y15" s="7">
        <v>-198.82499999999999</v>
      </c>
      <c r="AF15" s="7">
        <v>-3300.9638</v>
      </c>
      <c r="AG15" s="7">
        <f t="shared" si="0"/>
        <v>-5364.3433999999997</v>
      </c>
    </row>
    <row r="16" spans="1:33" x14ac:dyDescent="0.3">
      <c r="A16" s="9"/>
    </row>
    <row r="17" spans="1:33" x14ac:dyDescent="0.3">
      <c r="A17" s="9" t="s">
        <v>44</v>
      </c>
      <c r="B17" s="7">
        <v>8075.7199000000001</v>
      </c>
      <c r="C17" s="7">
        <v>4968.407799999999</v>
      </c>
      <c r="D17" s="7">
        <v>279.65699999999993</v>
      </c>
      <c r="E17" s="7">
        <v>13323.784699999998</v>
      </c>
      <c r="F17" s="7">
        <v>3080</v>
      </c>
      <c r="H17" s="7">
        <v>2144.2559999999999</v>
      </c>
      <c r="X17" s="7">
        <v>27267.52</v>
      </c>
      <c r="Y17" s="7">
        <v>11908.050000000003</v>
      </c>
      <c r="Z17" s="7">
        <v>4404.08</v>
      </c>
      <c r="AC17" s="7">
        <v>432</v>
      </c>
      <c r="AE17" s="7">
        <v>2577</v>
      </c>
      <c r="AF17" s="7">
        <v>14704.1682</v>
      </c>
      <c r="AG17" s="7">
        <f t="shared" si="0"/>
        <v>79840.858900000007</v>
      </c>
    </row>
    <row r="18" spans="1:33" x14ac:dyDescent="0.3">
      <c r="A18" s="12" t="s">
        <v>38</v>
      </c>
      <c r="B18" s="7">
        <v>97.386900000000423</v>
      </c>
      <c r="C18" s="7">
        <v>-88.61410000000069</v>
      </c>
      <c r="E18" s="7">
        <v>8.7727999999997337</v>
      </c>
      <c r="H18" s="7">
        <v>-0.32000000000016371</v>
      </c>
      <c r="X18" s="7">
        <v>512.52000000000044</v>
      </c>
      <c r="Y18" s="7">
        <v>116.32500000000437</v>
      </c>
      <c r="Z18" s="7">
        <v>0</v>
      </c>
      <c r="AG18" s="7">
        <f t="shared" si="0"/>
        <v>637.29780000000437</v>
      </c>
    </row>
    <row r="19" spans="1:33" x14ac:dyDescent="0.3">
      <c r="A19" s="9" t="s">
        <v>45</v>
      </c>
      <c r="B19" s="7">
        <v>7978.3329999999996</v>
      </c>
      <c r="C19" s="7">
        <v>5057.0218999999997</v>
      </c>
      <c r="D19" s="7">
        <v>279.65700000000004</v>
      </c>
      <c r="E19" s="7">
        <v>13315.011899999998</v>
      </c>
      <c r="F19" s="7">
        <v>3080</v>
      </c>
      <c r="H19" s="7">
        <v>2144.576</v>
      </c>
      <c r="X19" s="7">
        <v>26755</v>
      </c>
      <c r="Y19" s="7">
        <v>11791.724999999999</v>
      </c>
      <c r="Z19" s="7">
        <v>4404.08</v>
      </c>
      <c r="AC19" s="7">
        <v>432</v>
      </c>
      <c r="AE19" s="7">
        <v>2577</v>
      </c>
      <c r="AF19" s="7">
        <v>14704.169707183437</v>
      </c>
      <c r="AG19" s="7">
        <f t="shared" si="0"/>
        <v>79203.562607183441</v>
      </c>
    </row>
    <row r="20" spans="1:33" x14ac:dyDescent="0.3">
      <c r="A20" s="9"/>
    </row>
    <row r="21" spans="1:33" x14ac:dyDescent="0.3">
      <c r="A21" s="9" t="s">
        <v>46</v>
      </c>
      <c r="B21" s="7">
        <v>3197.3440000000001</v>
      </c>
      <c r="C21" s="7">
        <v>2523.2214000000004</v>
      </c>
      <c r="D21" s="7">
        <v>47.334000000000003</v>
      </c>
      <c r="E21" s="7">
        <v>5767.8994000000002</v>
      </c>
      <c r="F21" s="7">
        <v>3080</v>
      </c>
      <c r="H21" s="7">
        <v>2144.576</v>
      </c>
      <c r="X21" s="7">
        <v>1277</v>
      </c>
      <c r="Y21" s="7">
        <v>5761.8</v>
      </c>
      <c r="AC21" s="7">
        <v>130</v>
      </c>
      <c r="AE21" s="7">
        <v>1186</v>
      </c>
      <c r="AF21" s="7">
        <v>6730.2516447155058</v>
      </c>
      <c r="AG21" s="7">
        <f t="shared" si="0"/>
        <v>26077.527044715505</v>
      </c>
    </row>
    <row r="22" spans="1:33" x14ac:dyDescent="0.3">
      <c r="A22" s="12" t="s">
        <v>47</v>
      </c>
    </row>
    <row r="23" spans="1:33" x14ac:dyDescent="0.3">
      <c r="A23" s="12" t="s">
        <v>48</v>
      </c>
      <c r="B23" s="7">
        <v>33.456000000000003</v>
      </c>
      <c r="C23" s="7">
        <v>39.3855</v>
      </c>
      <c r="E23" s="7">
        <v>72.841499999999996</v>
      </c>
      <c r="F23" s="7">
        <v>17</v>
      </c>
      <c r="X23" s="7">
        <v>23</v>
      </c>
      <c r="Y23" s="7">
        <v>193.875</v>
      </c>
      <c r="AE23" s="7">
        <v>96</v>
      </c>
      <c r="AF23" s="7">
        <v>49.351328926414361</v>
      </c>
      <c r="AG23" s="7">
        <f t="shared" si="0"/>
        <v>452.06782892641434</v>
      </c>
    </row>
    <row r="24" spans="1:33" x14ac:dyDescent="0.3">
      <c r="A24" s="12" t="s">
        <v>49</v>
      </c>
    </row>
    <row r="25" spans="1:33" x14ac:dyDescent="0.3">
      <c r="A25" s="12" t="s">
        <v>50</v>
      </c>
    </row>
    <row r="26" spans="1:33" x14ac:dyDescent="0.3">
      <c r="A26" s="12" t="s">
        <v>51</v>
      </c>
      <c r="B26" s="7">
        <v>127.92</v>
      </c>
      <c r="E26" s="7">
        <v>127.92</v>
      </c>
      <c r="X26" s="7">
        <v>8</v>
      </c>
      <c r="Y26" s="7">
        <v>136.94999999999999</v>
      </c>
      <c r="AE26" s="7">
        <v>164</v>
      </c>
      <c r="AF26" s="7">
        <v>637.8970033443743</v>
      </c>
      <c r="AG26" s="7">
        <f t="shared" si="0"/>
        <v>1074.7670033443742</v>
      </c>
    </row>
    <row r="27" spans="1:33" x14ac:dyDescent="0.3">
      <c r="A27" s="12" t="s">
        <v>52</v>
      </c>
      <c r="X27" s="7">
        <v>3</v>
      </c>
      <c r="Y27" s="7">
        <v>57.75</v>
      </c>
      <c r="AF27" s="7">
        <v>11.722959279596198</v>
      </c>
      <c r="AG27" s="7">
        <f t="shared" si="0"/>
        <v>72.472959279596196</v>
      </c>
    </row>
    <row r="28" spans="1:33" x14ac:dyDescent="0.3">
      <c r="A28" s="12" t="s">
        <v>53</v>
      </c>
    </row>
    <row r="29" spans="1:33" x14ac:dyDescent="0.3">
      <c r="A29" s="12" t="s">
        <v>54</v>
      </c>
    </row>
    <row r="30" spans="1:33" x14ac:dyDescent="0.3">
      <c r="A30" s="12" t="s">
        <v>55</v>
      </c>
      <c r="B30" s="7">
        <v>1985.712</v>
      </c>
      <c r="C30" s="7">
        <v>1253.1365000000001</v>
      </c>
      <c r="E30" s="7">
        <v>3238.8485000000001</v>
      </c>
      <c r="H30" s="7">
        <v>1655.808</v>
      </c>
      <c r="X30" s="7">
        <v>27</v>
      </c>
      <c r="Y30" s="7">
        <v>13.2</v>
      </c>
      <c r="AE30" s="7">
        <v>95</v>
      </c>
      <c r="AF30" s="7">
        <v>625.01941742543568</v>
      </c>
      <c r="AG30" s="7">
        <f t="shared" si="0"/>
        <v>5654.8759174254355</v>
      </c>
    </row>
    <row r="31" spans="1:33" x14ac:dyDescent="0.3">
      <c r="A31" s="12" t="s">
        <v>56</v>
      </c>
      <c r="B31" s="7">
        <v>674.36800000000005</v>
      </c>
      <c r="E31" s="7">
        <v>674.36800000000005</v>
      </c>
      <c r="F31" s="7">
        <v>3052</v>
      </c>
      <c r="X31" s="7">
        <v>22</v>
      </c>
      <c r="Y31" s="7">
        <v>611.32499999999993</v>
      </c>
      <c r="AE31" s="7">
        <v>442</v>
      </c>
      <c r="AF31" s="7">
        <v>1425.4499999999998</v>
      </c>
      <c r="AG31" s="7">
        <f t="shared" si="0"/>
        <v>6227.143</v>
      </c>
    </row>
    <row r="32" spans="1:33" x14ac:dyDescent="0.3">
      <c r="A32" s="12" t="s">
        <v>57</v>
      </c>
      <c r="B32" s="7">
        <v>7.8719999999999999</v>
      </c>
      <c r="C32" s="7">
        <v>1.7023999999999999</v>
      </c>
      <c r="E32" s="7">
        <v>9.5744000000000007</v>
      </c>
      <c r="H32" s="7">
        <v>8</v>
      </c>
      <c r="X32" s="7">
        <v>3</v>
      </c>
      <c r="Y32" s="7">
        <v>459.52499999999998</v>
      </c>
      <c r="AE32" s="7">
        <v>133</v>
      </c>
      <c r="AF32" s="7">
        <v>198.40199999999999</v>
      </c>
      <c r="AG32" s="7">
        <f t="shared" si="0"/>
        <v>811.5014000000001</v>
      </c>
    </row>
    <row r="33" spans="1:33" x14ac:dyDescent="0.3">
      <c r="A33" s="12" t="s">
        <v>58</v>
      </c>
    </row>
    <row r="34" spans="1:33" x14ac:dyDescent="0.3">
      <c r="A34" s="12" t="s">
        <v>59</v>
      </c>
      <c r="B34" s="7">
        <v>368</v>
      </c>
      <c r="C34" s="7">
        <v>1228.9970000000001</v>
      </c>
      <c r="D34" s="7">
        <v>47.334000000000003</v>
      </c>
      <c r="E34" s="7">
        <v>1276.3310000000001</v>
      </c>
      <c r="F34" s="7">
        <v>10</v>
      </c>
      <c r="H34" s="7">
        <v>480.76799999999997</v>
      </c>
      <c r="X34" s="7">
        <v>1191</v>
      </c>
      <c r="Y34" s="7">
        <v>4289.1750000000002</v>
      </c>
      <c r="AC34" s="7">
        <v>130</v>
      </c>
      <c r="AE34" s="7">
        <v>256</v>
      </c>
      <c r="AF34" s="7">
        <v>3782.4089357396851</v>
      </c>
      <c r="AG34" s="7">
        <f t="shared" si="0"/>
        <v>11783.682935739685</v>
      </c>
    </row>
    <row r="35" spans="1:33" x14ac:dyDescent="0.3">
      <c r="A35" s="9"/>
    </row>
    <row r="36" spans="1:33" x14ac:dyDescent="0.3">
      <c r="A36" s="9" t="s">
        <v>60</v>
      </c>
      <c r="X36" s="7">
        <v>15992</v>
      </c>
      <c r="Y36" s="7">
        <v>264.82499999999999</v>
      </c>
      <c r="Z36" s="7">
        <v>6</v>
      </c>
      <c r="AF36" s="7">
        <v>50.779674632679694</v>
      </c>
      <c r="AG36" s="7">
        <f t="shared" si="0"/>
        <v>16313.604674632681</v>
      </c>
    </row>
    <row r="37" spans="1:33" x14ac:dyDescent="0.3">
      <c r="A37" s="12" t="s">
        <v>61</v>
      </c>
      <c r="X37" s="7">
        <v>150</v>
      </c>
      <c r="AF37" s="7">
        <v>33.526026198679695</v>
      </c>
      <c r="AG37" s="7">
        <f t="shared" si="0"/>
        <v>183.52602619867969</v>
      </c>
    </row>
    <row r="38" spans="1:33" x14ac:dyDescent="0.3">
      <c r="A38" s="12" t="s">
        <v>62</v>
      </c>
      <c r="X38" s="7">
        <v>541</v>
      </c>
      <c r="AG38" s="7">
        <f t="shared" si="0"/>
        <v>541</v>
      </c>
    </row>
    <row r="39" spans="1:33" x14ac:dyDescent="0.3">
      <c r="A39" s="12" t="s">
        <v>63</v>
      </c>
      <c r="X39" s="7">
        <v>956</v>
      </c>
      <c r="AG39" s="7">
        <f t="shared" si="0"/>
        <v>956</v>
      </c>
    </row>
    <row r="40" spans="1:33" x14ac:dyDescent="0.3">
      <c r="A40" s="12" t="s">
        <v>64</v>
      </c>
      <c r="Y40" s="7">
        <v>200.47499999999999</v>
      </c>
      <c r="AF40" s="7">
        <v>17.253648433999999</v>
      </c>
      <c r="AG40" s="7">
        <f t="shared" si="0"/>
        <v>217.72864843399998</v>
      </c>
    </row>
    <row r="41" spans="1:33" x14ac:dyDescent="0.3">
      <c r="A41" s="12" t="s">
        <v>65</v>
      </c>
      <c r="X41" s="7">
        <v>14345</v>
      </c>
      <c r="Y41" s="7">
        <v>64.349999999999994</v>
      </c>
      <c r="Z41" s="7">
        <v>6</v>
      </c>
      <c r="AG41" s="7">
        <f t="shared" si="0"/>
        <v>14415.35</v>
      </c>
    </row>
    <row r="42" spans="1:33" x14ac:dyDescent="0.3">
      <c r="A42" s="9"/>
    </row>
    <row r="43" spans="1:33" x14ac:dyDescent="0.3">
      <c r="A43" s="9" t="s">
        <v>66</v>
      </c>
      <c r="B43" s="7">
        <v>4780.9889999999996</v>
      </c>
      <c r="C43" s="7">
        <v>2533.8004999999998</v>
      </c>
      <c r="D43" s="7">
        <v>232.32300000000001</v>
      </c>
      <c r="E43" s="7">
        <v>7547.1124999999993</v>
      </c>
      <c r="X43" s="7">
        <v>4172</v>
      </c>
      <c r="Y43" s="7">
        <v>5765.0999999999995</v>
      </c>
      <c r="Z43" s="7">
        <v>4398.08</v>
      </c>
      <c r="AC43" s="7">
        <v>302</v>
      </c>
      <c r="AE43" s="7">
        <v>1391</v>
      </c>
      <c r="AF43" s="7">
        <v>7923.1383878352517</v>
      </c>
      <c r="AG43" s="7">
        <f t="shared" si="0"/>
        <v>31498.430887835246</v>
      </c>
    </row>
    <row r="44" spans="1:33" x14ac:dyDescent="0.3">
      <c r="A44" s="12" t="s">
        <v>67</v>
      </c>
      <c r="B44" s="7">
        <v>4780.9889999999996</v>
      </c>
      <c r="C44" s="7">
        <v>2533.8004999999998</v>
      </c>
      <c r="D44" s="7">
        <v>232.32300000000001</v>
      </c>
      <c r="E44" s="7">
        <v>7547.1124999999993</v>
      </c>
      <c r="X44" s="7">
        <v>1252</v>
      </c>
      <c r="Y44" s="7">
        <v>5763.45</v>
      </c>
      <c r="Z44" s="7">
        <v>4398.08</v>
      </c>
      <c r="AC44" s="7">
        <v>302</v>
      </c>
      <c r="AE44" s="7">
        <v>1057</v>
      </c>
      <c r="AF44" s="7">
        <v>7442.7847260934832</v>
      </c>
      <c r="AG44" s="7">
        <f t="shared" si="0"/>
        <v>27762.427226093485</v>
      </c>
    </row>
    <row r="45" spans="1:33" x14ac:dyDescent="0.3">
      <c r="A45" s="12" t="s">
        <v>68</v>
      </c>
      <c r="X45" s="7">
        <v>2920</v>
      </c>
      <c r="Y45" s="7">
        <v>1.65</v>
      </c>
      <c r="AE45" s="7">
        <v>334</v>
      </c>
      <c r="AF45" s="7">
        <v>480.35366174176858</v>
      </c>
      <c r="AG45" s="7">
        <f t="shared" si="0"/>
        <v>3736.0036617417686</v>
      </c>
    </row>
    <row r="46" spans="1:33" x14ac:dyDescent="0.3">
      <c r="A46" s="9"/>
    </row>
    <row r="47" spans="1:33" x14ac:dyDescent="0.3">
      <c r="A47" s="9" t="s">
        <v>69</v>
      </c>
      <c r="X47" s="7">
        <v>5314</v>
      </c>
      <c r="AG47" s="7">
        <f t="shared" si="0"/>
        <v>5314</v>
      </c>
    </row>
    <row r="48" spans="1:33" x14ac:dyDescent="0.3">
      <c r="A48" s="12" t="s">
        <v>70</v>
      </c>
      <c r="X48" s="7">
        <v>1855</v>
      </c>
      <c r="AG48" s="7">
        <f t="shared" si="0"/>
        <v>1855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B2DA-823E-5247-9293-3DC625080E89}">
  <dimension ref="A1:AG49"/>
  <sheetViews>
    <sheetView topLeftCell="A25" workbookViewId="0">
      <selection activeCell="AG7" sqref="AG7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2935.93</v>
      </c>
      <c r="C2" s="7">
        <v>2745</v>
      </c>
      <c r="D2" s="7">
        <v>196.08</v>
      </c>
      <c r="E2" s="7">
        <v>5877.01</v>
      </c>
      <c r="X2" s="7">
        <v>3249.75</v>
      </c>
      <c r="Z2" s="7">
        <v>6782.4500000000007</v>
      </c>
      <c r="AA2" s="7">
        <v>507.74399999999997</v>
      </c>
      <c r="AE2" s="7">
        <v>56</v>
      </c>
      <c r="AG2" s="7">
        <f>B2+C2+D2+F2+G2+H2+I2+I2+J2+K2+L2+M2+N2+O2+P2+Q2+R2+S2+T2+U2+V2+W2+X2+Y2+Z2+AA2+AB2+AC2+AD2+AE2+AF2</f>
        <v>16472.954000000002</v>
      </c>
    </row>
    <row r="3" spans="1:33" x14ac:dyDescent="0.3">
      <c r="A3" s="7" t="s">
        <v>33</v>
      </c>
      <c r="B3" s="7">
        <v>122.61</v>
      </c>
      <c r="E3" s="7">
        <v>122.61</v>
      </c>
      <c r="X3" s="7">
        <v>10988.25</v>
      </c>
      <c r="AF3" s="7">
        <v>8.2560000000000002</v>
      </c>
      <c r="AG3" s="7">
        <f t="shared" ref="AG3:AG49" si="0">B3+C3+D3+F3+G3+H3+I3+I3+J3+K3+L3+M3+N3+O3+P3+Q3+R3+S3+T3+U3+V3+W3+X3+Y3+Z3+AA3+AB3+AC3+AD3+AE3+AF3</f>
        <v>11119.116</v>
      </c>
    </row>
    <row r="4" spans="1:33" x14ac:dyDescent="0.3">
      <c r="A4" s="7" t="s">
        <v>34</v>
      </c>
      <c r="X4" s="7">
        <v>475.65</v>
      </c>
      <c r="AG4" s="7">
        <f t="shared" si="0"/>
        <v>475.65</v>
      </c>
    </row>
    <row r="5" spans="1:33" x14ac:dyDescent="0.3">
      <c r="A5" s="7" t="s">
        <v>35</v>
      </c>
      <c r="X5" s="7">
        <v>97.65</v>
      </c>
      <c r="AG5" s="7">
        <f t="shared" si="0"/>
        <v>97.65</v>
      </c>
    </row>
    <row r="6" spans="1:33" x14ac:dyDescent="0.3">
      <c r="A6" s="7" t="s">
        <v>36</v>
      </c>
      <c r="B6" s="7">
        <v>-33.549999999999997</v>
      </c>
      <c r="C6" s="7">
        <v>-53.1</v>
      </c>
      <c r="E6" s="7">
        <v>-86.65</v>
      </c>
      <c r="F6" s="7">
        <v>-8.4</v>
      </c>
      <c r="X6" s="7">
        <v>561.75</v>
      </c>
      <c r="AG6" s="7">
        <f t="shared" si="0"/>
        <v>466.7</v>
      </c>
    </row>
    <row r="8" spans="1:33" x14ac:dyDescent="0.3">
      <c r="A8" s="6" t="s">
        <v>37</v>
      </c>
      <c r="B8" s="7">
        <v>3024.99</v>
      </c>
      <c r="C8" s="7">
        <v>2691.9</v>
      </c>
      <c r="D8" s="7">
        <v>196.08</v>
      </c>
      <c r="E8" s="7">
        <v>5912.9699999999993</v>
      </c>
      <c r="F8" s="7">
        <v>-8.4</v>
      </c>
      <c r="X8" s="7">
        <v>14082.6</v>
      </c>
      <c r="Z8" s="7">
        <v>6782.4500000000007</v>
      </c>
      <c r="AA8" s="7">
        <v>507.74399999999997</v>
      </c>
      <c r="AE8" s="7">
        <v>56</v>
      </c>
      <c r="AF8" s="7">
        <v>8.2560000000000002</v>
      </c>
      <c r="AG8" s="7">
        <f t="shared" si="0"/>
        <v>27341.62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-1961.15</v>
      </c>
      <c r="C11" s="7">
        <v>-742.8</v>
      </c>
      <c r="E11" s="7">
        <v>-2703.95</v>
      </c>
      <c r="F11" s="7">
        <v>1093.1400000000001</v>
      </c>
      <c r="X11" s="7">
        <v>-2710.05</v>
      </c>
      <c r="AA11" s="7">
        <v>-507.74399999999997</v>
      </c>
      <c r="AF11" s="7">
        <v>1136.06</v>
      </c>
      <c r="AG11" s="7">
        <f t="shared" si="0"/>
        <v>-3692.5439999999994</v>
      </c>
    </row>
    <row r="12" spans="1:33" x14ac:dyDescent="0.3">
      <c r="A12" s="7" t="s">
        <v>40</v>
      </c>
      <c r="B12" s="7">
        <v>-658.80000000000018</v>
      </c>
      <c r="C12" s="7">
        <v>-738.9</v>
      </c>
      <c r="E12" s="7">
        <v>-1397.6999999999998</v>
      </c>
      <c r="X12" s="7">
        <v>-1573.9499999999998</v>
      </c>
      <c r="AA12" s="7">
        <v>-507.74399999999997</v>
      </c>
      <c r="AF12" s="7">
        <v>1343.578</v>
      </c>
      <c r="AG12" s="7">
        <f t="shared" si="0"/>
        <v>-2135.8160000000003</v>
      </c>
    </row>
    <row r="13" spans="1:33" x14ac:dyDescent="0.3">
      <c r="A13" s="7" t="s">
        <v>41</v>
      </c>
      <c r="B13" s="7">
        <v>-1302.3499999999999</v>
      </c>
      <c r="C13" s="7">
        <v>-3.9</v>
      </c>
      <c r="E13" s="7">
        <v>-1306.25</v>
      </c>
      <c r="F13" s="7">
        <v>1094.1399999999999</v>
      </c>
      <c r="X13" s="7">
        <v>-16.8</v>
      </c>
      <c r="AG13" s="7">
        <f t="shared" si="0"/>
        <v>-228.91000000000014</v>
      </c>
    </row>
    <row r="14" spans="1:33" x14ac:dyDescent="0.3">
      <c r="A14" s="7" t="s">
        <v>42</v>
      </c>
      <c r="X14" s="7">
        <v>-802.2</v>
      </c>
      <c r="AF14" s="7">
        <v>-15.995999999999999</v>
      </c>
      <c r="AG14" s="7">
        <f t="shared" si="0"/>
        <v>-818.19600000000003</v>
      </c>
    </row>
    <row r="15" spans="1:33" x14ac:dyDescent="0.3">
      <c r="A15" s="7" t="s">
        <v>43</v>
      </c>
      <c r="F15" s="7">
        <v>-1</v>
      </c>
      <c r="X15" s="7">
        <v>-317.10000000000002</v>
      </c>
      <c r="AF15" s="7">
        <v>-191.52199999999999</v>
      </c>
      <c r="AG15" s="7">
        <f t="shared" si="0"/>
        <v>-509.62200000000001</v>
      </c>
    </row>
    <row r="17" spans="1:33" x14ac:dyDescent="0.3">
      <c r="A17" s="6" t="s">
        <v>44</v>
      </c>
      <c r="B17" s="7">
        <v>1063.8399999999999</v>
      </c>
      <c r="C17" s="7">
        <v>1949.1</v>
      </c>
      <c r="D17" s="7">
        <v>196.08</v>
      </c>
      <c r="E17" s="7">
        <v>3209.0199999999995</v>
      </c>
      <c r="F17" s="7">
        <v>1084.74</v>
      </c>
      <c r="X17" s="7">
        <v>11468.1</v>
      </c>
      <c r="Z17" s="7">
        <v>6782.4500000000007</v>
      </c>
      <c r="AE17" s="7">
        <v>56</v>
      </c>
      <c r="AF17" s="7">
        <v>1144.316</v>
      </c>
      <c r="AG17" s="7">
        <f t="shared" si="0"/>
        <v>23744.626</v>
      </c>
    </row>
    <row r="18" spans="1:33" x14ac:dyDescent="0.3">
      <c r="A18" s="7" t="s">
        <v>38</v>
      </c>
      <c r="Z18" s="7">
        <v>0</v>
      </c>
    </row>
    <row r="19" spans="1:33" x14ac:dyDescent="0.3">
      <c r="A19" s="6" t="s">
        <v>45</v>
      </c>
      <c r="B19" s="7">
        <v>1063.8399999999999</v>
      </c>
      <c r="C19" s="7">
        <v>1949.1</v>
      </c>
      <c r="D19" s="7">
        <v>196.08</v>
      </c>
      <c r="E19" s="7">
        <v>3209.0199999999995</v>
      </c>
      <c r="F19" s="7">
        <v>1085.04</v>
      </c>
      <c r="X19" s="7">
        <v>11468.1</v>
      </c>
      <c r="Z19" s="7">
        <v>6782.4500000000007</v>
      </c>
      <c r="AE19" s="7">
        <v>56</v>
      </c>
      <c r="AF19" s="7">
        <v>1144.3159999999998</v>
      </c>
      <c r="AG19" s="7">
        <f t="shared" si="0"/>
        <v>23744.925999999999</v>
      </c>
    </row>
    <row r="21" spans="1:33" x14ac:dyDescent="0.3">
      <c r="A21" s="6" t="s">
        <v>46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15.25</v>
      </c>
      <c r="C23" s="7">
        <v>161.69999999999999</v>
      </c>
      <c r="E23" s="7">
        <v>176.95</v>
      </c>
      <c r="X23" s="7">
        <v>106.05</v>
      </c>
      <c r="AF23" s="7">
        <v>16.512</v>
      </c>
      <c r="AG23" s="7">
        <f t="shared" si="0"/>
        <v>299.512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268.8</v>
      </c>
      <c r="AF26" s="7">
        <v>50.481999999999999</v>
      </c>
      <c r="AG26" s="7">
        <f t="shared" si="0"/>
        <v>319.28200000000004</v>
      </c>
    </row>
    <row r="27" spans="1:33" x14ac:dyDescent="0.3">
      <c r="A27" s="7" t="s">
        <v>52</v>
      </c>
      <c r="C27" s="7">
        <v>236.1</v>
      </c>
      <c r="E27" s="7">
        <v>236.1</v>
      </c>
      <c r="X27" s="7">
        <v>48.3</v>
      </c>
      <c r="AF27" s="7">
        <v>37.323999999999998</v>
      </c>
      <c r="AG27" s="7">
        <f t="shared" si="0"/>
        <v>321.72399999999999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31.72</v>
      </c>
      <c r="C30" s="7">
        <v>145.5</v>
      </c>
      <c r="E30" s="7">
        <v>177.22</v>
      </c>
      <c r="X30" s="7">
        <v>1194.9000000000001</v>
      </c>
      <c r="AF30" s="7">
        <v>126.85</v>
      </c>
      <c r="AG30" s="7">
        <f t="shared" si="0"/>
        <v>1498.97</v>
      </c>
    </row>
    <row r="31" spans="1:33" x14ac:dyDescent="0.3">
      <c r="A31" s="7" t="s">
        <v>56</v>
      </c>
      <c r="C31" s="7">
        <v>0.9</v>
      </c>
      <c r="E31" s="7">
        <v>0.9</v>
      </c>
      <c r="F31" s="7">
        <v>818.3</v>
      </c>
      <c r="X31" s="7">
        <v>121.8</v>
      </c>
      <c r="AF31" s="7">
        <v>87.977999999999994</v>
      </c>
      <c r="AG31" s="7">
        <f t="shared" si="0"/>
        <v>1028.9779999999998</v>
      </c>
    </row>
    <row r="32" spans="1:33" x14ac:dyDescent="0.3">
      <c r="A32" s="7" t="s">
        <v>57</v>
      </c>
      <c r="X32" s="7">
        <v>163.80000000000001</v>
      </c>
      <c r="AF32" s="7">
        <v>56.673999999999992</v>
      </c>
      <c r="AG32" s="7">
        <f t="shared" si="0"/>
        <v>220.47399999999999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380.64</v>
      </c>
      <c r="C34" s="7">
        <v>293.7</v>
      </c>
      <c r="E34" s="7">
        <v>674.33999999999992</v>
      </c>
      <c r="F34" s="7">
        <v>145.19999999999999</v>
      </c>
      <c r="X34" s="7">
        <v>1227.45</v>
      </c>
      <c r="AF34" s="7">
        <v>360.25399999999996</v>
      </c>
      <c r="AG34" s="7">
        <f t="shared" si="0"/>
        <v>2407.2440000000001</v>
      </c>
    </row>
    <row r="36" spans="1:33" x14ac:dyDescent="0.3">
      <c r="A36" s="6" t="s">
        <v>60</v>
      </c>
      <c r="B36" s="7">
        <v>394.67</v>
      </c>
      <c r="C36" s="7">
        <v>29.1</v>
      </c>
      <c r="E36" s="7">
        <v>423.77000000000004</v>
      </c>
      <c r="F36" s="7">
        <v>2.1</v>
      </c>
      <c r="X36" s="7">
        <v>4709.25</v>
      </c>
      <c r="AF36" s="7">
        <v>13.157999999999999</v>
      </c>
      <c r="AG36" s="7">
        <f t="shared" si="0"/>
        <v>5148.2780000000002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241.56</v>
      </c>
      <c r="C43" s="7">
        <v>1082.0999999999999</v>
      </c>
      <c r="D43" s="7">
        <v>196.08</v>
      </c>
      <c r="E43" s="7">
        <v>1519.7399999999998</v>
      </c>
      <c r="F43" s="7">
        <v>119.44</v>
      </c>
      <c r="X43" s="7">
        <v>2921.1</v>
      </c>
      <c r="Z43" s="7">
        <v>6782.4500000000007</v>
      </c>
      <c r="AE43" s="7">
        <v>56</v>
      </c>
      <c r="AF43" s="7">
        <v>395.08399999999995</v>
      </c>
      <c r="AG43" s="7">
        <f t="shared" si="0"/>
        <v>11793.814</v>
      </c>
    </row>
    <row r="44" spans="1:33" x14ac:dyDescent="0.3">
      <c r="A44" s="7" t="s">
        <v>67</v>
      </c>
      <c r="B44" s="7">
        <v>241.56</v>
      </c>
      <c r="C44" s="7">
        <v>1082.0999999999999</v>
      </c>
      <c r="D44" s="7">
        <v>196.08</v>
      </c>
      <c r="E44" s="7">
        <v>1519.7399999999998</v>
      </c>
      <c r="F44" s="7">
        <v>119.44</v>
      </c>
      <c r="X44" s="7">
        <v>2232.3000000000002</v>
      </c>
      <c r="Z44" s="7">
        <v>6782.4500000000007</v>
      </c>
      <c r="AE44" s="7">
        <v>56</v>
      </c>
      <c r="AF44" s="7">
        <v>388.63399999999996</v>
      </c>
      <c r="AG44" s="7">
        <f t="shared" si="0"/>
        <v>11098.564</v>
      </c>
    </row>
    <row r="45" spans="1:33" x14ac:dyDescent="0.3">
      <c r="A45" s="7" t="s">
        <v>68</v>
      </c>
      <c r="AF45" s="7">
        <v>6.45</v>
      </c>
      <c r="AG45" s="7">
        <f t="shared" si="0"/>
        <v>6.45</v>
      </c>
    </row>
    <row r="46" spans="1:33" x14ac:dyDescent="0.3">
      <c r="X46" s="7">
        <v>688.8</v>
      </c>
      <c r="AG46" s="7">
        <f t="shared" si="0"/>
        <v>688.8</v>
      </c>
    </row>
    <row r="47" spans="1:33" x14ac:dyDescent="0.3">
      <c r="A47" s="6" t="s">
        <v>69</v>
      </c>
    </row>
    <row r="48" spans="1:33" x14ac:dyDescent="0.3">
      <c r="A48" s="7" t="s">
        <v>70</v>
      </c>
      <c r="X48" s="7">
        <v>516.6</v>
      </c>
      <c r="AG48" s="7">
        <f t="shared" si="0"/>
        <v>516.6</v>
      </c>
    </row>
    <row r="49" spans="24:33" x14ac:dyDescent="0.3">
      <c r="X49" s="7">
        <v>190.05</v>
      </c>
      <c r="AG49" s="7">
        <f t="shared" si="0"/>
        <v>190.05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CE43-F2D4-F94D-9927-47336673AA0B}">
  <dimension ref="A1:AG48"/>
  <sheetViews>
    <sheetView topLeftCell="AB28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1597.59</v>
      </c>
      <c r="C2" s="7">
        <v>14521.605</v>
      </c>
      <c r="D2" s="7">
        <v>434.75747700000005</v>
      </c>
      <c r="E2" s="7">
        <v>16553.952476999999</v>
      </c>
      <c r="G2" s="7">
        <v>2485.35</v>
      </c>
      <c r="Y2" s="7">
        <v>627</v>
      </c>
      <c r="Z2" s="7">
        <v>3490.1</v>
      </c>
      <c r="AA2" s="7">
        <v>4501.1539999999995</v>
      </c>
      <c r="AB2" s="7">
        <v>406.26399999999995</v>
      </c>
      <c r="AC2" s="7">
        <v>630</v>
      </c>
      <c r="AD2" s="7">
        <v>596.84</v>
      </c>
      <c r="AE2" s="7">
        <v>1463</v>
      </c>
      <c r="AG2" s="7">
        <f>SUM(B2:D2,F2:AF2)</f>
        <v>30753.660476999994</v>
      </c>
    </row>
    <row r="3" spans="1:33" x14ac:dyDescent="0.3">
      <c r="A3" s="12" t="s">
        <v>33</v>
      </c>
      <c r="B3" s="7">
        <v>15392</v>
      </c>
      <c r="E3" s="7">
        <v>15392</v>
      </c>
      <c r="F3" s="7">
        <v>203.15598400000002</v>
      </c>
      <c r="G3" s="7">
        <v>18996.600000000002</v>
      </c>
      <c r="H3" s="7">
        <v>2060.5439999999999</v>
      </c>
      <c r="X3" s="7">
        <v>17103</v>
      </c>
      <c r="Y3" s="7">
        <v>36196.421249999992</v>
      </c>
      <c r="AF3" s="7">
        <v>391.79914399999996</v>
      </c>
      <c r="AG3" s="7">
        <f t="shared" ref="AG3:AG48" si="0">SUM(B3:D3,F3:AF3)</f>
        <v>90343.520378000001</v>
      </c>
    </row>
    <row r="4" spans="1:33" x14ac:dyDescent="0.3">
      <c r="A4" s="12" t="s">
        <v>34</v>
      </c>
      <c r="B4" s="7">
        <v>3.8939261279999999</v>
      </c>
      <c r="E4" s="7">
        <v>3.8939261279999999</v>
      </c>
      <c r="X4" s="7">
        <v>5298</v>
      </c>
      <c r="Y4" s="7">
        <v>589.09949999999992</v>
      </c>
      <c r="AF4" s="7">
        <v>313.43602999999996</v>
      </c>
      <c r="AG4" s="7">
        <f t="shared" si="0"/>
        <v>6204.4294561280003</v>
      </c>
    </row>
    <row r="5" spans="1:33" x14ac:dyDescent="0.3">
      <c r="A5" s="12" t="s">
        <v>35</v>
      </c>
      <c r="X5" s="7">
        <v>2946</v>
      </c>
      <c r="AG5" s="7">
        <f t="shared" si="0"/>
        <v>2946</v>
      </c>
    </row>
    <row r="6" spans="1:33" x14ac:dyDescent="0.3">
      <c r="A6" s="12" t="s">
        <v>36</v>
      </c>
      <c r="B6" s="7">
        <v>299.13600000000002</v>
      </c>
      <c r="C6" s="7">
        <v>282.07957199999998</v>
      </c>
      <c r="D6" s="7">
        <v>-17.1465</v>
      </c>
      <c r="E6" s="7">
        <v>564.06907200000012</v>
      </c>
      <c r="G6" s="7">
        <v>118.65</v>
      </c>
      <c r="H6" s="7">
        <v>-43.008000000000003</v>
      </c>
      <c r="X6" s="7">
        <v>-30</v>
      </c>
      <c r="Y6" s="7">
        <v>626.56275000000016</v>
      </c>
      <c r="AG6" s="7">
        <f t="shared" si="0"/>
        <v>1236.2738220000001</v>
      </c>
    </row>
    <row r="7" spans="1:33" x14ac:dyDescent="0.3">
      <c r="A7" s="9"/>
    </row>
    <row r="8" spans="1:33" x14ac:dyDescent="0.3">
      <c r="A8" s="9" t="s">
        <v>37</v>
      </c>
      <c r="B8" s="7">
        <v>17284.832073871999</v>
      </c>
      <c r="C8" s="7">
        <v>14803.684572</v>
      </c>
      <c r="D8" s="7">
        <v>417.61097700000005</v>
      </c>
      <c r="E8" s="7">
        <v>32506.127622871998</v>
      </c>
      <c r="F8" s="7">
        <v>373.206928</v>
      </c>
      <c r="G8" s="7">
        <v>21600.600000000002</v>
      </c>
      <c r="H8" s="7">
        <v>2017.5359999999998</v>
      </c>
      <c r="X8" s="7">
        <v>8829</v>
      </c>
      <c r="Y8" s="7">
        <v>36860.884499999993</v>
      </c>
      <c r="Z8" s="7">
        <v>3490.1</v>
      </c>
      <c r="AA8" s="7">
        <v>4501.1539999999995</v>
      </c>
      <c r="AB8" s="7">
        <v>406.26399999999995</v>
      </c>
      <c r="AC8" s="7">
        <v>630</v>
      </c>
      <c r="AD8" s="7">
        <v>596.84</v>
      </c>
      <c r="AE8" s="7">
        <v>1463</v>
      </c>
      <c r="AF8" s="7">
        <v>78.363113999999996</v>
      </c>
      <c r="AG8" s="7">
        <f t="shared" si="0"/>
        <v>113353.07616487199</v>
      </c>
    </row>
    <row r="9" spans="1:33" x14ac:dyDescent="0.3">
      <c r="A9" s="12" t="s">
        <v>38</v>
      </c>
      <c r="B9" s="7">
        <v>-3.1752190280012655</v>
      </c>
      <c r="C9" s="7">
        <v>-155.93663970000125</v>
      </c>
      <c r="E9" s="7">
        <v>-159.1133077280025</v>
      </c>
      <c r="H9" s="7">
        <v>3.9167999999997392</v>
      </c>
      <c r="X9" s="7">
        <v>161.33099999999831</v>
      </c>
      <c r="Y9" s="7">
        <v>80.252810549998685</v>
      </c>
      <c r="AG9" s="7">
        <f t="shared" si="0"/>
        <v>86.388751821994219</v>
      </c>
    </row>
    <row r="10" spans="1:33" x14ac:dyDescent="0.3">
      <c r="A10" s="12"/>
    </row>
    <row r="11" spans="1:33" x14ac:dyDescent="0.3">
      <c r="A11" s="9" t="s">
        <v>39</v>
      </c>
      <c r="B11" s="7">
        <v>-9854.2152929000003</v>
      </c>
      <c r="C11" s="7">
        <v>-10329.634099600002</v>
      </c>
      <c r="D11" s="7">
        <v>-192.637788</v>
      </c>
      <c r="E11" s="7">
        <v>-20376.4871805</v>
      </c>
      <c r="F11" s="7">
        <v>159</v>
      </c>
      <c r="G11" s="7">
        <v>-21600.600000000002</v>
      </c>
      <c r="X11" s="7">
        <v>19987</v>
      </c>
      <c r="Y11" s="7">
        <v>-20460.824999999997</v>
      </c>
      <c r="Z11" s="7">
        <v>-108.62</v>
      </c>
      <c r="AA11" s="7">
        <v>-4501.1539999999995</v>
      </c>
      <c r="AB11" s="7">
        <v>-406.26399999999995</v>
      </c>
      <c r="AD11" s="7">
        <v>-596.84</v>
      </c>
      <c r="AE11" s="7">
        <v>1056</v>
      </c>
      <c r="AF11" s="7">
        <v>15829.188724</v>
      </c>
      <c r="AG11" s="7">
        <f t="shared" si="0"/>
        <v>-31019.601456500008</v>
      </c>
    </row>
    <row r="12" spans="1:33" x14ac:dyDescent="0.3">
      <c r="A12" s="12" t="s">
        <v>40</v>
      </c>
      <c r="B12" s="7">
        <v>-5909.3397000000004</v>
      </c>
      <c r="C12" s="7">
        <v>-10113.433192400002</v>
      </c>
      <c r="D12" s="7">
        <v>-192.637788</v>
      </c>
      <c r="E12" s="7">
        <v>-16215.410680400002</v>
      </c>
      <c r="F12" s="7">
        <v>-644</v>
      </c>
      <c r="X12" s="7">
        <v>-264</v>
      </c>
      <c r="Y12" s="7">
        <v>-18814.125</v>
      </c>
      <c r="Z12" s="7">
        <v>-108.62</v>
      </c>
      <c r="AA12" s="7">
        <v>-4501.1539999999995</v>
      </c>
      <c r="AB12" s="7">
        <v>-406</v>
      </c>
      <c r="AD12" s="7">
        <v>-596.84</v>
      </c>
      <c r="AE12" s="7">
        <v>1056</v>
      </c>
      <c r="AF12" s="7">
        <v>19728.055999999997</v>
      </c>
      <c r="AG12" s="7">
        <f t="shared" si="0"/>
        <v>-20766.093680400008</v>
      </c>
    </row>
    <row r="13" spans="1:33" x14ac:dyDescent="0.3">
      <c r="A13" s="12" t="s">
        <v>41</v>
      </c>
      <c r="B13" s="7">
        <v>-3890.1752120000006</v>
      </c>
      <c r="E13" s="7">
        <v>-3890.1752120000006</v>
      </c>
      <c r="F13" s="7">
        <v>4049.1679199999999</v>
      </c>
      <c r="AG13" s="7">
        <f t="shared" si="0"/>
        <v>158.99270799999931</v>
      </c>
    </row>
    <row r="14" spans="1:33" x14ac:dyDescent="0.3">
      <c r="A14" s="12" t="s">
        <v>42</v>
      </c>
      <c r="G14" s="7">
        <v>-21600.600000000002</v>
      </c>
      <c r="X14" s="7">
        <v>21738</v>
      </c>
      <c r="Y14" s="7">
        <v>-1033.7249999999999</v>
      </c>
      <c r="AF14" s="7">
        <v>-97.065275999999983</v>
      </c>
      <c r="AG14" s="7">
        <f t="shared" si="0"/>
        <v>-993.39027600000213</v>
      </c>
    </row>
    <row r="15" spans="1:33" x14ac:dyDescent="0.3">
      <c r="A15" s="12" t="s">
        <v>43</v>
      </c>
      <c r="B15" s="7">
        <v>-19.6543809</v>
      </c>
      <c r="C15" s="7">
        <v>-8.6323071999999996</v>
      </c>
      <c r="E15" s="7">
        <v>-28.286688099999999</v>
      </c>
      <c r="F15" s="7">
        <v>-514</v>
      </c>
      <c r="X15" s="7">
        <v>-1315</v>
      </c>
      <c r="Y15" s="7">
        <v>-169.125</v>
      </c>
      <c r="AF15" s="7">
        <v>-3801.8019999999997</v>
      </c>
      <c r="AG15" s="7">
        <f t="shared" si="0"/>
        <v>-5828.2136880999997</v>
      </c>
    </row>
    <row r="16" spans="1:33" x14ac:dyDescent="0.3">
      <c r="A16" s="9"/>
    </row>
    <row r="17" spans="1:33" x14ac:dyDescent="0.3">
      <c r="A17" s="9" t="s">
        <v>44</v>
      </c>
      <c r="B17" s="7">
        <v>7430.6167809719991</v>
      </c>
      <c r="C17" s="7">
        <v>4474.0504723999984</v>
      </c>
      <c r="D17" s="7">
        <v>224.97318900000005</v>
      </c>
      <c r="E17" s="7">
        <v>12129.640442371998</v>
      </c>
      <c r="F17" s="7">
        <v>3092.3748479999999</v>
      </c>
      <c r="H17" s="7">
        <v>2017.5359999999998</v>
      </c>
      <c r="X17" s="7">
        <v>28816</v>
      </c>
      <c r="Y17" s="7">
        <v>16400.059499999996</v>
      </c>
      <c r="Z17" s="7">
        <v>3381.4799999999996</v>
      </c>
      <c r="AC17" s="7">
        <v>630</v>
      </c>
      <c r="AE17" s="7">
        <v>2519</v>
      </c>
      <c r="AF17" s="7">
        <v>15907.551837999998</v>
      </c>
      <c r="AG17" s="7">
        <f t="shared" si="0"/>
        <v>84893.642628371992</v>
      </c>
    </row>
    <row r="18" spans="1:33" x14ac:dyDescent="0.3">
      <c r="A18" s="12" t="s">
        <v>38</v>
      </c>
      <c r="B18" s="7">
        <v>-3.1752190280012655</v>
      </c>
      <c r="C18" s="7">
        <v>-155.93663970000125</v>
      </c>
      <c r="E18" s="7">
        <v>-159.1133077280025</v>
      </c>
      <c r="F18" s="7">
        <v>0.77145599999999992</v>
      </c>
      <c r="H18" s="7">
        <v>3.9167999999997392</v>
      </c>
      <c r="X18" s="7">
        <v>161.33099999999831</v>
      </c>
      <c r="Y18" s="7">
        <v>80.252810549998685</v>
      </c>
      <c r="Z18" s="7">
        <v>0</v>
      </c>
      <c r="AG18" s="7">
        <f t="shared" si="0"/>
        <v>87.16020782199422</v>
      </c>
    </row>
    <row r="19" spans="1:33" x14ac:dyDescent="0.3">
      <c r="A19" s="9" t="s">
        <v>45</v>
      </c>
      <c r="B19" s="7">
        <v>7433.7920000000004</v>
      </c>
      <c r="C19" s="7">
        <v>4629.9871120999996</v>
      </c>
      <c r="D19" s="7">
        <v>224.97463800000003</v>
      </c>
      <c r="E19" s="7">
        <v>12288.753750100001</v>
      </c>
      <c r="F19" s="7">
        <v>3092.3696</v>
      </c>
      <c r="H19" s="7">
        <v>2013.6192000000001</v>
      </c>
      <c r="X19" s="7">
        <v>28654.669000000002</v>
      </c>
      <c r="Y19" s="7">
        <v>16319.806689449997</v>
      </c>
      <c r="Z19" s="7">
        <v>3381.48</v>
      </c>
      <c r="AC19" s="7">
        <v>630</v>
      </c>
      <c r="AE19" s="7">
        <v>2519</v>
      </c>
      <c r="AF19" s="7">
        <v>15907.496112366827</v>
      </c>
      <c r="AG19" s="7">
        <f t="shared" si="0"/>
        <v>84807.194351916827</v>
      </c>
    </row>
    <row r="20" spans="1:33" x14ac:dyDescent="0.3">
      <c r="A20" s="9"/>
    </row>
    <row r="21" spans="1:33" x14ac:dyDescent="0.3">
      <c r="A21" s="9" t="s">
        <v>46</v>
      </c>
      <c r="B21" s="7">
        <v>3161.2640000000001</v>
      </c>
      <c r="C21" s="7">
        <v>2235.9416120999999</v>
      </c>
      <c r="D21" s="7">
        <v>48.3</v>
      </c>
      <c r="E21" s="7">
        <v>5445.5056121000007</v>
      </c>
      <c r="F21" s="7">
        <v>3092.3696</v>
      </c>
      <c r="H21" s="7">
        <v>2013.6192000000001</v>
      </c>
      <c r="X21" s="7">
        <v>1119.6689999999999</v>
      </c>
      <c r="Y21" s="7">
        <v>6752.9211749999995</v>
      </c>
      <c r="AC21" s="7">
        <v>189</v>
      </c>
      <c r="AE21" s="7">
        <v>1056</v>
      </c>
      <c r="AF21" s="7">
        <v>7469.2311539326865</v>
      </c>
      <c r="AG21" s="7">
        <f t="shared" si="0"/>
        <v>27138.315741032686</v>
      </c>
    </row>
    <row r="22" spans="1:33" x14ac:dyDescent="0.3">
      <c r="A22" s="12" t="s">
        <v>47</v>
      </c>
      <c r="B22" s="7">
        <v>85.28</v>
      </c>
      <c r="C22" s="7">
        <v>230.8075</v>
      </c>
      <c r="E22" s="7">
        <v>316.08749999999998</v>
      </c>
      <c r="F22" s="7">
        <v>1.968</v>
      </c>
      <c r="X22" s="7">
        <v>22</v>
      </c>
      <c r="Y22" s="7">
        <v>371.25</v>
      </c>
      <c r="AE22" s="7">
        <v>0</v>
      </c>
      <c r="AF22" s="7">
        <v>492.45945827829826</v>
      </c>
      <c r="AG22" s="7">
        <f t="shared" si="0"/>
        <v>1203.7649582782983</v>
      </c>
    </row>
    <row r="23" spans="1:33" x14ac:dyDescent="0.3">
      <c r="A23" s="12" t="s">
        <v>48</v>
      </c>
      <c r="B23" s="7">
        <v>35.423999999999999</v>
      </c>
      <c r="C23" s="7">
        <v>35.997500000000002</v>
      </c>
      <c r="E23" s="7">
        <v>71.421500000000009</v>
      </c>
      <c r="X23" s="7">
        <v>20</v>
      </c>
      <c r="Y23" s="7">
        <v>181.5</v>
      </c>
      <c r="AE23" s="7">
        <v>84</v>
      </c>
      <c r="AF23" s="7">
        <v>46.887128672667174</v>
      </c>
      <c r="AG23" s="7">
        <f t="shared" si="0"/>
        <v>403.80862867266723</v>
      </c>
    </row>
    <row r="24" spans="1:33" x14ac:dyDescent="0.3">
      <c r="A24" s="12" t="s">
        <v>49</v>
      </c>
      <c r="B24" s="7">
        <v>134.47999999999999</v>
      </c>
      <c r="C24" s="7">
        <v>289.67399999999998</v>
      </c>
      <c r="E24" s="7">
        <v>424.154</v>
      </c>
      <c r="F24" s="7">
        <v>2.4272</v>
      </c>
      <c r="X24" s="7">
        <v>13</v>
      </c>
      <c r="Y24" s="7">
        <v>507.375</v>
      </c>
      <c r="AE24" s="7">
        <v>110</v>
      </c>
      <c r="AF24" s="7">
        <v>1173.2658690810547</v>
      </c>
      <c r="AG24" s="7">
        <f t="shared" si="0"/>
        <v>2230.2220690810545</v>
      </c>
    </row>
    <row r="25" spans="1:33" x14ac:dyDescent="0.3">
      <c r="A25" s="12" t="s">
        <v>50</v>
      </c>
      <c r="B25" s="7">
        <v>7.2160000000000002</v>
      </c>
      <c r="C25" s="7">
        <v>52.853646999999995</v>
      </c>
      <c r="E25" s="7">
        <v>60.069646999999996</v>
      </c>
      <c r="X25" s="7">
        <v>8</v>
      </c>
      <c r="Y25" s="7">
        <v>179.45152499999998</v>
      </c>
      <c r="AE25" s="7">
        <v>80</v>
      </c>
      <c r="AF25" s="7">
        <v>217.96883509819372</v>
      </c>
      <c r="AG25" s="7">
        <f t="shared" si="0"/>
        <v>545.4900070981937</v>
      </c>
    </row>
    <row r="26" spans="1:33" x14ac:dyDescent="0.3">
      <c r="A26" s="12" t="s">
        <v>51</v>
      </c>
      <c r="B26" s="7">
        <v>136.44800000000001</v>
      </c>
      <c r="E26" s="7">
        <v>136.44800000000001</v>
      </c>
      <c r="F26" s="7">
        <v>38.179200000000002</v>
      </c>
      <c r="X26" s="7">
        <v>11</v>
      </c>
      <c r="Y26" s="7">
        <v>620.59387500000003</v>
      </c>
      <c r="AE26" s="7">
        <v>146</v>
      </c>
      <c r="AF26" s="7">
        <v>701.0291871954405</v>
      </c>
      <c r="AG26" s="7">
        <f t="shared" si="0"/>
        <v>1653.2502621954404</v>
      </c>
    </row>
    <row r="27" spans="1:33" x14ac:dyDescent="0.3">
      <c r="A27" s="12" t="s">
        <v>52</v>
      </c>
      <c r="X27" s="7">
        <v>3</v>
      </c>
      <c r="Y27" s="7">
        <v>297.01484999999997</v>
      </c>
      <c r="AF27" s="7">
        <v>22.171175751154934</v>
      </c>
      <c r="AG27" s="7">
        <f t="shared" si="0"/>
        <v>322.18602575115489</v>
      </c>
    </row>
    <row r="28" spans="1:33" x14ac:dyDescent="0.3">
      <c r="A28" s="12" t="s">
        <v>53</v>
      </c>
      <c r="X28" s="7">
        <v>6.6689999999999996</v>
      </c>
      <c r="Y28" s="7">
        <v>548.08462499999996</v>
      </c>
      <c r="AF28" s="7">
        <v>84.486188182956482</v>
      </c>
      <c r="AG28" s="7">
        <f t="shared" si="0"/>
        <v>639.23981318295637</v>
      </c>
    </row>
    <row r="29" spans="1:33" x14ac:dyDescent="0.3">
      <c r="A29" s="12" t="s">
        <v>54</v>
      </c>
      <c r="B29" s="7">
        <v>57.072000000000003</v>
      </c>
      <c r="C29" s="7">
        <v>116.74751550000001</v>
      </c>
      <c r="D29" s="7">
        <v>48.3</v>
      </c>
      <c r="E29" s="7">
        <v>222.11951550000003</v>
      </c>
      <c r="H29" s="7">
        <v>25.728000000000002</v>
      </c>
      <c r="X29" s="7">
        <v>12</v>
      </c>
      <c r="Y29" s="7">
        <v>520.47682499999996</v>
      </c>
      <c r="AF29" s="7">
        <v>161.91158306088323</v>
      </c>
      <c r="AG29" s="7">
        <f t="shared" si="0"/>
        <v>942.23592356088329</v>
      </c>
    </row>
    <row r="30" spans="1:33" x14ac:dyDescent="0.3">
      <c r="A30" s="12" t="s">
        <v>55</v>
      </c>
      <c r="B30" s="7">
        <v>1892.56</v>
      </c>
      <c r="C30" s="7">
        <v>1315.0522000000001</v>
      </c>
      <c r="E30" s="7">
        <v>3207.6122</v>
      </c>
      <c r="H30" s="7">
        <v>1726.7711999999999</v>
      </c>
      <c r="X30" s="7">
        <v>11</v>
      </c>
      <c r="Y30" s="7">
        <v>67.281224999999992</v>
      </c>
      <c r="AE30" s="7">
        <v>39</v>
      </c>
      <c r="AF30" s="7">
        <v>615.03029409144392</v>
      </c>
      <c r="AG30" s="7">
        <f t="shared" si="0"/>
        <v>5666.6949190914438</v>
      </c>
    </row>
    <row r="31" spans="1:33" x14ac:dyDescent="0.3">
      <c r="A31" s="12" t="s">
        <v>56</v>
      </c>
      <c r="B31" s="7">
        <v>676.33600000000001</v>
      </c>
      <c r="E31" s="7">
        <v>676.33600000000001</v>
      </c>
      <c r="F31" s="7">
        <v>3022.2431999999999</v>
      </c>
      <c r="X31" s="7">
        <v>24</v>
      </c>
      <c r="Y31" s="7">
        <v>1162.7550000000001</v>
      </c>
      <c r="AE31" s="7">
        <v>401</v>
      </c>
      <c r="AF31" s="7">
        <v>1724.3501694356573</v>
      </c>
      <c r="AG31" s="7">
        <f t="shared" si="0"/>
        <v>7010.6843694356576</v>
      </c>
    </row>
    <row r="32" spans="1:33" x14ac:dyDescent="0.3">
      <c r="A32" s="12" t="s">
        <v>57</v>
      </c>
      <c r="B32" s="7">
        <v>3.28</v>
      </c>
      <c r="C32" s="7">
        <v>1.1435872</v>
      </c>
      <c r="E32" s="7">
        <v>4.4235872000000001</v>
      </c>
      <c r="X32" s="7">
        <v>11</v>
      </c>
      <c r="Y32" s="7">
        <v>294.52499999999998</v>
      </c>
      <c r="AE32" s="7">
        <v>130</v>
      </c>
      <c r="AF32" s="7">
        <v>213.1691667530186</v>
      </c>
      <c r="AG32" s="7">
        <f t="shared" si="0"/>
        <v>653.11775395301856</v>
      </c>
    </row>
    <row r="33" spans="1:33" x14ac:dyDescent="0.3">
      <c r="A33" s="12" t="s">
        <v>58</v>
      </c>
      <c r="C33" s="7">
        <v>0.54966240000000011</v>
      </c>
      <c r="E33" s="7">
        <v>0.54966240000000011</v>
      </c>
      <c r="X33" s="7">
        <v>9</v>
      </c>
      <c r="Y33" s="7">
        <v>138.11324999999999</v>
      </c>
      <c r="AF33" s="7">
        <v>123.5848616252664</v>
      </c>
      <c r="AG33" s="7">
        <f t="shared" si="0"/>
        <v>271.24777402526638</v>
      </c>
    </row>
    <row r="34" spans="1:33" x14ac:dyDescent="0.3">
      <c r="A34" s="12" t="s">
        <v>59</v>
      </c>
      <c r="B34" s="7">
        <v>133.16800000000001</v>
      </c>
      <c r="C34" s="7">
        <v>193.11600000000001</v>
      </c>
      <c r="E34" s="7">
        <v>326.28399999999999</v>
      </c>
      <c r="H34" s="7">
        <v>261.12</v>
      </c>
      <c r="X34" s="7">
        <v>969</v>
      </c>
      <c r="Y34" s="7">
        <v>1864.5</v>
      </c>
      <c r="AC34" s="7">
        <v>189</v>
      </c>
      <c r="AE34" s="7">
        <v>66</v>
      </c>
      <c r="AF34" s="7">
        <v>1892.9172367066515</v>
      </c>
      <c r="AG34" s="7">
        <f t="shared" si="0"/>
        <v>5568.8212367066517</v>
      </c>
    </row>
    <row r="35" spans="1:33" x14ac:dyDescent="0.3">
      <c r="A35" s="9"/>
    </row>
    <row r="36" spans="1:33" x14ac:dyDescent="0.3">
      <c r="A36" s="9" t="s">
        <v>60</v>
      </c>
      <c r="X36" s="7">
        <v>18077</v>
      </c>
      <c r="Y36" s="7">
        <v>303.78551444999999</v>
      </c>
      <c r="AF36" s="7">
        <v>56.5219035992749</v>
      </c>
      <c r="AG36" s="7">
        <f t="shared" si="0"/>
        <v>18437.307418049273</v>
      </c>
    </row>
    <row r="37" spans="1:33" x14ac:dyDescent="0.3">
      <c r="A37" s="12" t="s">
        <v>61</v>
      </c>
      <c r="X37" s="7">
        <v>155</v>
      </c>
      <c r="AF37" s="7">
        <v>38.520803795274901</v>
      </c>
      <c r="AG37" s="7">
        <f t="shared" si="0"/>
        <v>193.5208037952749</v>
      </c>
    </row>
    <row r="38" spans="1:33" x14ac:dyDescent="0.3">
      <c r="A38" s="12" t="s">
        <v>62</v>
      </c>
      <c r="X38" s="7">
        <v>718</v>
      </c>
      <c r="AG38" s="7">
        <f t="shared" si="0"/>
        <v>718</v>
      </c>
    </row>
    <row r="39" spans="1:33" x14ac:dyDescent="0.3">
      <c r="A39" s="12" t="s">
        <v>63</v>
      </c>
      <c r="X39" s="7">
        <v>1127</v>
      </c>
      <c r="AG39" s="7">
        <f t="shared" si="0"/>
        <v>1127</v>
      </c>
    </row>
    <row r="40" spans="1:33" x14ac:dyDescent="0.3">
      <c r="A40" s="12" t="s">
        <v>64</v>
      </c>
      <c r="Y40" s="7">
        <v>247.19051444999999</v>
      </c>
      <c r="AF40" s="7">
        <v>18.001099803999999</v>
      </c>
      <c r="AG40" s="7">
        <f t="shared" si="0"/>
        <v>265.191614254</v>
      </c>
    </row>
    <row r="41" spans="1:33" x14ac:dyDescent="0.3">
      <c r="A41" s="12" t="s">
        <v>65</v>
      </c>
      <c r="X41" s="7">
        <v>16077</v>
      </c>
      <c r="Y41" s="7">
        <v>56.594999999999992</v>
      </c>
      <c r="AG41" s="7">
        <f t="shared" si="0"/>
        <v>16133.594999999999</v>
      </c>
    </row>
    <row r="42" spans="1:33" x14ac:dyDescent="0.3">
      <c r="A42" s="9"/>
    </row>
    <row r="43" spans="1:33" x14ac:dyDescent="0.3">
      <c r="A43" s="9" t="s">
        <v>66</v>
      </c>
      <c r="B43" s="7">
        <v>133.16800000000001</v>
      </c>
      <c r="C43" s="7">
        <v>193.11600000000001</v>
      </c>
      <c r="E43" s="7">
        <v>326.28399999999999</v>
      </c>
      <c r="H43" s="7">
        <v>261.12</v>
      </c>
      <c r="X43" s="7">
        <v>969</v>
      </c>
      <c r="Y43" s="7">
        <v>1864.5</v>
      </c>
      <c r="AC43" s="7">
        <v>189</v>
      </c>
      <c r="AE43" s="7">
        <v>66</v>
      </c>
      <c r="AF43" s="7">
        <v>1892.9172367066515</v>
      </c>
      <c r="AG43" s="7">
        <f t="shared" si="0"/>
        <v>5568.8212367066517</v>
      </c>
    </row>
    <row r="44" spans="1:33" x14ac:dyDescent="0.3">
      <c r="A44" s="12" t="s">
        <v>67</v>
      </c>
      <c r="B44" s="7">
        <v>4272.5280000000002</v>
      </c>
      <c r="C44" s="7">
        <v>2394.0455000000002</v>
      </c>
      <c r="D44" s="7">
        <v>176.67463800000002</v>
      </c>
      <c r="E44" s="7">
        <v>6843.2481380000008</v>
      </c>
      <c r="X44" s="7">
        <v>1301</v>
      </c>
      <c r="Y44" s="7">
        <v>9243.2999999999993</v>
      </c>
      <c r="Z44" s="7">
        <v>3381.48</v>
      </c>
      <c r="AC44" s="7">
        <v>441</v>
      </c>
      <c r="AE44" s="7">
        <v>1081</v>
      </c>
      <c r="AF44" s="7">
        <v>7939.1130717268297</v>
      </c>
      <c r="AG44" s="7">
        <f t="shared" si="0"/>
        <v>30230.141209726826</v>
      </c>
    </row>
    <row r="45" spans="1:33" x14ac:dyDescent="0.3">
      <c r="A45" s="12" t="s">
        <v>68</v>
      </c>
      <c r="X45" s="7">
        <v>2952</v>
      </c>
      <c r="Y45" s="7">
        <v>19.799999999999997</v>
      </c>
      <c r="AE45" s="7">
        <v>382</v>
      </c>
      <c r="AF45" s="7">
        <v>442.62998310803601</v>
      </c>
      <c r="AG45" s="7">
        <f t="shared" si="0"/>
        <v>3796.4299831080361</v>
      </c>
    </row>
    <row r="46" spans="1:33" x14ac:dyDescent="0.3">
      <c r="A46" s="9"/>
    </row>
    <row r="47" spans="1:33" x14ac:dyDescent="0.3">
      <c r="A47" s="9" t="s">
        <v>69</v>
      </c>
      <c r="X47" s="7">
        <v>5205</v>
      </c>
      <c r="AG47" s="7">
        <f t="shared" si="0"/>
        <v>5205</v>
      </c>
    </row>
    <row r="48" spans="1:33" x14ac:dyDescent="0.3">
      <c r="A48" s="12" t="s">
        <v>70</v>
      </c>
      <c r="X48" s="7">
        <v>1523</v>
      </c>
      <c r="AG48" s="7">
        <f t="shared" si="0"/>
        <v>1523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0269-BF0D-384D-9C9E-9B93AFB09842}">
  <dimension ref="A1:AG48"/>
  <sheetViews>
    <sheetView topLeftCell="V24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1398.2792099999999</v>
      </c>
      <c r="C2" s="7">
        <v>13654.332</v>
      </c>
      <c r="D2" s="7">
        <v>504.25200000000001</v>
      </c>
      <c r="E2" s="7">
        <v>15556.863210000001</v>
      </c>
      <c r="G2" s="7">
        <v>2454.9</v>
      </c>
      <c r="Y2" s="7">
        <v>521.70551564999994</v>
      </c>
      <c r="Z2" s="7">
        <v>3426.5039999999999</v>
      </c>
      <c r="AA2" s="7">
        <v>4976.3856999999998</v>
      </c>
      <c r="AB2" s="7">
        <v>504.02785399999993</v>
      </c>
      <c r="AC2" s="7">
        <v>768</v>
      </c>
      <c r="AD2" s="7">
        <v>773.43412000000012</v>
      </c>
      <c r="AE2" s="7">
        <v>1463.02512</v>
      </c>
      <c r="AG2" s="7">
        <f>SUM(B2:D2,F2:AF2)</f>
        <v>30444.84551965</v>
      </c>
    </row>
    <row r="3" spans="1:33" x14ac:dyDescent="0.3">
      <c r="A3" s="12" t="s">
        <v>33</v>
      </c>
      <c r="B3" s="7">
        <v>18830.775000000001</v>
      </c>
      <c r="E3" s="7">
        <v>18830.775000000001</v>
      </c>
      <c r="F3" s="7">
        <v>3324.7840000000001</v>
      </c>
      <c r="G3" s="7">
        <v>20459.25</v>
      </c>
      <c r="H3" s="7">
        <v>3073.5360000000001</v>
      </c>
      <c r="X3" s="7">
        <v>17397</v>
      </c>
      <c r="Y3" s="7">
        <v>37885.805555399995</v>
      </c>
      <c r="AF3" s="7">
        <v>501.09619999999995</v>
      </c>
      <c r="AG3" s="7">
        <f t="shared" ref="AG3:AG48" si="0">SUM(B3:D3,F3:AF3)</f>
        <v>101472.2467554</v>
      </c>
    </row>
    <row r="4" spans="1:33" x14ac:dyDescent="0.3">
      <c r="A4" s="12" t="s">
        <v>34</v>
      </c>
      <c r="B4" s="7">
        <v>4.6207957759999996</v>
      </c>
      <c r="E4" s="7">
        <v>4.6207957759999996</v>
      </c>
      <c r="F4" s="7">
        <v>9.2159999999999993</v>
      </c>
      <c r="H4" s="7">
        <v>9.2159999999999993</v>
      </c>
      <c r="X4" s="7">
        <v>6103</v>
      </c>
      <c r="Y4" s="7">
        <v>504.17028708750001</v>
      </c>
      <c r="AF4" s="7">
        <v>254.00959999999998</v>
      </c>
      <c r="AG4" s="7">
        <f t="shared" si="0"/>
        <v>6884.2326828634996</v>
      </c>
    </row>
    <row r="5" spans="1:33" x14ac:dyDescent="0.3">
      <c r="A5" s="12" t="s">
        <v>35</v>
      </c>
      <c r="X5" s="7">
        <v>3453</v>
      </c>
      <c r="AG5" s="7">
        <f t="shared" si="0"/>
        <v>3453</v>
      </c>
    </row>
    <row r="6" spans="1:33" x14ac:dyDescent="0.3">
      <c r="A6" s="12" t="s">
        <v>36</v>
      </c>
      <c r="B6" s="7">
        <v>-364.73599999999999</v>
      </c>
      <c r="C6" s="7">
        <v>68.498916000000008</v>
      </c>
      <c r="D6" s="7">
        <v>-85.007999999999996</v>
      </c>
      <c r="E6" s="7">
        <v>-381.24508399999996</v>
      </c>
      <c r="F6" s="7">
        <v>-119.89055999999999</v>
      </c>
      <c r="G6" s="7">
        <v>-117.60000000000001</v>
      </c>
      <c r="H6" s="7">
        <v>-137.60255999999995</v>
      </c>
      <c r="X6" s="7">
        <v>-20</v>
      </c>
      <c r="Y6" s="7">
        <v>-565.00383959249996</v>
      </c>
      <c r="AG6" s="7">
        <f t="shared" si="0"/>
        <v>-1341.3420435925</v>
      </c>
    </row>
    <row r="7" spans="1:33" x14ac:dyDescent="0.3">
      <c r="A7" s="9"/>
    </row>
    <row r="8" spans="1:33" x14ac:dyDescent="0.3">
      <c r="A8" s="9" t="s">
        <v>37</v>
      </c>
      <c r="B8" s="7">
        <v>19859.697414224</v>
      </c>
      <c r="C8" s="7">
        <v>13722.830916000001</v>
      </c>
      <c r="D8" s="7">
        <v>419.24400000000003</v>
      </c>
      <c r="E8" s="7">
        <v>34001.772330223997</v>
      </c>
      <c r="F8" s="7">
        <v>3195.6774399999999</v>
      </c>
      <c r="G8" s="7">
        <v>22796.550000000003</v>
      </c>
      <c r="H8" s="7">
        <v>2926.7174400000004</v>
      </c>
      <c r="X8" s="7">
        <v>7821</v>
      </c>
      <c r="Y8" s="7">
        <v>37338.336944369992</v>
      </c>
      <c r="Z8" s="7">
        <v>3426.5039999999999</v>
      </c>
      <c r="AA8" s="7">
        <v>4976.3856999999998</v>
      </c>
      <c r="AB8" s="7">
        <v>504.02785399999993</v>
      </c>
      <c r="AC8" s="7">
        <v>768</v>
      </c>
      <c r="AD8" s="7">
        <v>773.43412000000012</v>
      </c>
      <c r="AE8" s="7">
        <v>1463.02512</v>
      </c>
      <c r="AF8" s="7">
        <v>247.08659999999998</v>
      </c>
      <c r="AG8" s="7">
        <f t="shared" si="0"/>
        <v>120238.517548594</v>
      </c>
    </row>
    <row r="9" spans="1:33" x14ac:dyDescent="0.3">
      <c r="A9" s="12" t="s">
        <v>38</v>
      </c>
      <c r="B9" s="7">
        <v>30.526530224000453</v>
      </c>
      <c r="C9" s="7">
        <v>-125.26663499999995</v>
      </c>
      <c r="E9" s="7">
        <v>-94.952624775999482</v>
      </c>
      <c r="X9" s="7">
        <v>287.68100000000049</v>
      </c>
      <c r="Y9" s="7">
        <v>22.142332244995487</v>
      </c>
      <c r="AG9" s="7">
        <f t="shared" si="0"/>
        <v>215.08322746899648</v>
      </c>
    </row>
    <row r="10" spans="1:33" x14ac:dyDescent="0.3">
      <c r="A10" s="12"/>
    </row>
    <row r="11" spans="1:33" x14ac:dyDescent="0.3">
      <c r="A11" s="9" t="s">
        <v>39</v>
      </c>
      <c r="B11" s="7">
        <v>-11162.723395999999</v>
      </c>
      <c r="C11" s="7">
        <v>-9267.9551009000006</v>
      </c>
      <c r="D11" s="7">
        <v>-195.34451999999999</v>
      </c>
      <c r="E11" s="7">
        <v>-20626.023016899999</v>
      </c>
      <c r="F11" s="7">
        <v>2990.1322879999998</v>
      </c>
      <c r="G11" s="7">
        <v>-22796.55</v>
      </c>
      <c r="X11" s="7">
        <v>21378</v>
      </c>
      <c r="Y11" s="7">
        <v>-20576.849111774998</v>
      </c>
      <c r="Z11" s="7">
        <v>-127.10933999999999</v>
      </c>
      <c r="AA11" s="7">
        <v>-4976.3856999999998</v>
      </c>
      <c r="AB11" s="7">
        <v>-504.02785399999993</v>
      </c>
      <c r="AD11" s="7">
        <v>-773.43412000000012</v>
      </c>
      <c r="AE11" s="7">
        <v>1124</v>
      </c>
      <c r="AF11" s="7">
        <v>16417.930964000003</v>
      </c>
      <c r="AG11" s="7">
        <f t="shared" si="0"/>
        <v>-28470.315890674985</v>
      </c>
    </row>
    <row r="12" spans="1:33" x14ac:dyDescent="0.3">
      <c r="A12" s="12" t="s">
        <v>40</v>
      </c>
      <c r="B12" s="7">
        <f>B11-B13-B15</f>
        <v>-6924.5054999999984</v>
      </c>
      <c r="C12" s="7">
        <f>C11-C15</f>
        <v>-9236.9465</v>
      </c>
      <c r="D12" s="7">
        <v>-195.34451999999999</v>
      </c>
      <c r="E12" s="7">
        <f>B12+C12+D12</f>
        <v>-16356.796519999998</v>
      </c>
      <c r="F12" s="7">
        <f>F11-F13-F15</f>
        <v>-820</v>
      </c>
      <c r="X12" s="7">
        <f>X11-X14-X15</f>
        <v>-944</v>
      </c>
      <c r="Y12" s="7">
        <f>Y11-Y14-Y15</f>
        <v>-19521.974999999999</v>
      </c>
      <c r="Z12" s="7">
        <v>-127.10933999999999</v>
      </c>
      <c r="AA12" s="7">
        <v>-4976.3856999999998</v>
      </c>
      <c r="AB12" s="7">
        <v>-504.02785399999993</v>
      </c>
      <c r="AD12" s="7">
        <v>-773.43412000000012</v>
      </c>
      <c r="AE12" s="7">
        <v>1124</v>
      </c>
      <c r="AF12" s="7">
        <f>AF11-AF14-AF15</f>
        <v>20596.724800000004</v>
      </c>
      <c r="AG12" s="7">
        <f t="shared" si="0"/>
        <v>-22303.003733999991</v>
      </c>
    </row>
    <row r="13" spans="1:33" x14ac:dyDescent="0.3">
      <c r="A13" s="12" t="s">
        <v>41</v>
      </c>
      <c r="B13" s="7">
        <v>-4033.1987960000001</v>
      </c>
      <c r="E13" s="7">
        <v>-4033.1987960000001</v>
      </c>
      <c r="F13" s="7">
        <v>4483.1322879999998</v>
      </c>
      <c r="AG13" s="7">
        <f t="shared" si="0"/>
        <v>449.93349199999966</v>
      </c>
    </row>
    <row r="14" spans="1:33" x14ac:dyDescent="0.3">
      <c r="A14" s="12" t="s">
        <v>42</v>
      </c>
      <c r="G14" s="7">
        <v>-22796.55</v>
      </c>
      <c r="X14" s="7">
        <v>23340</v>
      </c>
      <c r="Y14" s="7">
        <v>-1040.99155875</v>
      </c>
      <c r="AF14" s="7">
        <v>-98.351835999999992</v>
      </c>
      <c r="AG14" s="7">
        <f t="shared" si="0"/>
        <v>-595.89339474999929</v>
      </c>
    </row>
    <row r="15" spans="1:33" x14ac:dyDescent="0.3">
      <c r="A15" s="12" t="s">
        <v>43</v>
      </c>
      <c r="B15" s="7">
        <v>-205.01910000000001</v>
      </c>
      <c r="C15" s="7">
        <v>-31.008600900000001</v>
      </c>
      <c r="E15" s="7">
        <v>-236.02770090000001</v>
      </c>
      <c r="F15" s="7">
        <v>-673</v>
      </c>
      <c r="X15" s="7">
        <v>-1018</v>
      </c>
      <c r="Y15" s="7">
        <v>-13.882553025</v>
      </c>
      <c r="AF15" s="7">
        <v>-4080.4419999999996</v>
      </c>
      <c r="AG15" s="7">
        <f t="shared" si="0"/>
        <v>-6021.3522539249998</v>
      </c>
    </row>
    <row r="16" spans="1:33" x14ac:dyDescent="0.3">
      <c r="A16" s="9"/>
    </row>
    <row r="17" spans="1:33" x14ac:dyDescent="0.3">
      <c r="A17" s="9" t="s">
        <v>44</v>
      </c>
      <c r="B17" s="7">
        <v>8696.9740182240002</v>
      </c>
      <c r="C17" s="7">
        <v>4454.8758151000002</v>
      </c>
      <c r="D17" s="7">
        <v>223.89948000000004</v>
      </c>
      <c r="E17" s="7">
        <v>13375.749313324</v>
      </c>
      <c r="F17" s="7">
        <v>6185.8097280000002</v>
      </c>
      <c r="H17" s="7">
        <v>2926.7174400000004</v>
      </c>
      <c r="X17" s="7">
        <v>29199</v>
      </c>
      <c r="Y17" s="7">
        <v>16761.487832594994</v>
      </c>
      <c r="Z17" s="7">
        <v>3299.3940000000002</v>
      </c>
      <c r="AC17" s="7">
        <v>768</v>
      </c>
      <c r="AE17" s="7">
        <v>2587.0251200000002</v>
      </c>
      <c r="AF17" s="7">
        <v>16665.017564000002</v>
      </c>
      <c r="AG17" s="7">
        <f t="shared" si="0"/>
        <v>91768.20099791899</v>
      </c>
    </row>
    <row r="18" spans="1:33" x14ac:dyDescent="0.3">
      <c r="A18" s="12" t="s">
        <v>38</v>
      </c>
      <c r="B18" s="7">
        <v>30.526530224000453</v>
      </c>
      <c r="C18" s="7">
        <v>-125.26663499999995</v>
      </c>
      <c r="E18" s="7">
        <v>-94.952624775999482</v>
      </c>
      <c r="X18" s="7">
        <v>287.68100000000049</v>
      </c>
      <c r="Y18" s="7">
        <v>22.142332244995487</v>
      </c>
      <c r="AE18" s="7">
        <v>0</v>
      </c>
      <c r="AF18" s="7">
        <v>-3.8654850006423658E-2</v>
      </c>
      <c r="AG18" s="7">
        <f t="shared" si="0"/>
        <v>215.04457261899006</v>
      </c>
    </row>
    <row r="19" spans="1:33" x14ac:dyDescent="0.3">
      <c r="A19" s="9" t="s">
        <v>45</v>
      </c>
      <c r="B19" s="7">
        <v>8666.4474879999998</v>
      </c>
      <c r="C19" s="7">
        <v>4580.1424501000001</v>
      </c>
      <c r="D19" s="7">
        <v>224.11200000000002</v>
      </c>
      <c r="E19" s="7">
        <v>13470.701938099999</v>
      </c>
      <c r="F19" s="7">
        <v>6185.7526879999996</v>
      </c>
      <c r="H19" s="7">
        <v>2926.8526080000001</v>
      </c>
      <c r="X19" s="7">
        <v>28911.319</v>
      </c>
      <c r="Y19" s="7">
        <v>16739.345500349998</v>
      </c>
      <c r="Z19" s="7">
        <v>3299.3940000000002</v>
      </c>
      <c r="AC19" s="7">
        <v>768</v>
      </c>
      <c r="AE19" s="7">
        <v>2587.0251200000002</v>
      </c>
      <c r="AF19" s="7">
        <v>16665.056218850008</v>
      </c>
      <c r="AG19" s="7">
        <f t="shared" si="0"/>
        <v>91553.447073300005</v>
      </c>
    </row>
    <row r="20" spans="1:33" x14ac:dyDescent="0.3">
      <c r="A20" s="9"/>
    </row>
    <row r="21" spans="1:33" x14ac:dyDescent="0.3">
      <c r="A21" s="9" t="s">
        <v>46</v>
      </c>
      <c r="B21" s="7">
        <v>3711.0234879999998</v>
      </c>
      <c r="C21" s="7">
        <v>2086.9979501000003</v>
      </c>
      <c r="D21" s="7">
        <v>127.995</v>
      </c>
      <c r="E21" s="7">
        <v>5926.0164381000004</v>
      </c>
      <c r="F21" s="7">
        <v>6185.7526879999996</v>
      </c>
      <c r="H21" s="7">
        <v>2926.8526080000001</v>
      </c>
      <c r="X21" s="7">
        <v>952.31899999999996</v>
      </c>
      <c r="Y21" s="7">
        <v>7627.125</v>
      </c>
      <c r="AC21" s="7">
        <v>268</v>
      </c>
      <c r="AE21" s="7">
        <v>1124</v>
      </c>
      <c r="AF21" s="7">
        <v>7839.5970518256581</v>
      </c>
      <c r="AG21" s="7">
        <f t="shared" si="0"/>
        <v>32849.662785925655</v>
      </c>
    </row>
    <row r="22" spans="1:33" x14ac:dyDescent="0.3">
      <c r="A22" s="12" t="s">
        <v>47</v>
      </c>
      <c r="B22" s="7">
        <v>93.808000000000007</v>
      </c>
      <c r="C22" s="7">
        <v>222.761</v>
      </c>
      <c r="E22" s="7">
        <v>316.56900000000002</v>
      </c>
      <c r="F22" s="7">
        <v>8.0332799999999995</v>
      </c>
      <c r="H22" s="7">
        <v>6.1440000000000001</v>
      </c>
      <c r="X22" s="7">
        <v>16.318999999999999</v>
      </c>
      <c r="Y22" s="7">
        <v>439.72499999999997</v>
      </c>
      <c r="AE22" s="7">
        <v>0</v>
      </c>
      <c r="AF22" s="7">
        <v>499.28472603957141</v>
      </c>
      <c r="AG22" s="7">
        <f t="shared" si="0"/>
        <v>1286.0750060395712</v>
      </c>
    </row>
    <row r="23" spans="1:33" x14ac:dyDescent="0.3">
      <c r="A23" s="12" t="s">
        <v>48</v>
      </c>
      <c r="B23" s="7">
        <v>38.048000000000002</v>
      </c>
      <c r="C23" s="7">
        <v>29.965165999999996</v>
      </c>
      <c r="E23" s="7">
        <v>68.013165999999998</v>
      </c>
      <c r="F23" s="7">
        <v>32.768512000000001</v>
      </c>
      <c r="X23" s="7">
        <v>32</v>
      </c>
      <c r="Y23" s="7">
        <v>202.125</v>
      </c>
      <c r="AE23" s="7">
        <v>85</v>
      </c>
      <c r="AF23" s="7">
        <v>45.67491920370032</v>
      </c>
      <c r="AG23" s="7">
        <f t="shared" si="0"/>
        <v>465.58159720370031</v>
      </c>
    </row>
    <row r="24" spans="1:33" x14ac:dyDescent="0.3">
      <c r="A24" s="12" t="s">
        <v>49</v>
      </c>
      <c r="B24" s="7">
        <v>144.976</v>
      </c>
      <c r="C24" s="7">
        <v>284.59199999999998</v>
      </c>
      <c r="E24" s="7">
        <v>429.56799999999998</v>
      </c>
      <c r="X24" s="7">
        <v>4</v>
      </c>
      <c r="Y24" s="7">
        <v>513.15</v>
      </c>
      <c r="AE24" s="7">
        <v>118</v>
      </c>
      <c r="AF24" s="7">
        <v>1248.2404823189961</v>
      </c>
      <c r="AG24" s="7">
        <f t="shared" si="0"/>
        <v>2312.9584823189962</v>
      </c>
    </row>
    <row r="25" spans="1:33" x14ac:dyDescent="0.3">
      <c r="A25" s="12" t="s">
        <v>50</v>
      </c>
      <c r="B25" s="7">
        <v>13.12</v>
      </c>
      <c r="C25" s="7">
        <v>58.705146499999998</v>
      </c>
      <c r="E25" s="7">
        <v>71.825146500000002</v>
      </c>
      <c r="X25" s="7">
        <v>7</v>
      </c>
      <c r="Y25" s="7">
        <v>122.925</v>
      </c>
      <c r="AE25" s="7">
        <v>85</v>
      </c>
      <c r="AF25" s="7">
        <v>228.64605615384866</v>
      </c>
      <c r="AG25" s="7">
        <f t="shared" si="0"/>
        <v>515.39620265384872</v>
      </c>
    </row>
    <row r="26" spans="1:33" x14ac:dyDescent="0.3">
      <c r="A26" s="12" t="s">
        <v>51</v>
      </c>
      <c r="B26" s="7">
        <v>160.06399999999999</v>
      </c>
      <c r="E26" s="7">
        <v>160.06399999999999</v>
      </c>
      <c r="F26" s="7">
        <v>21.648</v>
      </c>
      <c r="X26" s="7">
        <v>3</v>
      </c>
      <c r="Y26" s="7">
        <v>708.67499999999995</v>
      </c>
      <c r="AE26" s="7">
        <v>137</v>
      </c>
      <c r="AF26" s="7">
        <v>736.41270805081058</v>
      </c>
      <c r="AG26" s="7">
        <f t="shared" si="0"/>
        <v>1766.7997080508105</v>
      </c>
    </row>
    <row r="27" spans="1:33" x14ac:dyDescent="0.3">
      <c r="A27" s="12" t="s">
        <v>52</v>
      </c>
      <c r="X27" s="7">
        <v>2</v>
      </c>
      <c r="Y27" s="7">
        <v>655.04999999999995</v>
      </c>
      <c r="AF27" s="7">
        <v>19.12311849184541</v>
      </c>
      <c r="AG27" s="7">
        <f t="shared" si="0"/>
        <v>676.17311849184534</v>
      </c>
    </row>
    <row r="28" spans="1:33" x14ac:dyDescent="0.3">
      <c r="A28" s="12" t="s">
        <v>53</v>
      </c>
      <c r="X28" s="7">
        <v>3</v>
      </c>
      <c r="Y28" s="7">
        <v>253.27499999999998</v>
      </c>
      <c r="AF28" s="7">
        <v>81.169712587664122</v>
      </c>
      <c r="AG28" s="7">
        <f t="shared" si="0"/>
        <v>337.44471258766407</v>
      </c>
    </row>
    <row r="29" spans="1:33" ht="14" customHeight="1" x14ac:dyDescent="0.3">
      <c r="A29" s="12" t="s">
        <v>54</v>
      </c>
      <c r="B29" s="7">
        <v>61.664000000000001</v>
      </c>
      <c r="C29" s="7">
        <v>152.46</v>
      </c>
      <c r="D29" s="7">
        <v>127.995</v>
      </c>
      <c r="E29" s="7">
        <v>342.11900000000003</v>
      </c>
      <c r="F29" s="7">
        <v>24.580608000000002</v>
      </c>
      <c r="H29" s="7">
        <v>24.580608000000002</v>
      </c>
      <c r="X29" s="7">
        <v>14</v>
      </c>
      <c r="Y29" s="7">
        <v>609.67499999999995</v>
      </c>
      <c r="AF29" s="7">
        <v>171.7806941296374</v>
      </c>
      <c r="AG29" s="7">
        <f t="shared" si="0"/>
        <v>1186.7359101296374</v>
      </c>
    </row>
    <row r="30" spans="1:33" x14ac:dyDescent="0.3">
      <c r="A30" s="12" t="s">
        <v>55</v>
      </c>
      <c r="B30" s="7">
        <v>2088.0479999999998</v>
      </c>
      <c r="C30" s="7">
        <v>1128.6275000000001</v>
      </c>
      <c r="E30" s="7">
        <v>3216.6754999999998</v>
      </c>
      <c r="F30" s="7">
        <v>2187.9890559999999</v>
      </c>
      <c r="H30" s="7">
        <v>2186.4960000000001</v>
      </c>
      <c r="X30" s="7">
        <v>28</v>
      </c>
      <c r="Y30" s="7">
        <v>139.42499999999998</v>
      </c>
      <c r="AE30" s="7">
        <v>42</v>
      </c>
      <c r="AF30" s="7">
        <v>629.63785761700888</v>
      </c>
      <c r="AG30" s="7">
        <f t="shared" si="0"/>
        <v>8430.2234136170082</v>
      </c>
    </row>
    <row r="31" spans="1:33" x14ac:dyDescent="0.3">
      <c r="A31" s="12" t="s">
        <v>56</v>
      </c>
      <c r="B31" s="7">
        <v>797.04</v>
      </c>
      <c r="E31" s="7">
        <v>797.04</v>
      </c>
      <c r="F31" s="7">
        <v>3153.576</v>
      </c>
      <c r="X31" s="7">
        <v>18</v>
      </c>
      <c r="Y31" s="7">
        <v>832.42499999999995</v>
      </c>
      <c r="AE31" s="7">
        <v>428</v>
      </c>
      <c r="AF31" s="7">
        <v>1761.4000450858516</v>
      </c>
      <c r="AG31" s="7">
        <f t="shared" si="0"/>
        <v>6990.4410450858522</v>
      </c>
    </row>
    <row r="32" spans="1:33" x14ac:dyDescent="0.3">
      <c r="A32" s="12" t="s">
        <v>57</v>
      </c>
      <c r="B32" s="7">
        <v>5.2794879999999997</v>
      </c>
      <c r="C32" s="7">
        <v>1.0640000000000001</v>
      </c>
      <c r="E32" s="7">
        <v>6.3434879999999998</v>
      </c>
      <c r="F32" s="7">
        <v>7.8719999999999999</v>
      </c>
      <c r="X32" s="7">
        <v>3</v>
      </c>
      <c r="Y32" s="7">
        <v>462</v>
      </c>
      <c r="AE32" s="7">
        <v>171</v>
      </c>
      <c r="AF32" s="7">
        <v>206.92485851391706</v>
      </c>
      <c r="AG32" s="7">
        <f t="shared" si="0"/>
        <v>857.14034651391717</v>
      </c>
    </row>
    <row r="33" spans="1:33" x14ac:dyDescent="0.3">
      <c r="A33" s="12" t="s">
        <v>58</v>
      </c>
      <c r="X33" s="7">
        <v>10</v>
      </c>
      <c r="Y33" s="7">
        <v>128.69999999999999</v>
      </c>
      <c r="AF33" s="7">
        <v>123.99828699076033</v>
      </c>
      <c r="AG33" s="7">
        <f t="shared" si="0"/>
        <v>262.69828699076032</v>
      </c>
    </row>
    <row r="34" spans="1:33" x14ac:dyDescent="0.3">
      <c r="A34" s="12" t="s">
        <v>59</v>
      </c>
      <c r="B34" s="7">
        <v>308.976</v>
      </c>
      <c r="C34" s="7">
        <v>208.36199999999999</v>
      </c>
      <c r="E34" s="7">
        <v>517.33799999999997</v>
      </c>
      <c r="F34" s="7">
        <v>749.28523199999995</v>
      </c>
      <c r="H34" s="7">
        <v>709.63199999999995</v>
      </c>
      <c r="X34" s="7">
        <v>812</v>
      </c>
      <c r="Y34" s="7">
        <v>2559.9749999999999</v>
      </c>
      <c r="AC34" s="7">
        <v>268</v>
      </c>
      <c r="AE34" s="7">
        <v>58</v>
      </c>
      <c r="AF34" s="7">
        <v>2087.3035866420473</v>
      </c>
      <c r="AG34" s="7">
        <f t="shared" si="0"/>
        <v>7761.5338186420468</v>
      </c>
    </row>
    <row r="35" spans="1:33" x14ac:dyDescent="0.3">
      <c r="A35" s="9"/>
    </row>
    <row r="36" spans="1:33" x14ac:dyDescent="0.3">
      <c r="A36" s="9" t="s">
        <v>60</v>
      </c>
      <c r="X36" s="7">
        <v>19095</v>
      </c>
      <c r="Y36" s="7">
        <v>298.44831802499999</v>
      </c>
      <c r="Z36" s="7">
        <v>22.988759999999999</v>
      </c>
      <c r="AF36" s="7">
        <v>68.696467680005711</v>
      </c>
      <c r="AG36" s="7">
        <f t="shared" si="0"/>
        <v>19485.133545705005</v>
      </c>
    </row>
    <row r="37" spans="1:33" x14ac:dyDescent="0.3">
      <c r="A37" s="12" t="s">
        <v>61</v>
      </c>
      <c r="X37" s="7">
        <v>143</v>
      </c>
      <c r="AF37" s="7">
        <v>51.423455142005714</v>
      </c>
      <c r="AG37" s="7">
        <f t="shared" si="0"/>
        <v>194.42345514200571</v>
      </c>
    </row>
    <row r="38" spans="1:33" x14ac:dyDescent="0.3">
      <c r="A38" s="12" t="s">
        <v>62</v>
      </c>
      <c r="X38" s="7">
        <v>528</v>
      </c>
      <c r="AG38" s="7">
        <f t="shared" si="0"/>
        <v>528</v>
      </c>
    </row>
    <row r="39" spans="1:33" x14ac:dyDescent="0.3">
      <c r="A39" s="12" t="s">
        <v>63</v>
      </c>
      <c r="X39" s="7">
        <v>1258</v>
      </c>
      <c r="AG39" s="7">
        <f t="shared" si="0"/>
        <v>1258</v>
      </c>
    </row>
    <row r="40" spans="1:33" x14ac:dyDescent="0.3">
      <c r="A40" s="12" t="s">
        <v>64</v>
      </c>
      <c r="Y40" s="7">
        <v>238.80081802499998</v>
      </c>
      <c r="AF40" s="7">
        <v>17.273012538</v>
      </c>
      <c r="AG40" s="7">
        <f t="shared" si="0"/>
        <v>256.073830563</v>
      </c>
    </row>
    <row r="41" spans="1:33" x14ac:dyDescent="0.3">
      <c r="A41" s="12" t="s">
        <v>65</v>
      </c>
      <c r="X41" s="7">
        <v>17166</v>
      </c>
      <c r="Y41" s="7">
        <v>59.647499999999994</v>
      </c>
      <c r="Z41" s="7">
        <v>22.988759999999999</v>
      </c>
      <c r="AG41" s="7">
        <f t="shared" si="0"/>
        <v>17248.636259999999</v>
      </c>
    </row>
    <row r="42" spans="1:33" x14ac:dyDescent="0.3">
      <c r="A42" s="9"/>
    </row>
    <row r="43" spans="1:33" x14ac:dyDescent="0.3">
      <c r="A43" s="9" t="s">
        <v>66</v>
      </c>
      <c r="B43" s="7">
        <v>4955.424</v>
      </c>
      <c r="C43" s="7">
        <v>2493.1444999999999</v>
      </c>
      <c r="D43" s="7">
        <v>96.117000000000004</v>
      </c>
      <c r="E43" s="7">
        <v>7544.6854999999996</v>
      </c>
      <c r="X43" s="7">
        <v>3698</v>
      </c>
      <c r="Y43" s="7">
        <v>8813.7721823249994</v>
      </c>
      <c r="Z43" s="7">
        <v>3276.28</v>
      </c>
      <c r="AC43" s="7">
        <v>500</v>
      </c>
      <c r="AE43" s="7">
        <v>1463.02512</v>
      </c>
      <c r="AF43" s="7">
        <v>8756.7626993443446</v>
      </c>
      <c r="AG43" s="7">
        <f t="shared" si="0"/>
        <v>34052.525501669341</v>
      </c>
    </row>
    <row r="44" spans="1:33" x14ac:dyDescent="0.3">
      <c r="A44" s="12" t="s">
        <v>67</v>
      </c>
      <c r="B44" s="7">
        <v>4955.424</v>
      </c>
      <c r="C44" s="7">
        <v>2493.1444999999999</v>
      </c>
      <c r="D44" s="7">
        <v>96.117000000000004</v>
      </c>
      <c r="E44" s="7">
        <v>7544.6854999999996</v>
      </c>
      <c r="X44" s="7">
        <v>804</v>
      </c>
      <c r="Y44" s="7">
        <v>8799.4499999999989</v>
      </c>
      <c r="Z44" s="7">
        <v>3276.28</v>
      </c>
      <c r="AC44" s="7">
        <v>500</v>
      </c>
      <c r="AE44" s="7">
        <v>1081.0716</v>
      </c>
      <c r="AF44" s="7">
        <v>8253.673452017676</v>
      </c>
      <c r="AG44" s="7">
        <f t="shared" si="0"/>
        <v>30259.160552017671</v>
      </c>
    </row>
    <row r="45" spans="1:33" x14ac:dyDescent="0.3">
      <c r="A45" s="12" t="s">
        <v>68</v>
      </c>
      <c r="X45" s="7">
        <v>2894</v>
      </c>
      <c r="Y45" s="7">
        <v>14.322182324999998</v>
      </c>
      <c r="AE45" s="7">
        <v>381.95352000000003</v>
      </c>
      <c r="AF45" s="7">
        <v>503.08924732666844</v>
      </c>
      <c r="AG45" s="7">
        <f t="shared" si="0"/>
        <v>3793.3649496516687</v>
      </c>
    </row>
    <row r="46" spans="1:33" x14ac:dyDescent="0.3">
      <c r="A46" s="9"/>
    </row>
    <row r="47" spans="1:33" x14ac:dyDescent="0.3">
      <c r="A47" s="9" t="s">
        <v>69</v>
      </c>
      <c r="X47" s="7">
        <v>5166</v>
      </c>
      <c r="AG47" s="7">
        <f t="shared" si="0"/>
        <v>5166</v>
      </c>
    </row>
    <row r="48" spans="1:33" x14ac:dyDescent="0.3">
      <c r="A48" s="12" t="s">
        <v>70</v>
      </c>
      <c r="X48" s="7">
        <v>1771</v>
      </c>
      <c r="AG48" s="7">
        <f t="shared" si="0"/>
        <v>1771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37D-3298-AC45-BEF0-20454A8AB1F0}">
  <dimension ref="A1:AG48"/>
  <sheetViews>
    <sheetView topLeftCell="X30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1136.8</v>
      </c>
      <c r="C2" s="7">
        <v>11982.472968357999</v>
      </c>
      <c r="D2" s="7">
        <v>434.32953899999995</v>
      </c>
      <c r="E2" s="7">
        <v>13553.602507357999</v>
      </c>
      <c r="G2" s="7">
        <v>2518.9500000000003</v>
      </c>
      <c r="Y2" s="7">
        <v>443.02499999999998</v>
      </c>
      <c r="Z2" s="7">
        <v>3399.8147300000001</v>
      </c>
      <c r="AA2" s="7">
        <v>5110.1596460000001</v>
      </c>
      <c r="AB2" s="7">
        <v>649.94551075399988</v>
      </c>
      <c r="AC2" s="7">
        <v>795</v>
      </c>
      <c r="AD2" s="7">
        <v>1172.6332199999999</v>
      </c>
      <c r="AE2" s="7">
        <v>1463.02512</v>
      </c>
      <c r="AG2" s="7">
        <f>SUM(B2:D2,F2:AF2)</f>
        <v>29106.155734111999</v>
      </c>
    </row>
    <row r="3" spans="1:33" x14ac:dyDescent="0.3">
      <c r="A3" s="12" t="s">
        <v>33</v>
      </c>
      <c r="B3" s="7">
        <v>17205.134315038002</v>
      </c>
      <c r="E3" s="7">
        <v>17205.134315038002</v>
      </c>
      <c r="F3" s="7">
        <v>345.018012</v>
      </c>
      <c r="G3" s="7">
        <v>19481.7</v>
      </c>
      <c r="H3" s="7">
        <v>2728.0594068430005</v>
      </c>
      <c r="X3" s="7">
        <v>18399</v>
      </c>
      <c r="Y3" s="7">
        <v>37346.924999999996</v>
      </c>
      <c r="AF3" s="7">
        <v>638.89400000000001</v>
      </c>
      <c r="AG3" s="7">
        <f t="shared" ref="AG3:AG48" si="0">SUM(B3:D3,F3:AF3)</f>
        <v>96144.730733881006</v>
      </c>
    </row>
    <row r="4" spans="1:33" x14ac:dyDescent="0.3">
      <c r="A4" s="12" t="s">
        <v>34</v>
      </c>
      <c r="B4" s="7">
        <v>2.8943675958999995</v>
      </c>
      <c r="E4" s="7">
        <v>2.8943675958999995</v>
      </c>
      <c r="F4" s="7">
        <v>5.4219515999999999</v>
      </c>
      <c r="X4" s="7">
        <v>4539</v>
      </c>
      <c r="Y4" s="7">
        <v>562.65</v>
      </c>
      <c r="AF4" s="7">
        <v>105.52199999999999</v>
      </c>
      <c r="AG4" s="7">
        <f t="shared" si="0"/>
        <v>5215.4883191958997</v>
      </c>
    </row>
    <row r="5" spans="1:33" x14ac:dyDescent="0.3">
      <c r="A5" s="12" t="s">
        <v>35</v>
      </c>
      <c r="X5" s="7">
        <v>3813</v>
      </c>
      <c r="AG5" s="7">
        <f t="shared" si="0"/>
        <v>3813</v>
      </c>
    </row>
    <row r="6" spans="1:33" x14ac:dyDescent="0.3">
      <c r="A6" s="12" t="s">
        <v>36</v>
      </c>
      <c r="B6" s="7">
        <v>-48.795850000000002</v>
      </c>
      <c r="C6" s="7">
        <v>-478.3483488</v>
      </c>
      <c r="D6" s="7">
        <v>-64.004261999999997</v>
      </c>
      <c r="E6" s="7">
        <v>-591.14846080000007</v>
      </c>
      <c r="F6" s="7">
        <v>-81.736199999999997</v>
      </c>
      <c r="G6" s="7">
        <v>212.10000000000002</v>
      </c>
      <c r="H6" s="7">
        <v>282.64224899999994</v>
      </c>
      <c r="X6" s="7">
        <v>-130</v>
      </c>
      <c r="Y6" s="7">
        <v>400.95</v>
      </c>
      <c r="AG6" s="7">
        <f t="shared" si="0"/>
        <v>92.807588199999827</v>
      </c>
    </row>
    <row r="7" spans="1:33" x14ac:dyDescent="0.3">
      <c r="A7" s="9"/>
    </row>
    <row r="8" spans="1:33" x14ac:dyDescent="0.3">
      <c r="A8" s="9" t="s">
        <v>37</v>
      </c>
      <c r="B8" s="7">
        <v>18290.244097442101</v>
      </c>
      <c r="C8" s="7">
        <v>11504.124619557999</v>
      </c>
      <c r="D8" s="7">
        <v>370.32527699999997</v>
      </c>
      <c r="E8" s="7">
        <v>30164.693994000099</v>
      </c>
      <c r="F8" s="7">
        <v>257.85986100000002</v>
      </c>
      <c r="G8" s="7">
        <v>22212.75</v>
      </c>
      <c r="H8" s="7">
        <v>3010.7016558430005</v>
      </c>
      <c r="X8" s="7">
        <v>9917</v>
      </c>
      <c r="Y8" s="7">
        <v>37628.249999999993</v>
      </c>
      <c r="Z8" s="7">
        <v>3398.3721799999998</v>
      </c>
      <c r="AA8" s="7">
        <v>5110.1596460000001</v>
      </c>
      <c r="AB8" s="7">
        <v>649.94551075399988</v>
      </c>
      <c r="AC8" s="7">
        <v>795</v>
      </c>
      <c r="AD8" s="7">
        <v>1172.6332199999999</v>
      </c>
      <c r="AE8" s="7">
        <v>1463.02512</v>
      </c>
      <c r="AF8" s="7">
        <v>533.37200000000007</v>
      </c>
      <c r="AG8" s="7">
        <f t="shared" si="0"/>
        <v>116313.76318759711</v>
      </c>
    </row>
    <row r="9" spans="1:33" x14ac:dyDescent="0.3">
      <c r="A9" s="12" t="s">
        <v>38</v>
      </c>
      <c r="B9" s="7">
        <v>82.236125442101184</v>
      </c>
      <c r="C9" s="7">
        <v>91.334643157998926</v>
      </c>
      <c r="E9" s="7">
        <v>173.76686660010009</v>
      </c>
      <c r="F9" s="7">
        <v>2.6095597000000001</v>
      </c>
      <c r="H9" s="7">
        <v>1.2174558430001525</v>
      </c>
      <c r="X9" s="7">
        <v>138.31863442389658</v>
      </c>
      <c r="Y9" s="7">
        <v>82.730035574993963</v>
      </c>
      <c r="AG9" s="7">
        <f t="shared" si="0"/>
        <v>398.44645414199078</v>
      </c>
    </row>
    <row r="10" spans="1:33" x14ac:dyDescent="0.3">
      <c r="A10" s="12"/>
    </row>
    <row r="11" spans="1:33" x14ac:dyDescent="0.3">
      <c r="A11" s="9" t="s">
        <v>39</v>
      </c>
      <c r="B11" s="7">
        <v>-11005.395871999999</v>
      </c>
      <c r="C11" s="7">
        <v>-8062.7562763999995</v>
      </c>
      <c r="D11" s="7">
        <v>-158.67033000000001</v>
      </c>
      <c r="E11" s="7">
        <v>-19226.822478399998</v>
      </c>
      <c r="F11" s="7">
        <v>3026.5580599999998</v>
      </c>
      <c r="G11" s="7">
        <v>-22212.75</v>
      </c>
      <c r="X11" s="7">
        <v>20497.318634423897</v>
      </c>
      <c r="Y11" s="7">
        <v>-20671.040529974998</v>
      </c>
      <c r="Z11" s="7">
        <v>-206.36151096</v>
      </c>
      <c r="AA11" s="7">
        <v>-5110.1596460000001</v>
      </c>
      <c r="AB11" s="7">
        <v>-649.94551075399988</v>
      </c>
      <c r="AD11" s="7">
        <v>-1172.6332199999999</v>
      </c>
      <c r="AE11" s="7">
        <v>1088</v>
      </c>
      <c r="AF11" s="7">
        <v>16398.498084252002</v>
      </c>
      <c r="AG11" s="7">
        <f t="shared" si="0"/>
        <v>-28239.338117413099</v>
      </c>
    </row>
    <row r="12" spans="1:33" x14ac:dyDescent="0.3">
      <c r="A12" s="12" t="s">
        <v>40</v>
      </c>
      <c r="B12" s="7">
        <v>-6709.3568999999998</v>
      </c>
      <c r="C12" s="7">
        <v>-8048.0959999999995</v>
      </c>
      <c r="D12" s="7">
        <v>-158.67033000000001</v>
      </c>
      <c r="E12" s="7">
        <v>-14916.123229999997</v>
      </c>
      <c r="F12" s="7">
        <v>-872.00000399999999</v>
      </c>
      <c r="X12" s="7">
        <v>-917.68136557610342</v>
      </c>
      <c r="Y12" s="7">
        <v>-19383.165449999997</v>
      </c>
      <c r="Z12" s="7">
        <v>-206.36151096</v>
      </c>
      <c r="AA12" s="7">
        <v>-5110.1596460000001</v>
      </c>
      <c r="AB12" s="7">
        <v>-649.94551075399988</v>
      </c>
      <c r="AD12" s="7">
        <v>-1172.6332199999999</v>
      </c>
      <c r="AE12" s="7">
        <v>1088</v>
      </c>
      <c r="AF12" s="7">
        <v>20653.239294252002</v>
      </c>
      <c r="AG12" s="7">
        <f t="shared" si="0"/>
        <v>-21486.830643038105</v>
      </c>
    </row>
    <row r="13" spans="1:33" x14ac:dyDescent="0.3">
      <c r="A13" s="12" t="s">
        <v>41</v>
      </c>
      <c r="B13" s="7">
        <v>-4167.2867719999995</v>
      </c>
      <c r="E13" s="7">
        <v>-4167.2867719999995</v>
      </c>
      <c r="F13" s="7">
        <v>4702.5580639999998</v>
      </c>
      <c r="AG13" s="7">
        <f t="shared" si="0"/>
        <v>535.27129200000036</v>
      </c>
    </row>
    <row r="14" spans="1:33" x14ac:dyDescent="0.3">
      <c r="A14" s="12" t="s">
        <v>42</v>
      </c>
      <c r="G14" s="7">
        <v>-22212.75</v>
      </c>
      <c r="X14" s="7">
        <v>22428</v>
      </c>
      <c r="Y14" s="7">
        <v>-1007.73487485</v>
      </c>
      <c r="AF14" s="7">
        <v>-99.956509999999994</v>
      </c>
      <c r="AG14" s="7">
        <f t="shared" si="0"/>
        <v>-892.44138484999996</v>
      </c>
    </row>
    <row r="15" spans="1:33" x14ac:dyDescent="0.3">
      <c r="A15" s="12" t="s">
        <v>43</v>
      </c>
      <c r="B15" s="7">
        <v>-128.75219999999999</v>
      </c>
      <c r="C15" s="7">
        <v>-14.660276399999999</v>
      </c>
      <c r="E15" s="7">
        <v>-143.41247639999997</v>
      </c>
      <c r="F15" s="7">
        <v>-804</v>
      </c>
      <c r="X15" s="7">
        <v>-1013</v>
      </c>
      <c r="Y15" s="7">
        <v>-280.14020512500002</v>
      </c>
      <c r="AF15" s="7">
        <v>-4154.7846999999992</v>
      </c>
      <c r="AG15" s="7">
        <f t="shared" si="0"/>
        <v>-6395.3373815249997</v>
      </c>
    </row>
    <row r="16" spans="1:33" x14ac:dyDescent="0.3">
      <c r="A16" s="9"/>
    </row>
    <row r="17" spans="1:33" x14ac:dyDescent="0.3">
      <c r="A17" s="9" t="s">
        <v>44</v>
      </c>
      <c r="B17" s="7">
        <v>7284.8482254421015</v>
      </c>
      <c r="C17" s="7">
        <v>3441.3683431579993</v>
      </c>
      <c r="D17" s="7">
        <v>211.65494699999996</v>
      </c>
      <c r="E17" s="7">
        <v>10937.8715156001</v>
      </c>
      <c r="F17" s="7">
        <v>3284.4179199999999</v>
      </c>
      <c r="H17" s="7">
        <v>3010.7016558430005</v>
      </c>
      <c r="X17" s="7">
        <v>30414.318634423897</v>
      </c>
      <c r="Y17" s="7">
        <v>16957.209470024995</v>
      </c>
      <c r="Z17" s="7">
        <v>3192.0106599999999</v>
      </c>
      <c r="AC17" s="7">
        <v>795</v>
      </c>
      <c r="AE17" s="7">
        <v>2551.0251200000002</v>
      </c>
      <c r="AF17" s="7">
        <v>16931.870084252001</v>
      </c>
      <c r="AG17" s="7">
        <f t="shared" si="0"/>
        <v>88074.425060144014</v>
      </c>
    </row>
    <row r="18" spans="1:33" x14ac:dyDescent="0.3">
      <c r="A18" s="12" t="s">
        <v>38</v>
      </c>
      <c r="B18" s="7">
        <v>82.236125442101184</v>
      </c>
      <c r="C18" s="7">
        <v>91.334643157998926</v>
      </c>
      <c r="E18" s="7">
        <v>173.76686660010009</v>
      </c>
      <c r="F18" s="7">
        <v>2.6095597000000001</v>
      </c>
      <c r="H18" s="7">
        <v>1.2174558430001525</v>
      </c>
      <c r="X18" s="7">
        <v>138.31863442389658</v>
      </c>
      <c r="Y18" s="7">
        <v>82.730035574993963</v>
      </c>
      <c r="Z18" s="7">
        <v>-6.9335649999999999E-2</v>
      </c>
      <c r="AG18" s="7">
        <f t="shared" si="0"/>
        <v>398.37711849199076</v>
      </c>
    </row>
    <row r="19" spans="1:33" x14ac:dyDescent="0.3">
      <c r="A19" s="9" t="s">
        <v>45</v>
      </c>
      <c r="B19" s="7">
        <v>7202.6121000000003</v>
      </c>
      <c r="C19" s="7">
        <v>3350.0337000000004</v>
      </c>
      <c r="D19" s="7">
        <v>211.45884899999999</v>
      </c>
      <c r="E19" s="7">
        <v>10764.104649000001</v>
      </c>
      <c r="F19" s="7">
        <v>3281.8083700000002</v>
      </c>
      <c r="H19" s="7">
        <v>3009.4842000000003</v>
      </c>
      <c r="X19" s="7">
        <v>30276</v>
      </c>
      <c r="Y19" s="7">
        <v>16874.479434450001</v>
      </c>
      <c r="Z19" s="7">
        <v>3192.08</v>
      </c>
      <c r="AC19" s="7">
        <v>795</v>
      </c>
      <c r="AE19" s="7">
        <v>2551.0251200000002</v>
      </c>
      <c r="AF19" s="7">
        <v>16931.929014109373</v>
      </c>
      <c r="AG19" s="7">
        <f t="shared" si="0"/>
        <v>87675.910787559376</v>
      </c>
    </row>
    <row r="20" spans="1:33" x14ac:dyDescent="0.3">
      <c r="A20" s="9"/>
    </row>
    <row r="21" spans="1:33" x14ac:dyDescent="0.3">
      <c r="A21" s="9" t="s">
        <v>46</v>
      </c>
      <c r="B21" s="7">
        <v>3223.6120999999998</v>
      </c>
      <c r="C21" s="7">
        <v>1740.0337000000004</v>
      </c>
      <c r="D21" s="7">
        <v>88.388999999999996</v>
      </c>
      <c r="E21" s="7">
        <v>5052.0348000000004</v>
      </c>
      <c r="F21" s="7">
        <v>3281.8083700000002</v>
      </c>
      <c r="H21" s="7">
        <v>3009.4842000000003</v>
      </c>
      <c r="X21" s="7">
        <v>952</v>
      </c>
      <c r="Y21" s="7">
        <v>6144.6</v>
      </c>
      <c r="AC21" s="7">
        <v>277</v>
      </c>
      <c r="AE21" s="7">
        <v>1088</v>
      </c>
      <c r="AF21" s="7">
        <v>7919.6972472844136</v>
      </c>
      <c r="AG21" s="7">
        <f t="shared" si="0"/>
        <v>27724.624617284415</v>
      </c>
    </row>
    <row r="22" spans="1:33" x14ac:dyDescent="0.3">
      <c r="A22" s="12" t="s">
        <v>47</v>
      </c>
      <c r="B22" s="7">
        <v>96.6</v>
      </c>
      <c r="C22" s="7">
        <v>152.22</v>
      </c>
      <c r="E22" s="7">
        <v>248.82</v>
      </c>
      <c r="F22" s="7">
        <v>1.1453</v>
      </c>
      <c r="H22" s="7">
        <v>2.0122</v>
      </c>
      <c r="X22" s="7">
        <v>11</v>
      </c>
      <c r="Y22" s="7">
        <v>619.57499999999993</v>
      </c>
      <c r="AF22" s="7">
        <v>510.47809860667127</v>
      </c>
      <c r="AG22" s="7">
        <f t="shared" si="0"/>
        <v>1393.0305986066712</v>
      </c>
    </row>
    <row r="23" spans="1:33" x14ac:dyDescent="0.3">
      <c r="A23" s="12" t="s">
        <v>48</v>
      </c>
      <c r="B23" s="7">
        <v>38.4</v>
      </c>
      <c r="C23" s="7">
        <v>34.314</v>
      </c>
      <c r="E23" s="7">
        <v>72.713999999999999</v>
      </c>
      <c r="F23" s="7">
        <v>34.257599999999996</v>
      </c>
      <c r="X23" s="7">
        <v>18</v>
      </c>
      <c r="Y23" s="7">
        <v>208.72499999999999</v>
      </c>
      <c r="AE23" s="7">
        <v>98</v>
      </c>
      <c r="AF23" s="7">
        <v>53.541310525371806</v>
      </c>
      <c r="AG23" s="7">
        <f t="shared" si="0"/>
        <v>485.23791052537177</v>
      </c>
    </row>
    <row r="24" spans="1:33" x14ac:dyDescent="0.3">
      <c r="A24" s="12" t="s">
        <v>49</v>
      </c>
    </row>
    <row r="25" spans="1:33" x14ac:dyDescent="0.3">
      <c r="A25" s="12" t="s">
        <v>50</v>
      </c>
      <c r="B25" s="7">
        <v>17.399999999999999</v>
      </c>
      <c r="C25" s="7">
        <v>51.057340000000003</v>
      </c>
      <c r="E25" s="7">
        <v>68.457340000000002</v>
      </c>
      <c r="X25" s="7">
        <v>3</v>
      </c>
      <c r="Y25" s="7">
        <v>193.875</v>
      </c>
      <c r="AE25" s="7">
        <v>109</v>
      </c>
      <c r="AF25" s="7">
        <v>229.39142865202263</v>
      </c>
      <c r="AG25" s="7">
        <f t="shared" si="0"/>
        <v>603.72376865202261</v>
      </c>
    </row>
    <row r="26" spans="1:33" x14ac:dyDescent="0.3">
      <c r="A26" s="12" t="s">
        <v>51</v>
      </c>
      <c r="B26" s="7">
        <v>142.80000000000001</v>
      </c>
      <c r="C26" s="7">
        <v>174.02143000000001</v>
      </c>
      <c r="E26" s="7">
        <v>316.82143000000002</v>
      </c>
      <c r="F26" s="7">
        <v>41.145650000000003</v>
      </c>
      <c r="X26" s="7">
        <v>3</v>
      </c>
      <c r="Y26" s="7">
        <v>455.4</v>
      </c>
      <c r="AE26" s="7">
        <v>114</v>
      </c>
      <c r="AF26" s="7">
        <v>791.22429140803786</v>
      </c>
      <c r="AG26" s="7">
        <f t="shared" si="0"/>
        <v>1721.591371408038</v>
      </c>
    </row>
    <row r="27" spans="1:33" x14ac:dyDescent="0.3">
      <c r="A27" s="12" t="s">
        <v>52</v>
      </c>
      <c r="X27" s="7">
        <v>1</v>
      </c>
      <c r="Y27" s="7">
        <v>554.4</v>
      </c>
      <c r="AF27" s="7">
        <v>19.657561049163753</v>
      </c>
      <c r="AG27" s="7">
        <f t="shared" si="0"/>
        <v>575.05756104916372</v>
      </c>
    </row>
    <row r="28" spans="1:33" x14ac:dyDescent="0.3">
      <c r="A28" s="12" t="s">
        <v>53</v>
      </c>
      <c r="X28" s="7">
        <v>2</v>
      </c>
      <c r="Y28" s="7">
        <v>336.59999999999997</v>
      </c>
      <c r="AF28" s="7">
        <v>114.43467974063444</v>
      </c>
      <c r="AG28" s="7">
        <f t="shared" si="0"/>
        <v>453.03467974063437</v>
      </c>
    </row>
    <row r="29" spans="1:33" x14ac:dyDescent="0.3">
      <c r="A29" s="12" t="s">
        <v>54</v>
      </c>
      <c r="B29" s="7">
        <v>57.6</v>
      </c>
      <c r="C29" s="7">
        <v>98.860869999999991</v>
      </c>
      <c r="D29" s="7">
        <v>88.388999999999996</v>
      </c>
      <c r="E29" s="7">
        <v>244.84987000000001</v>
      </c>
      <c r="H29" s="7">
        <v>31.962</v>
      </c>
      <c r="X29" s="7">
        <v>7</v>
      </c>
      <c r="Y29" s="7">
        <v>427.34999999999997</v>
      </c>
      <c r="AF29" s="7">
        <v>168.17627198538705</v>
      </c>
      <c r="AG29" s="7">
        <f t="shared" si="0"/>
        <v>879.33814198538698</v>
      </c>
    </row>
    <row r="30" spans="1:33" x14ac:dyDescent="0.3">
      <c r="A30" s="12" t="s">
        <v>55</v>
      </c>
      <c r="B30" s="7">
        <v>1938.5120999999999</v>
      </c>
      <c r="C30" s="7">
        <v>864.97552999999994</v>
      </c>
      <c r="E30" s="7">
        <v>2803.4876299999996</v>
      </c>
      <c r="H30" s="7">
        <v>2499.8850000000002</v>
      </c>
      <c r="X30" s="7">
        <v>24</v>
      </c>
      <c r="Y30" s="7">
        <v>50.324999999999996</v>
      </c>
      <c r="AE30" s="7">
        <v>61</v>
      </c>
      <c r="AF30" s="7">
        <v>635.00800518211724</v>
      </c>
      <c r="AG30" s="7">
        <f t="shared" si="0"/>
        <v>6073.7056351821166</v>
      </c>
    </row>
    <row r="31" spans="1:33" x14ac:dyDescent="0.3">
      <c r="A31" s="12" t="s">
        <v>56</v>
      </c>
      <c r="B31" s="7">
        <v>705.6</v>
      </c>
      <c r="E31" s="7">
        <v>705.6</v>
      </c>
      <c r="F31" s="7">
        <v>3196.1598199999999</v>
      </c>
      <c r="X31" s="7">
        <v>14</v>
      </c>
      <c r="Y31" s="7">
        <v>1140.9749999999999</v>
      </c>
      <c r="AE31" s="7">
        <v>427</v>
      </c>
      <c r="AF31" s="7">
        <v>1740.0307414408139</v>
      </c>
      <c r="AG31" s="7">
        <f t="shared" si="0"/>
        <v>7223.7655614408141</v>
      </c>
    </row>
    <row r="32" spans="1:33" x14ac:dyDescent="0.3">
      <c r="A32" s="12" t="s">
        <v>57</v>
      </c>
      <c r="B32" s="7">
        <v>5.6</v>
      </c>
      <c r="C32" s="7">
        <v>2.0063800000000005</v>
      </c>
      <c r="E32" s="7">
        <v>7.6063799999999997</v>
      </c>
      <c r="X32" s="7">
        <v>3</v>
      </c>
      <c r="Y32" s="7">
        <v>308.55</v>
      </c>
      <c r="AE32" s="7">
        <v>114</v>
      </c>
      <c r="AF32" s="7">
        <v>195.82689462185789</v>
      </c>
      <c r="AG32" s="7">
        <f t="shared" si="0"/>
        <v>628.98327462185784</v>
      </c>
    </row>
    <row r="33" spans="1:33" x14ac:dyDescent="0.3">
      <c r="A33" s="12" t="s">
        <v>58</v>
      </c>
      <c r="C33" s="7">
        <v>1.7015099999999999</v>
      </c>
      <c r="E33" s="7">
        <v>1.7015099999999999</v>
      </c>
      <c r="X33" s="7">
        <v>12</v>
      </c>
      <c r="Y33" s="7">
        <v>160.04999999999998</v>
      </c>
      <c r="AF33" s="7">
        <v>121.29956818986771</v>
      </c>
      <c r="AG33" s="7">
        <f t="shared" si="0"/>
        <v>295.05107818986772</v>
      </c>
    </row>
    <row r="34" spans="1:33" x14ac:dyDescent="0.3">
      <c r="A34" s="12" t="s">
        <v>59</v>
      </c>
      <c r="B34" s="7">
        <v>60.9</v>
      </c>
      <c r="C34" s="7">
        <v>135.88</v>
      </c>
      <c r="E34" s="7">
        <v>196.78</v>
      </c>
      <c r="F34" s="7">
        <v>9.1</v>
      </c>
      <c r="H34" s="7">
        <v>475.625</v>
      </c>
      <c r="X34" s="7">
        <v>853</v>
      </c>
      <c r="Y34" s="7">
        <v>1183.05</v>
      </c>
      <c r="AC34" s="7">
        <v>277</v>
      </c>
      <c r="AE34" s="7">
        <v>60</v>
      </c>
      <c r="AF34" s="7">
        <v>2082.7720423452115</v>
      </c>
      <c r="AG34" s="7">
        <f t="shared" si="0"/>
        <v>5137.3270423452122</v>
      </c>
    </row>
    <row r="35" spans="1:33" x14ac:dyDescent="0.3">
      <c r="A35" s="9"/>
    </row>
    <row r="36" spans="1:33" x14ac:dyDescent="0.3">
      <c r="A36" s="9" t="s">
        <v>60</v>
      </c>
      <c r="X36" s="7">
        <v>20307</v>
      </c>
      <c r="Y36" s="7">
        <v>306.00443444999996</v>
      </c>
      <c r="Z36" s="7">
        <v>49.56</v>
      </c>
      <c r="AF36" s="7">
        <v>71.049117149139605</v>
      </c>
      <c r="AG36" s="7">
        <f t="shared" si="0"/>
        <v>20733.613551599141</v>
      </c>
    </row>
    <row r="37" spans="1:33" x14ac:dyDescent="0.3">
      <c r="A37" s="12" t="s">
        <v>61</v>
      </c>
      <c r="X37" s="7">
        <v>147</v>
      </c>
      <c r="AF37" s="7">
        <v>56.874975549139606</v>
      </c>
      <c r="AG37" s="7">
        <f t="shared" si="0"/>
        <v>203.87497554913961</v>
      </c>
    </row>
    <row r="38" spans="1:33" x14ac:dyDescent="0.3">
      <c r="A38" s="12" t="s">
        <v>62</v>
      </c>
      <c r="X38" s="7">
        <v>370</v>
      </c>
      <c r="AG38" s="7">
        <f t="shared" si="0"/>
        <v>370</v>
      </c>
    </row>
    <row r="39" spans="1:33" x14ac:dyDescent="0.3">
      <c r="A39" s="12" t="s">
        <v>63</v>
      </c>
      <c r="X39" s="7">
        <v>1253</v>
      </c>
      <c r="AG39" s="7">
        <f t="shared" si="0"/>
        <v>1253</v>
      </c>
    </row>
    <row r="40" spans="1:33" x14ac:dyDescent="0.3">
      <c r="A40" s="12" t="s">
        <v>64</v>
      </c>
      <c r="Y40" s="7">
        <v>235.32919079999999</v>
      </c>
      <c r="AF40" s="7">
        <v>14.174141599999999</v>
      </c>
      <c r="AG40" s="7">
        <f t="shared" si="0"/>
        <v>249.50333239999998</v>
      </c>
    </row>
    <row r="41" spans="1:33" x14ac:dyDescent="0.3">
      <c r="A41" s="12" t="s">
        <v>65</v>
      </c>
      <c r="X41" s="7">
        <v>18537</v>
      </c>
      <c r="Y41" s="7">
        <v>70.675243649999999</v>
      </c>
      <c r="Z41" s="7">
        <v>49.56</v>
      </c>
      <c r="AG41" s="7">
        <f t="shared" si="0"/>
        <v>18657.23524365</v>
      </c>
    </row>
    <row r="42" spans="1:33" x14ac:dyDescent="0.3">
      <c r="A42" s="9"/>
    </row>
    <row r="43" spans="1:33" x14ac:dyDescent="0.3">
      <c r="A43" s="9" t="s">
        <v>66</v>
      </c>
      <c r="B43" s="7">
        <v>3979</v>
      </c>
      <c r="C43" s="7">
        <v>1610</v>
      </c>
      <c r="D43" s="7">
        <v>123.069849</v>
      </c>
      <c r="E43" s="7">
        <v>5712.0698490000004</v>
      </c>
      <c r="X43" s="7">
        <v>3904</v>
      </c>
      <c r="Y43" s="7">
        <v>10423.875</v>
      </c>
      <c r="Z43" s="7">
        <v>3142.52</v>
      </c>
      <c r="AC43" s="7">
        <v>518</v>
      </c>
      <c r="AE43" s="7">
        <v>1463.02512</v>
      </c>
      <c r="AF43" s="7">
        <v>8941.1826496758185</v>
      </c>
      <c r="AG43" s="7">
        <f t="shared" si="0"/>
        <v>34104.672618675817</v>
      </c>
    </row>
    <row r="44" spans="1:33" x14ac:dyDescent="0.3">
      <c r="A44" s="12" t="s">
        <v>67</v>
      </c>
      <c r="B44" s="7">
        <v>3979</v>
      </c>
      <c r="C44" s="7">
        <v>1610</v>
      </c>
      <c r="D44" s="7">
        <v>123.069849</v>
      </c>
      <c r="E44" s="7">
        <v>5712.0698490000004</v>
      </c>
      <c r="X44" s="7">
        <v>1001</v>
      </c>
      <c r="Y44" s="7">
        <v>10374.375</v>
      </c>
      <c r="Z44" s="7">
        <v>3142.52</v>
      </c>
      <c r="AC44" s="7">
        <v>518</v>
      </c>
      <c r="AE44" s="7">
        <v>1081.0716</v>
      </c>
      <c r="AF44" s="7">
        <v>8518.5355839814492</v>
      </c>
      <c r="AG44" s="7">
        <f t="shared" si="0"/>
        <v>30347.57203298145</v>
      </c>
    </row>
    <row r="45" spans="1:33" x14ac:dyDescent="0.3">
      <c r="A45" s="12" t="s">
        <v>68</v>
      </c>
      <c r="X45" s="7">
        <v>2903</v>
      </c>
      <c r="Y45" s="7">
        <v>49.5</v>
      </c>
      <c r="AE45" s="7">
        <v>381.95352000000003</v>
      </c>
      <c r="AF45" s="7">
        <v>422.64706569436976</v>
      </c>
      <c r="AG45" s="7">
        <f t="shared" si="0"/>
        <v>3757.1005856943698</v>
      </c>
    </row>
    <row r="46" spans="1:33" x14ac:dyDescent="0.3">
      <c r="A46" s="9"/>
    </row>
    <row r="47" spans="1:33" x14ac:dyDescent="0.3">
      <c r="A47" s="9" t="s">
        <v>69</v>
      </c>
      <c r="X47" s="7">
        <v>5113</v>
      </c>
      <c r="AG47" s="7">
        <f t="shared" si="0"/>
        <v>5113</v>
      </c>
    </row>
    <row r="48" spans="1:33" x14ac:dyDescent="0.3">
      <c r="A48" s="12" t="s">
        <v>70</v>
      </c>
      <c r="X48" s="7">
        <v>1634</v>
      </c>
      <c r="AG48" s="7">
        <f t="shared" si="0"/>
        <v>1634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303B-586D-2A4F-B775-36BC060C99A4}">
  <dimension ref="A1:AG48"/>
  <sheetViews>
    <sheetView topLeftCell="T32" workbookViewId="0">
      <selection activeCell="AG42" sqref="AG42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1110.2</v>
      </c>
      <c r="C2" s="7">
        <v>12295.594499999999</v>
      </c>
      <c r="D2" s="7">
        <v>407.16899999999998</v>
      </c>
      <c r="E2" s="7">
        <v>13812.9635</v>
      </c>
      <c r="Y2" s="7">
        <v>395.17499999999995</v>
      </c>
      <c r="Z2" s="7">
        <v>3248.94</v>
      </c>
      <c r="AA2" s="7">
        <v>3495.47</v>
      </c>
      <c r="AB2" s="7">
        <v>732.71999999999991</v>
      </c>
      <c r="AC2" s="7">
        <v>803</v>
      </c>
      <c r="AE2" s="7">
        <v>3523.9394400000001</v>
      </c>
      <c r="AG2" s="7">
        <f>SUM(B2:D2,F2:AF2)</f>
        <v>26012.20794</v>
      </c>
    </row>
    <row r="3" spans="1:33" x14ac:dyDescent="0.3">
      <c r="A3" s="12" t="s">
        <v>33</v>
      </c>
      <c r="B3" s="7">
        <v>19201.504000000001</v>
      </c>
      <c r="E3" s="7">
        <v>19201.504000000001</v>
      </c>
      <c r="F3" s="7">
        <v>237</v>
      </c>
      <c r="G3" s="7">
        <v>20172</v>
      </c>
      <c r="H3" s="7">
        <v>3095.93714</v>
      </c>
      <c r="X3" s="7">
        <v>20172</v>
      </c>
      <c r="Y3" s="7">
        <v>40641.149999999994</v>
      </c>
      <c r="AF3" s="7">
        <v>683.98723999999993</v>
      </c>
      <c r="AG3" s="7">
        <f t="shared" ref="AG3:AG48" si="0">SUM(B3:D3,F3:AF3)</f>
        <v>104203.57838000001</v>
      </c>
    </row>
    <row r="4" spans="1:33" x14ac:dyDescent="0.3">
      <c r="A4" s="12" t="s">
        <v>34</v>
      </c>
      <c r="B4" s="7">
        <v>39.04</v>
      </c>
      <c r="E4" s="7">
        <v>39.04</v>
      </c>
      <c r="F4" s="7">
        <v>3</v>
      </c>
      <c r="G4" s="7">
        <v>5450</v>
      </c>
      <c r="X4" s="7">
        <v>5450</v>
      </c>
      <c r="Y4" s="7">
        <v>522.22500000000002</v>
      </c>
      <c r="AF4" s="7">
        <v>231.85599999999999</v>
      </c>
      <c r="AG4" s="7">
        <f t="shared" si="0"/>
        <v>11696.121000000001</v>
      </c>
    </row>
    <row r="5" spans="1:33" x14ac:dyDescent="0.3">
      <c r="A5" s="12" t="s">
        <v>35</v>
      </c>
      <c r="G5" s="7">
        <v>4262</v>
      </c>
      <c r="X5" s="7">
        <v>4262</v>
      </c>
      <c r="AG5" s="7">
        <f t="shared" si="0"/>
        <v>8524</v>
      </c>
    </row>
    <row r="6" spans="1:33" x14ac:dyDescent="0.3">
      <c r="A6" s="12" t="s">
        <v>36</v>
      </c>
      <c r="B6" s="7">
        <v>-73.81</v>
      </c>
      <c r="C6" s="7">
        <v>406.74017789999999</v>
      </c>
      <c r="D6" s="7">
        <v>-34.670223000000007</v>
      </c>
      <c r="E6" s="7">
        <v>298.25995489999997</v>
      </c>
      <c r="G6" s="7">
        <v>363</v>
      </c>
      <c r="H6" s="7">
        <v>-177.08</v>
      </c>
      <c r="X6" s="7">
        <v>363</v>
      </c>
      <c r="Y6" s="7">
        <v>-313.5</v>
      </c>
      <c r="AG6" s="7">
        <f t="shared" si="0"/>
        <v>533.67995489999987</v>
      </c>
    </row>
    <row r="7" spans="1:33" x14ac:dyDescent="0.3">
      <c r="A7" s="9"/>
    </row>
    <row r="8" spans="1:33" x14ac:dyDescent="0.3">
      <c r="A8" s="9" t="s">
        <v>37</v>
      </c>
      <c r="B8" s="7">
        <v>20198.853999999999</v>
      </c>
      <c r="C8" s="7">
        <v>12702.334677899998</v>
      </c>
      <c r="D8" s="7">
        <v>372.49877699999996</v>
      </c>
      <c r="E8" s="7">
        <v>33273.687454899999</v>
      </c>
      <c r="F8" s="7">
        <v>234</v>
      </c>
      <c r="G8" s="7">
        <v>10823</v>
      </c>
      <c r="H8" s="7">
        <v>2918.8571400000001</v>
      </c>
      <c r="X8" s="7">
        <v>10823</v>
      </c>
      <c r="Y8" s="7">
        <v>40200.6</v>
      </c>
      <c r="Z8" s="7">
        <v>3245.94</v>
      </c>
      <c r="AA8" s="7">
        <v>3495.47</v>
      </c>
      <c r="AB8" s="7">
        <v>732.71999999999991</v>
      </c>
      <c r="AC8" s="7">
        <v>803</v>
      </c>
      <c r="AE8" s="7">
        <v>3523.9394400000001</v>
      </c>
      <c r="AF8" s="7">
        <v>452.13123999999993</v>
      </c>
      <c r="AG8" s="7">
        <f t="shared" si="0"/>
        <v>110526.3452749</v>
      </c>
    </row>
    <row r="9" spans="1:33" x14ac:dyDescent="0.3">
      <c r="A9" s="12" t="s">
        <v>38</v>
      </c>
      <c r="B9" s="7">
        <v>31.473383399999875</v>
      </c>
      <c r="C9" s="7">
        <v>15.959677899996677</v>
      </c>
      <c r="E9" s="7">
        <v>47.635438299996508</v>
      </c>
      <c r="F9" s="7">
        <v>-36</v>
      </c>
      <c r="G9" s="7">
        <v>103.21739130434798</v>
      </c>
      <c r="H9" s="7">
        <v>-251.10285999999996</v>
      </c>
      <c r="X9" s="7">
        <v>103.21739130434798</v>
      </c>
      <c r="Y9" s="7">
        <v>38.354250000003958</v>
      </c>
      <c r="AG9" s="7">
        <f t="shared" si="0"/>
        <v>5.1192339086965148</v>
      </c>
    </row>
    <row r="10" spans="1:33" x14ac:dyDescent="0.3">
      <c r="A10" s="12"/>
    </row>
    <row r="11" spans="1:33" x14ac:dyDescent="0.3">
      <c r="A11" s="9" t="s">
        <v>39</v>
      </c>
      <c r="B11" s="7">
        <v>-12481.348216599999</v>
      </c>
      <c r="C11" s="7">
        <v>-9788.5915000000023</v>
      </c>
      <c r="D11" s="7">
        <v>-221.1174</v>
      </c>
      <c r="E11" s="7">
        <v>-22491.057116600001</v>
      </c>
      <c r="F11" s="7">
        <v>3214</v>
      </c>
      <c r="G11" s="7">
        <v>19960.217391304348</v>
      </c>
      <c r="X11" s="7">
        <v>19960.217391304348</v>
      </c>
      <c r="Y11" s="7">
        <v>-22291.499999999996</v>
      </c>
      <c r="Z11" s="7">
        <v>-201.07999999999998</v>
      </c>
      <c r="AA11" s="7">
        <v>-3495.47</v>
      </c>
      <c r="AB11" s="7">
        <v>-732.71999999999991</v>
      </c>
      <c r="AE11" s="7">
        <v>-1712</v>
      </c>
      <c r="AF11" s="7">
        <v>17295.363679999999</v>
      </c>
      <c r="AG11" s="7">
        <f t="shared" si="0"/>
        <v>9505.9713460086969</v>
      </c>
    </row>
    <row r="12" spans="1:33" x14ac:dyDescent="0.3">
      <c r="A12" s="12" t="s">
        <v>40</v>
      </c>
      <c r="B12" s="7">
        <v>-6869.6000999999997</v>
      </c>
      <c r="C12" s="7">
        <v>-9044.9002</v>
      </c>
      <c r="D12" s="7">
        <v>-195.34451999999999</v>
      </c>
      <c r="E12" s="7">
        <v>-16109.84482</v>
      </c>
      <c r="F12" s="7">
        <v>-680</v>
      </c>
      <c r="X12" s="7">
        <v>-741</v>
      </c>
      <c r="Y12" s="7">
        <v>-19049.25</v>
      </c>
      <c r="Z12" s="7">
        <v>-127.10934154744764</v>
      </c>
      <c r="AA12" s="7">
        <v>-4976.3856999999998</v>
      </c>
      <c r="AF12" s="7">
        <v>20596.7248</v>
      </c>
      <c r="AG12" s="7">
        <f t="shared" si="0"/>
        <v>-21086.865061547443</v>
      </c>
    </row>
    <row r="13" spans="1:33" x14ac:dyDescent="0.3">
      <c r="A13" s="12" t="s">
        <v>41</v>
      </c>
      <c r="B13" s="7">
        <v>-4279.2998165999998</v>
      </c>
      <c r="E13" s="7">
        <v>-4279.2998165999998</v>
      </c>
      <c r="F13" s="7">
        <v>4952.8860000000004</v>
      </c>
      <c r="AG13" s="7">
        <f t="shared" si="0"/>
        <v>673.58618340000066</v>
      </c>
    </row>
    <row r="14" spans="1:33" x14ac:dyDescent="0.3">
      <c r="A14" s="12" t="s">
        <v>42</v>
      </c>
      <c r="G14" s="7">
        <v>21775</v>
      </c>
      <c r="X14" s="7">
        <v>21775</v>
      </c>
      <c r="Y14" s="7">
        <v>-974.32499999999993</v>
      </c>
      <c r="AF14" s="7">
        <v>-86.782599999999988</v>
      </c>
      <c r="AG14" s="7">
        <f t="shared" si="0"/>
        <v>42488.892400000004</v>
      </c>
    </row>
    <row r="15" spans="1:33" x14ac:dyDescent="0.3">
      <c r="A15" s="12" t="s">
        <v>43</v>
      </c>
      <c r="B15" s="7">
        <v>-135.95849999999999</v>
      </c>
      <c r="C15" s="7">
        <v>-8.9499999999999993</v>
      </c>
      <c r="E15" s="7">
        <v>-144.90849999999998</v>
      </c>
      <c r="F15" s="7">
        <v>-805</v>
      </c>
      <c r="G15" s="7">
        <v>-905</v>
      </c>
      <c r="X15" s="7">
        <v>-905</v>
      </c>
      <c r="Y15" s="7">
        <v>-200.47499999999999</v>
      </c>
      <c r="AF15" s="7">
        <v>-4286.6717199999994</v>
      </c>
      <c r="AG15" s="7">
        <f t="shared" si="0"/>
        <v>-7247.0552199999993</v>
      </c>
    </row>
    <row r="16" spans="1:33" x14ac:dyDescent="0.3">
      <c r="A16" s="9"/>
    </row>
    <row r="17" spans="1:33" x14ac:dyDescent="0.3">
      <c r="A17" s="9" t="s">
        <v>44</v>
      </c>
      <c r="B17" s="7">
        <v>7717.5057833999999</v>
      </c>
      <c r="C17" s="7">
        <v>2913.7431778999962</v>
      </c>
      <c r="D17" s="7">
        <v>151.38137699999996</v>
      </c>
      <c r="E17" s="7">
        <v>10782.630338299996</v>
      </c>
      <c r="F17" s="7">
        <v>3448</v>
      </c>
      <c r="G17" s="7">
        <v>30783.217391304348</v>
      </c>
      <c r="H17" s="7">
        <v>2918.8571400000001</v>
      </c>
      <c r="X17" s="7">
        <v>30783.217391304348</v>
      </c>
      <c r="Y17" s="7">
        <v>17909.100000000002</v>
      </c>
      <c r="Z17" s="7">
        <v>3044.86</v>
      </c>
      <c r="AC17" s="7">
        <v>803</v>
      </c>
      <c r="AE17" s="7">
        <v>1811.9394400000001</v>
      </c>
      <c r="AF17" s="7">
        <v>17747.494919999997</v>
      </c>
      <c r="AG17" s="7">
        <f t="shared" si="0"/>
        <v>120032.31662090869</v>
      </c>
    </row>
    <row r="18" spans="1:33" x14ac:dyDescent="0.3">
      <c r="A18" s="12" t="s">
        <v>38</v>
      </c>
      <c r="B18" s="7">
        <v>31.473383399999875</v>
      </c>
      <c r="C18" s="7">
        <v>15.959677899996677</v>
      </c>
      <c r="E18" s="7">
        <v>47.635438299996508</v>
      </c>
      <c r="F18" s="7">
        <v>-36</v>
      </c>
      <c r="G18" s="7">
        <v>103.21739130434798</v>
      </c>
      <c r="H18" s="7">
        <v>-251.10285999999996</v>
      </c>
      <c r="X18" s="7">
        <v>103.21739130434798</v>
      </c>
      <c r="Y18" s="7">
        <v>38.354250000003958</v>
      </c>
      <c r="AG18" s="7">
        <f t="shared" si="0"/>
        <v>5.1192339086965148</v>
      </c>
    </row>
    <row r="19" spans="1:33" x14ac:dyDescent="0.3">
      <c r="A19" s="9" t="s">
        <v>45</v>
      </c>
      <c r="B19" s="7">
        <v>7686.0324000000001</v>
      </c>
      <c r="C19" s="7">
        <v>2897.7834999999995</v>
      </c>
      <c r="D19" s="7">
        <v>151.179</v>
      </c>
      <c r="E19" s="7">
        <v>10734.9949</v>
      </c>
      <c r="F19" s="7">
        <v>3484</v>
      </c>
      <c r="G19" s="7">
        <v>30680</v>
      </c>
      <c r="H19" s="7">
        <v>3169.96</v>
      </c>
      <c r="X19" s="7">
        <v>30680</v>
      </c>
      <c r="Y19" s="7">
        <v>17870.745749999998</v>
      </c>
      <c r="Z19" s="7">
        <v>3044.86</v>
      </c>
      <c r="AC19" s="7">
        <v>803</v>
      </c>
      <c r="AE19" s="7">
        <v>1811.9394400000001</v>
      </c>
      <c r="AF19" s="7">
        <v>17747.474124222892</v>
      </c>
      <c r="AG19" s="7">
        <f t="shared" si="0"/>
        <v>120026.97421422289</v>
      </c>
    </row>
    <row r="20" spans="1:33" x14ac:dyDescent="0.3">
      <c r="A20" s="9"/>
    </row>
    <row r="21" spans="1:33" x14ac:dyDescent="0.3">
      <c r="A21" s="9" t="s">
        <v>46</v>
      </c>
      <c r="B21" s="7">
        <v>3288.0324000000001</v>
      </c>
      <c r="C21" s="7">
        <v>1652.0734999999997</v>
      </c>
      <c r="D21" s="7">
        <v>75.831000000000003</v>
      </c>
      <c r="E21" s="7">
        <v>5015.9368999999997</v>
      </c>
      <c r="F21" s="7">
        <v>3422</v>
      </c>
      <c r="G21" s="7">
        <v>987</v>
      </c>
      <c r="H21" s="7">
        <v>3169.96</v>
      </c>
      <c r="X21" s="7">
        <v>987</v>
      </c>
      <c r="Y21" s="7">
        <v>7170.9164999999985</v>
      </c>
      <c r="AC21" s="7">
        <v>280</v>
      </c>
      <c r="AE21" s="7">
        <v>321</v>
      </c>
      <c r="AF21" s="7">
        <v>8322.0796540112151</v>
      </c>
      <c r="AG21" s="7">
        <f t="shared" si="0"/>
        <v>29675.893054011212</v>
      </c>
    </row>
    <row r="22" spans="1:33" x14ac:dyDescent="0.3">
      <c r="A22" s="12" t="s">
        <v>47</v>
      </c>
      <c r="B22" s="7">
        <v>114.41119999999999</v>
      </c>
      <c r="C22" s="7">
        <v>144.4135</v>
      </c>
      <c r="E22" s="7">
        <v>258.82470000000001</v>
      </c>
      <c r="G22" s="7">
        <v>12</v>
      </c>
      <c r="H22" s="7">
        <v>4.5600000000000005</v>
      </c>
      <c r="X22" s="7">
        <v>12</v>
      </c>
      <c r="Y22" s="7">
        <v>524.69999999999993</v>
      </c>
      <c r="AF22" s="7">
        <v>520.81046217420089</v>
      </c>
      <c r="AG22" s="7">
        <f t="shared" si="0"/>
        <v>1332.8951621742008</v>
      </c>
    </row>
    <row r="23" spans="1:33" x14ac:dyDescent="0.3">
      <c r="A23" s="12" t="s">
        <v>48</v>
      </c>
      <c r="B23" s="7">
        <v>44.85</v>
      </c>
      <c r="C23" s="7">
        <v>27.951000000000001</v>
      </c>
      <c r="E23" s="7">
        <v>72.801000000000002</v>
      </c>
      <c r="F23" s="7">
        <v>33</v>
      </c>
      <c r="G23" s="7">
        <v>18</v>
      </c>
      <c r="X23" s="7">
        <v>18</v>
      </c>
      <c r="Y23" s="7">
        <v>182.78700000000001</v>
      </c>
      <c r="AF23" s="7">
        <v>47.070238751921117</v>
      </c>
      <c r="AG23" s="7">
        <f t="shared" si="0"/>
        <v>371.65823875192109</v>
      </c>
    </row>
    <row r="24" spans="1:33" x14ac:dyDescent="0.3">
      <c r="A24" s="12" t="s">
        <v>49</v>
      </c>
      <c r="B24" s="7">
        <v>201.5</v>
      </c>
      <c r="C24" s="7">
        <v>288.827</v>
      </c>
      <c r="E24" s="7">
        <v>490.327</v>
      </c>
      <c r="G24" s="7">
        <v>2</v>
      </c>
      <c r="X24" s="7">
        <v>2</v>
      </c>
      <c r="Y24" s="7">
        <v>605.54999999999995</v>
      </c>
      <c r="AF24" s="7">
        <v>1343.4360668954855</v>
      </c>
      <c r="AG24" s="7">
        <f t="shared" si="0"/>
        <v>2443.3130668954855</v>
      </c>
    </row>
    <row r="25" spans="1:33" x14ac:dyDescent="0.3">
      <c r="A25" s="12" t="s">
        <v>50</v>
      </c>
      <c r="B25" s="7">
        <v>28.6</v>
      </c>
      <c r="C25" s="7">
        <v>69.877499999999998</v>
      </c>
      <c r="E25" s="7">
        <v>98.477499999999992</v>
      </c>
      <c r="G25" s="7">
        <v>5</v>
      </c>
      <c r="X25" s="7">
        <v>5</v>
      </c>
      <c r="Y25" s="7">
        <v>190.57499999999999</v>
      </c>
      <c r="AF25" s="7">
        <v>276.18691117867411</v>
      </c>
      <c r="AG25" s="7">
        <f t="shared" si="0"/>
        <v>575.23941117867412</v>
      </c>
    </row>
    <row r="26" spans="1:33" ht="14" customHeight="1" x14ac:dyDescent="0.3">
      <c r="A26" s="12" t="s">
        <v>51</v>
      </c>
      <c r="B26" s="7">
        <v>184.6</v>
      </c>
      <c r="C26" s="7">
        <v>161.77699999999999</v>
      </c>
      <c r="E26" s="7">
        <v>346.37699999999995</v>
      </c>
      <c r="G26" s="7">
        <v>4</v>
      </c>
      <c r="X26" s="7">
        <v>4</v>
      </c>
      <c r="Y26" s="7">
        <v>430.65</v>
      </c>
      <c r="AF26" s="7">
        <v>813.93389402336925</v>
      </c>
      <c r="AG26" s="7">
        <f t="shared" si="0"/>
        <v>1598.9608940233693</v>
      </c>
    </row>
    <row r="27" spans="1:33" x14ac:dyDescent="0.3">
      <c r="A27" s="12" t="s">
        <v>52</v>
      </c>
      <c r="Y27" s="7">
        <v>523.04999999999995</v>
      </c>
      <c r="AF27" s="7">
        <v>21.353515294895061</v>
      </c>
      <c r="AG27" s="7">
        <f t="shared" si="0"/>
        <v>544.40351529489499</v>
      </c>
    </row>
    <row r="28" spans="1:33" x14ac:dyDescent="0.3">
      <c r="A28" s="12" t="s">
        <v>53</v>
      </c>
      <c r="G28" s="7">
        <v>3</v>
      </c>
      <c r="X28" s="7">
        <v>3</v>
      </c>
      <c r="Y28" s="7">
        <v>577.59899999999993</v>
      </c>
      <c r="AF28" s="7">
        <v>135.36126407420667</v>
      </c>
      <c r="AG28" s="7">
        <f t="shared" si="0"/>
        <v>718.96026407420663</v>
      </c>
    </row>
    <row r="29" spans="1:33" x14ac:dyDescent="0.3">
      <c r="A29" s="12" t="s">
        <v>54</v>
      </c>
      <c r="B29" s="7">
        <v>78.650000000000006</v>
      </c>
      <c r="C29" s="7">
        <v>96.134500000000003</v>
      </c>
      <c r="D29" s="7">
        <v>75.831000000000003</v>
      </c>
      <c r="E29" s="7">
        <v>250.6155</v>
      </c>
      <c r="G29" s="7">
        <v>8</v>
      </c>
      <c r="H29" s="7">
        <v>33.44</v>
      </c>
      <c r="X29" s="7">
        <v>8</v>
      </c>
      <c r="Y29" s="7">
        <v>659.98349999999994</v>
      </c>
      <c r="AF29" s="7">
        <v>175.65137104497012</v>
      </c>
      <c r="AG29" s="7">
        <f t="shared" si="0"/>
        <v>1135.6903710449701</v>
      </c>
    </row>
    <row r="30" spans="1:33" x14ac:dyDescent="0.3">
      <c r="A30" s="12" t="s">
        <v>55</v>
      </c>
      <c r="B30" s="7">
        <v>1883.925</v>
      </c>
      <c r="C30" s="7">
        <v>714.44449999999995</v>
      </c>
      <c r="E30" s="7">
        <v>2598.3694999999998</v>
      </c>
      <c r="G30" s="7">
        <v>25</v>
      </c>
      <c r="H30" s="7">
        <v>2941.2</v>
      </c>
      <c r="X30" s="7">
        <v>25</v>
      </c>
      <c r="Y30" s="7">
        <v>83.622</v>
      </c>
      <c r="AF30" s="7">
        <v>628.96321402444573</v>
      </c>
      <c r="AG30" s="7">
        <f t="shared" si="0"/>
        <v>6302.1547140244456</v>
      </c>
    </row>
    <row r="31" spans="1:33" x14ac:dyDescent="0.3">
      <c r="A31" s="12" t="s">
        <v>56</v>
      </c>
      <c r="B31" s="7">
        <v>666.25</v>
      </c>
      <c r="E31" s="7">
        <v>666.25</v>
      </c>
      <c r="F31" s="7">
        <v>3383</v>
      </c>
      <c r="G31" s="7">
        <v>15</v>
      </c>
      <c r="X31" s="7">
        <v>15</v>
      </c>
      <c r="Y31" s="7">
        <v>1128.5999999999999</v>
      </c>
      <c r="AF31" s="7">
        <v>1778.8145673568922</v>
      </c>
      <c r="AG31" s="7">
        <f t="shared" si="0"/>
        <v>6986.6645673568928</v>
      </c>
    </row>
    <row r="32" spans="1:33" x14ac:dyDescent="0.3">
      <c r="A32" s="12" t="s">
        <v>57</v>
      </c>
      <c r="B32" s="7">
        <v>4.9744000000000002</v>
      </c>
      <c r="E32" s="7">
        <v>4.9744000000000002</v>
      </c>
      <c r="F32" s="7">
        <v>6</v>
      </c>
      <c r="G32" s="7">
        <v>3</v>
      </c>
      <c r="X32" s="7">
        <v>3</v>
      </c>
      <c r="Y32" s="7">
        <v>401.77499999999998</v>
      </c>
      <c r="AF32" s="7">
        <v>207.89300084996813</v>
      </c>
      <c r="AG32" s="7">
        <f t="shared" si="0"/>
        <v>626.64240084996811</v>
      </c>
    </row>
    <row r="33" spans="1:33" x14ac:dyDescent="0.3">
      <c r="A33" s="12" t="s">
        <v>58</v>
      </c>
      <c r="B33" s="7">
        <v>0.62180000000000002</v>
      </c>
      <c r="C33" s="7">
        <v>2.9645000000000001</v>
      </c>
      <c r="E33" s="7">
        <v>3.5863</v>
      </c>
      <c r="G33" s="7">
        <v>4</v>
      </c>
      <c r="X33" s="7">
        <v>4</v>
      </c>
      <c r="Y33" s="7">
        <v>160.875</v>
      </c>
      <c r="AF33" s="7">
        <v>154.67832547071544</v>
      </c>
      <c r="AG33" s="7">
        <f t="shared" si="0"/>
        <v>327.13962547071543</v>
      </c>
    </row>
    <row r="34" spans="1:33" x14ac:dyDescent="0.3">
      <c r="A34" s="12" t="s">
        <v>59</v>
      </c>
      <c r="B34" s="7">
        <v>79.650000000000006</v>
      </c>
      <c r="C34" s="7">
        <v>145.684</v>
      </c>
      <c r="E34" s="7">
        <v>225.334</v>
      </c>
      <c r="G34" s="7">
        <v>888</v>
      </c>
      <c r="H34" s="7">
        <v>190.76</v>
      </c>
      <c r="X34" s="7">
        <v>888</v>
      </c>
      <c r="Y34" s="7">
        <v>1701.1499999999999</v>
      </c>
      <c r="AC34" s="7">
        <v>280</v>
      </c>
      <c r="AF34" s="7">
        <v>2217.9268228714709</v>
      </c>
      <c r="AG34" s="7">
        <f t="shared" si="0"/>
        <v>6391.1708228714706</v>
      </c>
    </row>
    <row r="35" spans="1:33" x14ac:dyDescent="0.3">
      <c r="A35" s="9"/>
    </row>
    <row r="36" spans="1:33" x14ac:dyDescent="0.3">
      <c r="A36" s="9" t="s">
        <v>60</v>
      </c>
      <c r="G36" s="7">
        <v>21405</v>
      </c>
      <c r="X36" s="7">
        <v>21405</v>
      </c>
      <c r="Y36" s="7">
        <v>379.07925</v>
      </c>
      <c r="Z36" s="7">
        <v>77</v>
      </c>
      <c r="AF36" s="7">
        <v>78.835727608213574</v>
      </c>
      <c r="AG36" s="7">
        <f t="shared" si="0"/>
        <v>43344.914977608219</v>
      </c>
    </row>
    <row r="37" spans="1:33" x14ac:dyDescent="0.3">
      <c r="A37" s="12" t="s">
        <v>61</v>
      </c>
      <c r="G37" s="7">
        <v>163</v>
      </c>
      <c r="X37" s="7">
        <v>163</v>
      </c>
      <c r="Y37" s="7">
        <v>0</v>
      </c>
      <c r="AF37" s="7">
        <v>63.655070740813578</v>
      </c>
      <c r="AG37" s="7">
        <f t="shared" si="0"/>
        <v>389.65507074081358</v>
      </c>
    </row>
    <row r="38" spans="1:33" x14ac:dyDescent="0.3">
      <c r="A38" s="12" t="s">
        <v>62</v>
      </c>
      <c r="G38" s="7">
        <v>432</v>
      </c>
      <c r="X38" s="7">
        <v>432</v>
      </c>
      <c r="Y38" s="7">
        <v>0</v>
      </c>
      <c r="AG38" s="7">
        <f t="shared" si="0"/>
        <v>864</v>
      </c>
    </row>
    <row r="39" spans="1:33" x14ac:dyDescent="0.3">
      <c r="A39" s="12" t="s">
        <v>63</v>
      </c>
      <c r="G39" s="7">
        <v>1367</v>
      </c>
      <c r="X39" s="7">
        <v>1367</v>
      </c>
      <c r="Y39" s="7">
        <v>0</v>
      </c>
      <c r="AG39" s="7">
        <f t="shared" si="0"/>
        <v>2734</v>
      </c>
    </row>
    <row r="40" spans="1:33" x14ac:dyDescent="0.3">
      <c r="A40" s="12" t="s">
        <v>64</v>
      </c>
      <c r="Y40" s="7">
        <v>310.60424999999998</v>
      </c>
      <c r="AF40" s="7">
        <v>15.180656867399998</v>
      </c>
      <c r="AG40" s="7">
        <f t="shared" si="0"/>
        <v>325.78490686739997</v>
      </c>
    </row>
    <row r="41" spans="1:33" x14ac:dyDescent="0.3">
      <c r="A41" s="12" t="s">
        <v>65</v>
      </c>
      <c r="G41" s="7">
        <v>19443</v>
      </c>
      <c r="X41" s="7">
        <v>19443</v>
      </c>
      <c r="Y41" s="7">
        <v>68.474999999999994</v>
      </c>
      <c r="AG41" s="7">
        <f t="shared" si="0"/>
        <v>38954.474999999999</v>
      </c>
    </row>
    <row r="42" spans="1:33" x14ac:dyDescent="0.3">
      <c r="A42" s="9"/>
    </row>
    <row r="43" spans="1:33" x14ac:dyDescent="0.3">
      <c r="A43" s="9" t="s">
        <v>66</v>
      </c>
      <c r="B43" s="7">
        <v>4398</v>
      </c>
      <c r="C43" s="7">
        <v>1245.71</v>
      </c>
      <c r="D43" s="7">
        <v>75.347999999999999</v>
      </c>
      <c r="E43" s="7">
        <v>5719.058</v>
      </c>
      <c r="F43" s="7">
        <v>62</v>
      </c>
      <c r="G43" s="7">
        <v>3875</v>
      </c>
      <c r="X43" s="7">
        <v>3875</v>
      </c>
      <c r="Y43" s="7">
        <v>10320.75</v>
      </c>
      <c r="Z43" s="7">
        <v>2967.86</v>
      </c>
      <c r="AC43" s="7">
        <v>523</v>
      </c>
      <c r="AE43" s="7">
        <v>1490.8994399999999</v>
      </c>
      <c r="AF43" s="7">
        <v>9346.5587426034635</v>
      </c>
      <c r="AG43" s="7">
        <f t="shared" si="0"/>
        <v>38180.126182603468</v>
      </c>
    </row>
    <row r="44" spans="1:33" x14ac:dyDescent="0.3">
      <c r="A44" s="12" t="s">
        <v>67</v>
      </c>
      <c r="B44" s="7">
        <v>4398</v>
      </c>
      <c r="C44" s="7">
        <v>1245.71</v>
      </c>
      <c r="D44" s="7">
        <v>75.347999999999999</v>
      </c>
      <c r="E44" s="7">
        <v>5719.058</v>
      </c>
      <c r="F44" s="7">
        <v>62</v>
      </c>
      <c r="G44" s="7">
        <v>947</v>
      </c>
      <c r="X44" s="7">
        <v>947</v>
      </c>
      <c r="Y44" s="7">
        <v>10215.15</v>
      </c>
      <c r="Z44" s="7">
        <v>2967.86</v>
      </c>
      <c r="AC44" s="7">
        <v>523</v>
      </c>
      <c r="AE44" s="7">
        <v>1081.8249599999999</v>
      </c>
      <c r="AF44" s="7">
        <v>8902.6780534810223</v>
      </c>
      <c r="AG44" s="7">
        <f t="shared" si="0"/>
        <v>31365.571013481022</v>
      </c>
    </row>
    <row r="45" spans="1:33" x14ac:dyDescent="0.3">
      <c r="A45" s="12" t="s">
        <v>68</v>
      </c>
      <c r="G45" s="7">
        <v>2928</v>
      </c>
      <c r="X45" s="7">
        <v>2928</v>
      </c>
      <c r="Y45" s="7">
        <v>105.6</v>
      </c>
      <c r="AE45" s="7">
        <v>409.07447999999999</v>
      </c>
      <c r="AF45" s="7">
        <v>443.88068912244103</v>
      </c>
      <c r="AG45" s="7">
        <f t="shared" si="0"/>
        <v>6814.5551691224418</v>
      </c>
    </row>
    <row r="46" spans="1:33" x14ac:dyDescent="0.3">
      <c r="A46" s="9"/>
    </row>
    <row r="47" spans="1:33" x14ac:dyDescent="0.3">
      <c r="A47" s="9" t="s">
        <v>69</v>
      </c>
      <c r="G47" s="7">
        <v>4413</v>
      </c>
      <c r="X47" s="7">
        <v>4413</v>
      </c>
      <c r="AG47" s="7">
        <f t="shared" si="0"/>
        <v>8826</v>
      </c>
    </row>
    <row r="48" spans="1:33" x14ac:dyDescent="0.3">
      <c r="A48" s="12" t="s">
        <v>70</v>
      </c>
      <c r="G48" s="7">
        <v>1282</v>
      </c>
      <c r="X48" s="7">
        <v>1282</v>
      </c>
      <c r="AG48" s="7">
        <f t="shared" si="0"/>
        <v>2564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B700-4DE3-2D41-837B-450EB9A06C20}">
  <dimension ref="A1:AG48"/>
  <sheetViews>
    <sheetView topLeftCell="C24" workbookViewId="0">
      <selection activeCell="AG46" sqref="AG46"/>
    </sheetView>
  </sheetViews>
  <sheetFormatPr defaultColWidth="8.81640625" defaultRowHeight="13" x14ac:dyDescent="0.3"/>
  <cols>
    <col min="1" max="1" width="30" style="7" bestFit="1" customWidth="1"/>
    <col min="2" max="16384" width="8.816406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7">
        <v>875.35</v>
      </c>
      <c r="C2" s="7">
        <v>11336.644</v>
      </c>
      <c r="D2" s="7">
        <v>413.93099999999998</v>
      </c>
      <c r="E2" s="7">
        <v>12625.925000000001</v>
      </c>
      <c r="G2" s="7">
        <v>2641.4429999999998</v>
      </c>
      <c r="Y2" s="7">
        <v>314.32499999999999</v>
      </c>
      <c r="Z2" s="7">
        <v>2944.68</v>
      </c>
      <c r="AA2" s="7">
        <v>5774.5559999999996</v>
      </c>
      <c r="AB2" s="7">
        <v>1002.1579999999999</v>
      </c>
      <c r="AC2" s="7">
        <v>827.7</v>
      </c>
      <c r="AE2" s="7">
        <v>4805</v>
      </c>
      <c r="AG2" s="7">
        <f>SUM(B2:D2,F2:AF2)</f>
        <v>30935.787</v>
      </c>
    </row>
    <row r="3" spans="1:33" x14ac:dyDescent="0.3">
      <c r="A3" s="12" t="s">
        <v>33</v>
      </c>
      <c r="B3" s="7">
        <v>21916.455000000002</v>
      </c>
      <c r="E3" s="7">
        <v>21916.455000000002</v>
      </c>
      <c r="F3" s="7">
        <v>369</v>
      </c>
      <c r="G3" s="7">
        <v>26319.279000000002</v>
      </c>
      <c r="H3" s="7">
        <v>3233.23</v>
      </c>
      <c r="I3" s="7">
        <v>882.92064000000005</v>
      </c>
      <c r="J3" s="7">
        <v>12300.863219999999</v>
      </c>
      <c r="L3" s="7">
        <v>3912.0599999999995</v>
      </c>
      <c r="N3" s="7">
        <v>192.30811499999999</v>
      </c>
      <c r="P3" s="7">
        <v>1724.3</v>
      </c>
      <c r="Q3" s="7">
        <v>1302.72</v>
      </c>
      <c r="V3" s="7">
        <v>78.608249999999998</v>
      </c>
      <c r="X3" s="7">
        <v>23627.010224999998</v>
      </c>
      <c r="Y3" s="7">
        <v>39952.275000000001</v>
      </c>
      <c r="AF3" s="7">
        <v>613.65299999999991</v>
      </c>
      <c r="AG3" s="7">
        <f t="shared" ref="AG3:AG48" si="0">SUM(B3:D3,F3:AF3)</f>
        <v>136424.68244999999</v>
      </c>
    </row>
    <row r="4" spans="1:33" x14ac:dyDescent="0.3">
      <c r="A4" s="12" t="s">
        <v>34</v>
      </c>
      <c r="B4" s="7">
        <v>92.72</v>
      </c>
      <c r="E4" s="7">
        <v>92.72</v>
      </c>
      <c r="F4" s="7">
        <v>78</v>
      </c>
      <c r="H4" s="7">
        <v>214.83</v>
      </c>
      <c r="I4" s="7">
        <v>943.04639999999995</v>
      </c>
      <c r="J4" s="7">
        <v>28.493549999999999</v>
      </c>
      <c r="K4" s="7">
        <v>3333.5529000000001</v>
      </c>
      <c r="L4" s="7">
        <v>291.53999999999996</v>
      </c>
      <c r="N4" s="7">
        <v>298.26389999999998</v>
      </c>
      <c r="Q4" s="7">
        <v>425.28</v>
      </c>
      <c r="V4" s="7">
        <v>1623.915</v>
      </c>
      <c r="X4" s="7">
        <v>7158.9217499999995</v>
      </c>
      <c r="Y4" s="7">
        <v>514.79999999999995</v>
      </c>
      <c r="AF4" s="7">
        <v>274.72699999999998</v>
      </c>
      <c r="AG4" s="7">
        <f t="shared" si="0"/>
        <v>15278.0905</v>
      </c>
    </row>
    <row r="5" spans="1:33" x14ac:dyDescent="0.3">
      <c r="A5" s="12" t="s">
        <v>35</v>
      </c>
      <c r="E5" s="7">
        <v>0</v>
      </c>
      <c r="F5" s="7">
        <v>0</v>
      </c>
      <c r="N5" s="7">
        <v>3703.4522999999999</v>
      </c>
      <c r="Q5" s="7">
        <v>0</v>
      </c>
      <c r="V5" s="7">
        <v>780.39</v>
      </c>
      <c r="W5" s="7">
        <v>114.88499999999999</v>
      </c>
      <c r="X5" s="7">
        <v>4598.7273000000005</v>
      </c>
      <c r="AG5" s="7">
        <f t="shared" si="0"/>
        <v>9197.4546000000009</v>
      </c>
    </row>
    <row r="6" spans="1:33" x14ac:dyDescent="0.3">
      <c r="A6" s="12" t="s">
        <v>36</v>
      </c>
      <c r="B6" s="7">
        <v>-271.45</v>
      </c>
      <c r="C6" s="7">
        <v>108.878</v>
      </c>
      <c r="D6" s="7">
        <v>85.491</v>
      </c>
      <c r="E6" s="7">
        <v>-77.081000000000003</v>
      </c>
      <c r="F6" s="7">
        <v>-71</v>
      </c>
      <c r="G6" s="7">
        <v>-945.98700000000008</v>
      </c>
      <c r="H6" s="7">
        <v>-176.00274999999996</v>
      </c>
      <c r="I6" s="7">
        <v>87.907200000000017</v>
      </c>
      <c r="J6" s="7">
        <v>-180.86624999999975</v>
      </c>
      <c r="K6" s="7">
        <v>45.603399999999993</v>
      </c>
      <c r="L6" s="7">
        <v>-90.36609999999996</v>
      </c>
      <c r="N6" s="7">
        <v>-85.199999999999989</v>
      </c>
      <c r="P6" s="7">
        <v>-16.232500000000009</v>
      </c>
      <c r="Q6" s="7">
        <v>-257.47200000000004</v>
      </c>
      <c r="R6" s="7">
        <v>-3.2639999999999993</v>
      </c>
      <c r="T6" s="7">
        <v>-4.8</v>
      </c>
      <c r="U6" s="7">
        <v>-4.8</v>
      </c>
      <c r="V6" s="7">
        <v>15.317999999999996</v>
      </c>
      <c r="W6" s="7">
        <v>-5.1749999999999998</v>
      </c>
      <c r="X6" s="7">
        <v>-675.34999999999957</v>
      </c>
      <c r="Y6" s="7">
        <v>-101.00474999999986</v>
      </c>
      <c r="Z6" s="7">
        <v>-6.1950000000000003</v>
      </c>
      <c r="AG6" s="7">
        <f t="shared" si="0"/>
        <v>-2551.9677499999993</v>
      </c>
    </row>
    <row r="7" spans="1:33" x14ac:dyDescent="0.3">
      <c r="A7" s="9"/>
    </row>
    <row r="8" spans="1:33" x14ac:dyDescent="0.3">
      <c r="A8" s="9" t="s">
        <v>37</v>
      </c>
      <c r="B8" s="7">
        <v>22427.634999999998</v>
      </c>
      <c r="C8" s="7">
        <v>11445.522000000001</v>
      </c>
      <c r="D8" s="7">
        <v>499.42199999999997</v>
      </c>
      <c r="E8" s="7">
        <v>34372.578999999998</v>
      </c>
      <c r="F8" s="7">
        <v>220</v>
      </c>
      <c r="G8" s="7">
        <v>28014.735000000001</v>
      </c>
      <c r="H8" s="7">
        <v>2842.39725</v>
      </c>
      <c r="I8" s="7">
        <v>27.781440000000117</v>
      </c>
      <c r="J8" s="7">
        <v>12091.503420000001</v>
      </c>
      <c r="K8" s="7">
        <v>-3287.9495000000002</v>
      </c>
      <c r="L8" s="7">
        <v>3530.1538999999993</v>
      </c>
      <c r="N8" s="7">
        <v>-3894.6080849999998</v>
      </c>
      <c r="P8" s="7">
        <v>1708.0674999999999</v>
      </c>
      <c r="Q8" s="7">
        <v>619.96800000000007</v>
      </c>
      <c r="R8" s="7">
        <v>-3.2639999999999993</v>
      </c>
      <c r="T8" s="7">
        <v>-4.8</v>
      </c>
      <c r="U8" s="7">
        <v>-4.8</v>
      </c>
      <c r="V8" s="7">
        <v>-2310.3787499999999</v>
      </c>
      <c r="W8" s="7">
        <v>-120.05999999999999</v>
      </c>
      <c r="X8" s="7">
        <v>11194.011174999996</v>
      </c>
      <c r="Y8" s="7">
        <v>39650.795249999996</v>
      </c>
      <c r="Z8" s="7">
        <v>2938.4849999999997</v>
      </c>
      <c r="AA8" s="7">
        <v>5774.5559999999996</v>
      </c>
      <c r="AB8" s="7">
        <v>1002.1579999999999</v>
      </c>
      <c r="AC8" s="7">
        <v>827.7</v>
      </c>
      <c r="AE8" s="7">
        <v>4805</v>
      </c>
      <c r="AF8" s="7">
        <v>338.92599999999993</v>
      </c>
      <c r="AG8" s="7">
        <f t="shared" si="0"/>
        <v>140332.9566</v>
      </c>
    </row>
    <row r="9" spans="1:33" x14ac:dyDescent="0.3">
      <c r="A9" s="12" t="s">
        <v>38</v>
      </c>
      <c r="B9" s="7">
        <v>193.3075000000008</v>
      </c>
      <c r="C9" s="7">
        <v>80.63300000000072</v>
      </c>
      <c r="E9" s="7">
        <v>273.94050000000146</v>
      </c>
      <c r="F9" s="7">
        <v>32</v>
      </c>
      <c r="H9" s="7">
        <v>76.55724999999984</v>
      </c>
      <c r="J9" s="7">
        <v>52.558334999997896</v>
      </c>
      <c r="K9" s="7">
        <v>13.000500000000557</v>
      </c>
      <c r="L9" s="7">
        <v>31.380100000000311</v>
      </c>
      <c r="N9" s="7">
        <v>50.961314999999558</v>
      </c>
      <c r="V9" s="7">
        <v>-185.21739000000008</v>
      </c>
      <c r="W9" s="7">
        <v>-7.2449999999999903</v>
      </c>
      <c r="X9" s="7">
        <v>31.625249999998118</v>
      </c>
      <c r="Y9" s="7">
        <v>150.36449999999968</v>
      </c>
      <c r="Z9" s="7">
        <v>-27.059999999999945</v>
      </c>
      <c r="AG9" s="7">
        <f t="shared" si="0"/>
        <v>492.86535999999751</v>
      </c>
    </row>
    <row r="10" spans="1:33" x14ac:dyDescent="0.3">
      <c r="A10" s="12"/>
    </row>
    <row r="11" spans="1:33" x14ac:dyDescent="0.3">
      <c r="A11" s="9" t="s">
        <v>39</v>
      </c>
      <c r="B11" s="7">
        <v>-13892.327499999998</v>
      </c>
      <c r="C11" s="7">
        <v>-8553.0889999999999</v>
      </c>
      <c r="D11" s="7">
        <v>-237.636</v>
      </c>
      <c r="E11" s="7">
        <v>-22683.052499999998</v>
      </c>
      <c r="F11" s="7">
        <v>4089</v>
      </c>
      <c r="G11" s="7">
        <v>-28015.050000000003</v>
      </c>
      <c r="H11" s="7">
        <v>385</v>
      </c>
      <c r="I11" s="7">
        <v>28.800000000000068</v>
      </c>
      <c r="J11" s="7">
        <v>8561.5199999999986</v>
      </c>
      <c r="K11" s="7">
        <v>5470.9100000000008</v>
      </c>
      <c r="L11" s="7">
        <v>1015.8699999999999</v>
      </c>
      <c r="N11" s="7">
        <v>5350.5599999999995</v>
      </c>
      <c r="O11" s="7">
        <v>60.61</v>
      </c>
      <c r="P11" s="7">
        <v>281.64999999999998</v>
      </c>
      <c r="Q11" s="7">
        <v>-133.44</v>
      </c>
      <c r="R11" s="7">
        <v>124.8</v>
      </c>
      <c r="S11" s="7">
        <v>9.6</v>
      </c>
      <c r="T11" s="7">
        <v>2761.92</v>
      </c>
      <c r="U11" s="7">
        <v>291.83999999999997</v>
      </c>
      <c r="V11" s="7">
        <v>2314.2599999999998</v>
      </c>
      <c r="W11" s="7">
        <v>112.815</v>
      </c>
      <c r="X11" s="7">
        <v>26636.714999999997</v>
      </c>
      <c r="Y11" s="7">
        <v>-18678.560999999998</v>
      </c>
      <c r="Z11" s="7">
        <v>-254.98000000000002</v>
      </c>
      <c r="AA11" s="7">
        <v>-5774.5559999999996</v>
      </c>
      <c r="AB11" s="7">
        <v>-1002.1579999999999</v>
      </c>
      <c r="AC11" s="7">
        <v>-16.7</v>
      </c>
      <c r="AE11" s="7">
        <v>-1690</v>
      </c>
      <c r="AF11" s="7">
        <v>18221.413399999998</v>
      </c>
      <c r="AG11" s="7">
        <f t="shared" si="0"/>
        <v>-2531.214100000012</v>
      </c>
    </row>
    <row r="12" spans="1:33" x14ac:dyDescent="0.3">
      <c r="A12" s="12" t="s">
        <v>40</v>
      </c>
      <c r="B12" s="7">
        <v>-9319.1174999999985</v>
      </c>
      <c r="C12" s="7">
        <v>-8543.8863999999994</v>
      </c>
      <c r="D12" s="7">
        <v>-237.636</v>
      </c>
      <c r="E12" s="7">
        <v>-18100.639899999995</v>
      </c>
      <c r="F12" s="7">
        <v>-951</v>
      </c>
      <c r="I12" s="7">
        <v>-393.59999999999997</v>
      </c>
      <c r="X12" s="7">
        <v>-742.64999999999986</v>
      </c>
      <c r="Y12" s="7">
        <v>-17254.875</v>
      </c>
      <c r="Z12" s="7">
        <v>-254.98000000000002</v>
      </c>
      <c r="AA12" s="7">
        <v>-5774.5559999999996</v>
      </c>
      <c r="AB12" s="7">
        <v>-1002.1579999999999</v>
      </c>
      <c r="AC12" s="7">
        <v>-17</v>
      </c>
      <c r="AE12" s="7">
        <v>-1322</v>
      </c>
      <c r="AF12" s="7">
        <v>22513.423999999999</v>
      </c>
      <c r="AG12" s="7">
        <f t="shared" si="0"/>
        <v>-23300.034899999999</v>
      </c>
    </row>
    <row r="13" spans="1:33" x14ac:dyDescent="0.3">
      <c r="A13" s="12" t="s">
        <v>41</v>
      </c>
      <c r="B13" s="7">
        <v>-4409.2</v>
      </c>
      <c r="E13" s="7">
        <v>-4409.2</v>
      </c>
      <c r="F13" s="7">
        <v>1703.3</v>
      </c>
      <c r="AG13" s="7">
        <f t="shared" si="0"/>
        <v>-2705.8999999999996</v>
      </c>
    </row>
    <row r="14" spans="1:33" x14ac:dyDescent="0.3">
      <c r="A14" s="12" t="s">
        <v>42</v>
      </c>
      <c r="G14" s="7">
        <v>-27828.15</v>
      </c>
      <c r="H14" s="7">
        <v>385</v>
      </c>
      <c r="I14" s="7">
        <v>1174.08</v>
      </c>
      <c r="J14" s="7">
        <v>8807.8499999999985</v>
      </c>
      <c r="K14" s="7">
        <v>5470.9100000000008</v>
      </c>
      <c r="L14" s="7">
        <v>1015.8699999999999</v>
      </c>
      <c r="M14" s="7">
        <v>1599.6499999999999</v>
      </c>
      <c r="N14" s="7">
        <v>5350.5599999999995</v>
      </c>
      <c r="O14" s="7">
        <v>60.61</v>
      </c>
      <c r="P14" s="7">
        <v>281.64999999999998</v>
      </c>
      <c r="R14" s="7">
        <v>124.8</v>
      </c>
      <c r="S14" s="7">
        <v>9.6</v>
      </c>
      <c r="T14" s="7">
        <v>2761.92</v>
      </c>
      <c r="U14" s="7">
        <v>291.83999999999997</v>
      </c>
      <c r="V14" s="7">
        <v>2314.2599999999998</v>
      </c>
      <c r="W14" s="7">
        <v>112.815</v>
      </c>
      <c r="X14" s="7">
        <v>29761.414999999997</v>
      </c>
      <c r="Y14" s="7">
        <v>-1117.05</v>
      </c>
      <c r="AE14" s="7">
        <v>-368</v>
      </c>
      <c r="AF14" s="7">
        <v>-128.57</v>
      </c>
      <c r="AG14" s="7">
        <f t="shared" si="0"/>
        <v>30081.059999999994</v>
      </c>
    </row>
    <row r="15" spans="1:33" x14ac:dyDescent="0.3">
      <c r="A15" s="12" t="s">
        <v>43</v>
      </c>
      <c r="B15" s="7">
        <v>-164.01</v>
      </c>
      <c r="C15" s="7">
        <v>-9.2026000000000003</v>
      </c>
      <c r="E15" s="7">
        <v>-173.21259999999998</v>
      </c>
      <c r="F15" s="7">
        <v>-1730</v>
      </c>
      <c r="G15" s="7">
        <v>-186.9</v>
      </c>
      <c r="I15" s="7">
        <v>-648.95999999999992</v>
      </c>
      <c r="M15" s="7">
        <v>-1599.6499999999999</v>
      </c>
      <c r="Q15" s="7">
        <v>-133.44</v>
      </c>
      <c r="X15" s="7">
        <v>-2382.0499999999997</v>
      </c>
      <c r="Y15" s="7">
        <v>-306.63599999999997</v>
      </c>
      <c r="AF15" s="7">
        <v>-4163.4405999999999</v>
      </c>
      <c r="AG15" s="7">
        <f t="shared" si="0"/>
        <v>-11324.289199999999</v>
      </c>
    </row>
    <row r="16" spans="1:33" x14ac:dyDescent="0.3">
      <c r="A16" s="9"/>
    </row>
    <row r="17" spans="1:33" x14ac:dyDescent="0.3">
      <c r="A17" s="9" t="s">
        <v>44</v>
      </c>
      <c r="B17" s="7">
        <v>8535.3075000000008</v>
      </c>
      <c r="C17" s="7">
        <v>2892.4330000000009</v>
      </c>
      <c r="D17" s="7">
        <v>261.78599999999994</v>
      </c>
      <c r="E17" s="7">
        <v>11689.526500000002</v>
      </c>
      <c r="F17" s="7">
        <v>4309</v>
      </c>
      <c r="H17" s="7">
        <v>3227.39725</v>
      </c>
      <c r="I17" s="7">
        <v>56.581440000000185</v>
      </c>
      <c r="J17" s="7">
        <v>20653.023419999998</v>
      </c>
      <c r="K17" s="7">
        <v>2182.9605000000006</v>
      </c>
      <c r="L17" s="7">
        <v>4546.0238999999992</v>
      </c>
      <c r="N17" s="7">
        <v>1455.9519149999996</v>
      </c>
      <c r="O17" s="7">
        <v>60.61</v>
      </c>
      <c r="P17" s="7">
        <v>1989.7174999999997</v>
      </c>
      <c r="Q17" s="7">
        <v>486.52800000000008</v>
      </c>
      <c r="R17" s="7">
        <v>121.536</v>
      </c>
      <c r="S17" s="7">
        <v>9.6</v>
      </c>
      <c r="T17" s="7">
        <v>2757.12</v>
      </c>
      <c r="U17" s="7">
        <v>287.03999999999996</v>
      </c>
      <c r="V17" s="7">
        <v>3.8812499999999091</v>
      </c>
      <c r="W17" s="7">
        <v>-7.2449999999999903</v>
      </c>
      <c r="X17" s="7">
        <v>37830.726174999989</v>
      </c>
      <c r="Y17" s="7">
        <v>20972.234249999998</v>
      </c>
      <c r="Z17" s="7">
        <v>2683.5049999999997</v>
      </c>
      <c r="AC17" s="7">
        <v>811</v>
      </c>
      <c r="AE17" s="7">
        <v>3115</v>
      </c>
      <c r="AF17" s="7">
        <v>18560.339399999997</v>
      </c>
      <c r="AG17" s="7">
        <f t="shared" si="0"/>
        <v>137802.0575</v>
      </c>
    </row>
    <row r="18" spans="1:33" x14ac:dyDescent="0.3">
      <c r="A18" s="12" t="s">
        <v>38</v>
      </c>
      <c r="B18" s="7">
        <v>193.3075000000008</v>
      </c>
      <c r="C18" s="7">
        <v>80.63300000000072</v>
      </c>
      <c r="E18" s="7">
        <v>273.94050000000146</v>
      </c>
      <c r="F18" s="7">
        <v>32</v>
      </c>
      <c r="H18" s="7">
        <v>76.55724999999984</v>
      </c>
      <c r="I18" s="7">
        <v>0.48864000000018848</v>
      </c>
      <c r="J18" s="7">
        <v>52.558334999997896</v>
      </c>
      <c r="K18" s="7">
        <v>13.000500000000557</v>
      </c>
      <c r="L18" s="7">
        <v>31.380100000000311</v>
      </c>
      <c r="N18" s="7">
        <v>50.961314999999558</v>
      </c>
      <c r="V18" s="7">
        <v>-185.21739000000008</v>
      </c>
      <c r="W18" s="7">
        <v>-7.2449999999999903</v>
      </c>
      <c r="X18" s="7">
        <v>31.625249999998118</v>
      </c>
      <c r="Y18" s="7">
        <v>150.36449999999968</v>
      </c>
      <c r="Z18" s="7">
        <v>-27.059999999999945</v>
      </c>
      <c r="AC18" s="7">
        <v>0</v>
      </c>
      <c r="AG18" s="7">
        <f t="shared" si="0"/>
        <v>493.35399999999777</v>
      </c>
    </row>
    <row r="19" spans="1:33" x14ac:dyDescent="0.3">
      <c r="A19" s="9" t="s">
        <v>45</v>
      </c>
      <c r="B19" s="7">
        <v>8342</v>
      </c>
      <c r="C19" s="7">
        <v>2811.8</v>
      </c>
      <c r="D19" s="7">
        <v>261.786</v>
      </c>
      <c r="E19" s="7">
        <v>11415.585999999999</v>
      </c>
      <c r="F19" s="7">
        <v>4278</v>
      </c>
      <c r="H19" s="7">
        <v>3150.84</v>
      </c>
      <c r="I19" s="7">
        <v>56.092799999999997</v>
      </c>
      <c r="J19" s="7">
        <v>20600.465085</v>
      </c>
      <c r="K19" s="7">
        <v>2169.96</v>
      </c>
      <c r="L19" s="7">
        <v>4514.6437999999989</v>
      </c>
      <c r="N19" s="7">
        <v>1404.9906000000001</v>
      </c>
      <c r="O19" s="7">
        <v>60.61</v>
      </c>
      <c r="P19" s="7">
        <v>1990</v>
      </c>
      <c r="Q19" s="7">
        <v>486.71999999999997</v>
      </c>
      <c r="R19" s="7">
        <v>121.92</v>
      </c>
      <c r="S19" s="7">
        <v>9.6</v>
      </c>
      <c r="T19" s="7">
        <v>2757.12</v>
      </c>
      <c r="U19" s="7">
        <v>287.03999999999996</v>
      </c>
      <c r="V19" s="7">
        <v>189.09863999999999</v>
      </c>
      <c r="X19" s="7">
        <v>37799.100924999992</v>
      </c>
      <c r="Y19" s="7">
        <v>20821.869749999998</v>
      </c>
      <c r="Z19" s="7">
        <v>2710.5649999999996</v>
      </c>
      <c r="AC19" s="7">
        <v>811</v>
      </c>
      <c r="AE19" s="7">
        <v>3115.0458400000002</v>
      </c>
      <c r="AF19" s="7">
        <v>18560.400955677302</v>
      </c>
      <c r="AG19" s="7">
        <f t="shared" si="0"/>
        <v>137310.66939567728</v>
      </c>
    </row>
    <row r="20" spans="1:33" x14ac:dyDescent="0.3">
      <c r="A20" s="9"/>
    </row>
    <row r="21" spans="1:33" x14ac:dyDescent="0.3">
      <c r="A21" s="9" t="s">
        <v>46</v>
      </c>
      <c r="B21" s="7">
        <v>3769</v>
      </c>
      <c r="C21" s="7">
        <v>1581.8500000000001</v>
      </c>
      <c r="D21" s="7">
        <v>144.9</v>
      </c>
      <c r="E21" s="7">
        <v>5495.75</v>
      </c>
      <c r="F21" s="7">
        <v>4247</v>
      </c>
      <c r="H21" s="7">
        <v>3150.84</v>
      </c>
      <c r="I21" s="7">
        <v>56.092799999999997</v>
      </c>
      <c r="J21" s="7">
        <v>635.76013499999999</v>
      </c>
      <c r="L21" s="7">
        <v>124.32259999999999</v>
      </c>
      <c r="X21" s="7">
        <v>3967.0155349999995</v>
      </c>
      <c r="Y21" s="7">
        <v>8680.6334999999999</v>
      </c>
      <c r="AC21" s="7">
        <v>283</v>
      </c>
      <c r="AE21" s="7">
        <v>1213</v>
      </c>
      <c r="AF21" s="7">
        <v>8775.4069556773011</v>
      </c>
      <c r="AG21" s="7">
        <f t="shared" si="0"/>
        <v>36628.821525677304</v>
      </c>
    </row>
    <row r="22" spans="1:33" x14ac:dyDescent="0.3">
      <c r="A22" s="12" t="s">
        <v>47</v>
      </c>
      <c r="B22" s="7">
        <v>149</v>
      </c>
      <c r="C22" s="7">
        <v>275.82499999999999</v>
      </c>
      <c r="E22" s="7">
        <v>424.82499999999999</v>
      </c>
      <c r="H22" s="7">
        <v>5.3900000000000006</v>
      </c>
      <c r="I22" s="7">
        <v>7.1999999999999993</v>
      </c>
      <c r="J22" s="7">
        <v>4.1399999999999997</v>
      </c>
      <c r="L22" s="7">
        <v>20.339999999999996</v>
      </c>
      <c r="X22" s="7">
        <v>37.069999999999993</v>
      </c>
      <c r="Y22" s="7">
        <v>553.41824999999994</v>
      </c>
      <c r="AF22" s="7">
        <v>493.30626452868017</v>
      </c>
      <c r="AG22" s="7">
        <f t="shared" si="0"/>
        <v>1545.6895145286801</v>
      </c>
    </row>
    <row r="23" spans="1:33" x14ac:dyDescent="0.3">
      <c r="A23" s="12" t="s">
        <v>48</v>
      </c>
      <c r="B23" s="7">
        <v>2</v>
      </c>
      <c r="C23" s="7">
        <v>58.65</v>
      </c>
      <c r="E23" s="7">
        <v>60.65</v>
      </c>
      <c r="F23" s="7">
        <v>32</v>
      </c>
      <c r="I23" s="7">
        <v>28.166399999999999</v>
      </c>
      <c r="X23" s="7">
        <v>28.166399999999999</v>
      </c>
      <c r="Y23" s="7">
        <v>213.6585</v>
      </c>
      <c r="AF23" s="7">
        <v>47.470669821441732</v>
      </c>
      <c r="AG23" s="7">
        <f t="shared" si="0"/>
        <v>410.11196982144173</v>
      </c>
    </row>
    <row r="24" spans="1:33" x14ac:dyDescent="0.3">
      <c r="A24" s="12" t="s">
        <v>49</v>
      </c>
      <c r="B24" s="7">
        <v>210</v>
      </c>
      <c r="C24" s="7">
        <v>428.82499999999999</v>
      </c>
      <c r="E24" s="7">
        <v>638.82500000000005</v>
      </c>
      <c r="J24" s="7">
        <v>6.1064999999999996</v>
      </c>
      <c r="L24" s="7">
        <v>13.559999999999999</v>
      </c>
      <c r="X24" s="7">
        <v>19.666499999999999</v>
      </c>
      <c r="Y24" s="7">
        <v>894.45674999999994</v>
      </c>
      <c r="AF24" s="7">
        <v>1102.4426998533559</v>
      </c>
      <c r="AG24" s="7">
        <f t="shared" si="0"/>
        <v>2675.057449853356</v>
      </c>
    </row>
    <row r="25" spans="1:33" x14ac:dyDescent="0.3">
      <c r="A25" s="12" t="s">
        <v>50</v>
      </c>
      <c r="B25" s="7">
        <v>29</v>
      </c>
      <c r="C25" s="7">
        <v>85.85</v>
      </c>
      <c r="E25" s="7">
        <v>114.85</v>
      </c>
      <c r="J25" s="7">
        <v>10.35</v>
      </c>
      <c r="L25" s="7">
        <v>0.65539999999999987</v>
      </c>
      <c r="X25" s="7">
        <v>11.0054</v>
      </c>
      <c r="Y25" s="7">
        <v>183.36449999999999</v>
      </c>
      <c r="AE25" s="7">
        <v>149</v>
      </c>
      <c r="AF25" s="7">
        <v>281.13646218956018</v>
      </c>
      <c r="AG25" s="7">
        <f t="shared" si="0"/>
        <v>750.36176218956007</v>
      </c>
    </row>
    <row r="26" spans="1:33" x14ac:dyDescent="0.3">
      <c r="A26" s="12" t="s">
        <v>51</v>
      </c>
      <c r="B26" s="7">
        <v>261</v>
      </c>
      <c r="C26" s="7">
        <v>138.125</v>
      </c>
      <c r="E26" s="7">
        <v>399.125</v>
      </c>
      <c r="I26" s="7">
        <v>2.9952000000000001</v>
      </c>
      <c r="J26" s="7">
        <v>4.585049999999999</v>
      </c>
      <c r="L26" s="7">
        <v>10.169999999999998</v>
      </c>
      <c r="X26" s="7">
        <v>17.750249999999998</v>
      </c>
      <c r="Y26" s="7">
        <v>2136.9892499999996</v>
      </c>
      <c r="AE26" s="7">
        <v>308</v>
      </c>
      <c r="AF26" s="7">
        <v>917.91290134336668</v>
      </c>
      <c r="AG26" s="7">
        <f t="shared" si="0"/>
        <v>3797.5276513433664</v>
      </c>
    </row>
    <row r="27" spans="1:33" x14ac:dyDescent="0.3">
      <c r="A27" s="12" t="s">
        <v>52</v>
      </c>
      <c r="E27" s="7">
        <v>0</v>
      </c>
      <c r="Y27" s="7">
        <v>774.42750000000001</v>
      </c>
      <c r="AF27" s="7">
        <v>25.795116086323368</v>
      </c>
      <c r="AG27" s="7">
        <f t="shared" si="0"/>
        <v>800.22261608632334</v>
      </c>
    </row>
    <row r="28" spans="1:33" x14ac:dyDescent="0.3">
      <c r="A28" s="12" t="s">
        <v>53</v>
      </c>
      <c r="E28" s="7">
        <v>0</v>
      </c>
      <c r="J28" s="7">
        <v>2.0699999999999998</v>
      </c>
      <c r="L28" s="7">
        <v>3.3899999999999997</v>
      </c>
      <c r="X28" s="7">
        <v>5.4599999999999991</v>
      </c>
      <c r="Y28" s="7">
        <v>542.82524999999998</v>
      </c>
      <c r="AF28" s="7">
        <v>145.68411176523401</v>
      </c>
      <c r="AG28" s="7">
        <f t="shared" si="0"/>
        <v>699.42936176523392</v>
      </c>
    </row>
    <row r="29" spans="1:33" x14ac:dyDescent="0.3">
      <c r="A29" s="12" t="s">
        <v>54</v>
      </c>
      <c r="B29" s="7">
        <v>109</v>
      </c>
      <c r="C29" s="7">
        <v>63.75</v>
      </c>
      <c r="D29" s="7">
        <v>144.9</v>
      </c>
      <c r="E29" s="7">
        <v>317.64999999999998</v>
      </c>
      <c r="H29" s="7">
        <v>43.120000000000005</v>
      </c>
      <c r="J29" s="7">
        <v>9.3149999999999995</v>
      </c>
      <c r="X29" s="7">
        <v>52.435000000000002</v>
      </c>
      <c r="Y29" s="7">
        <v>807.41925000000003</v>
      </c>
      <c r="AF29" s="7">
        <v>196.71475184707035</v>
      </c>
      <c r="AG29" s="7">
        <f t="shared" si="0"/>
        <v>1426.6540018470703</v>
      </c>
    </row>
    <row r="30" spans="1:33" x14ac:dyDescent="0.3">
      <c r="A30" s="12" t="s">
        <v>55</v>
      </c>
      <c r="B30" s="7">
        <v>2199</v>
      </c>
      <c r="C30" s="7">
        <v>406.3</v>
      </c>
      <c r="E30" s="7">
        <v>2605.3000000000002</v>
      </c>
      <c r="H30" s="7">
        <v>3102.33</v>
      </c>
      <c r="I30" s="7">
        <v>17.395199999999999</v>
      </c>
      <c r="J30" s="7">
        <v>13.454999999999998</v>
      </c>
      <c r="X30" s="7">
        <v>3133.1801999999998</v>
      </c>
      <c r="Y30" s="7">
        <v>203.84100000000001</v>
      </c>
      <c r="AF30" s="7">
        <v>687.06836703418708</v>
      </c>
      <c r="AG30" s="7">
        <f t="shared" si="0"/>
        <v>9762.5697670341888</v>
      </c>
    </row>
    <row r="31" spans="1:33" x14ac:dyDescent="0.3">
      <c r="A31" s="12" t="s">
        <v>56</v>
      </c>
      <c r="B31" s="7">
        <v>754</v>
      </c>
      <c r="E31" s="7">
        <v>754</v>
      </c>
      <c r="F31" s="7">
        <v>4186</v>
      </c>
      <c r="J31" s="7">
        <v>7.6900499999999994</v>
      </c>
      <c r="X31" s="7">
        <v>7.6900499999999994</v>
      </c>
      <c r="Y31" s="7">
        <v>1145.3969999999999</v>
      </c>
      <c r="AE31" s="7">
        <v>60</v>
      </c>
      <c r="AF31" s="7">
        <v>1779.4259999999999</v>
      </c>
      <c r="AG31" s="7">
        <f t="shared" si="0"/>
        <v>7940.2031000000006</v>
      </c>
    </row>
    <row r="32" spans="1:33" x14ac:dyDescent="0.3">
      <c r="A32" s="12" t="s">
        <v>57</v>
      </c>
      <c r="B32" s="7">
        <v>6</v>
      </c>
      <c r="E32" s="7">
        <v>6</v>
      </c>
      <c r="F32" s="7">
        <v>29</v>
      </c>
      <c r="J32" s="7">
        <v>3.7881</v>
      </c>
      <c r="X32" s="7">
        <v>3.7881</v>
      </c>
      <c r="Y32" s="7">
        <v>441.77100000000002</v>
      </c>
      <c r="AE32" s="7">
        <v>58</v>
      </c>
      <c r="AF32" s="7">
        <v>255.76399999999998</v>
      </c>
      <c r="AG32" s="7">
        <f t="shared" si="0"/>
        <v>798.11120000000005</v>
      </c>
    </row>
    <row r="33" spans="1:33" x14ac:dyDescent="0.3">
      <c r="A33" s="12" t="s">
        <v>58</v>
      </c>
      <c r="J33" s="7">
        <v>5.1749999999999998</v>
      </c>
      <c r="L33" s="7">
        <v>6.7799999999999994</v>
      </c>
      <c r="X33" s="7">
        <v>11.954999999999998</v>
      </c>
      <c r="Y33" s="7">
        <v>124.23675</v>
      </c>
      <c r="AF33" s="7">
        <v>199.54381821974988</v>
      </c>
      <c r="AG33" s="7">
        <f t="shared" si="0"/>
        <v>347.69056821974988</v>
      </c>
    </row>
    <row r="34" spans="1:33" x14ac:dyDescent="0.3">
      <c r="A34" s="12" t="s">
        <v>59</v>
      </c>
      <c r="B34" s="7">
        <v>79.650000000000006</v>
      </c>
      <c r="C34" s="7">
        <v>145.684</v>
      </c>
      <c r="E34" s="7">
        <v>225.334</v>
      </c>
      <c r="F34" s="7">
        <v>191</v>
      </c>
      <c r="G34" s="7">
        <v>888</v>
      </c>
      <c r="K34" s="7">
        <v>2217.9268228714709</v>
      </c>
      <c r="M34" s="7">
        <v>20</v>
      </c>
      <c r="N34" s="7">
        <v>280</v>
      </c>
      <c r="X34" s="7">
        <v>1701.1499999999999</v>
      </c>
      <c r="AG34" s="7">
        <f t="shared" si="0"/>
        <v>5523.4108228714704</v>
      </c>
    </row>
    <row r="35" spans="1:33" x14ac:dyDescent="0.3">
      <c r="A35" s="9"/>
    </row>
    <row r="36" spans="1:33" x14ac:dyDescent="0.3">
      <c r="A36" s="9" t="s">
        <v>60</v>
      </c>
      <c r="J36" s="7">
        <v>17142.25995</v>
      </c>
      <c r="K36" s="7">
        <v>2169.96</v>
      </c>
      <c r="L36" s="7">
        <v>3468.2411999999995</v>
      </c>
      <c r="N36" s="7">
        <v>1404.9906000000001</v>
      </c>
      <c r="V36" s="7">
        <v>189.09863999999999</v>
      </c>
      <c r="X36" s="7">
        <v>24374.550389999997</v>
      </c>
      <c r="Y36" s="7">
        <v>348.79349999999994</v>
      </c>
      <c r="Z36" s="7">
        <v>121.245</v>
      </c>
      <c r="AF36" s="7">
        <v>91.417999999999992</v>
      </c>
      <c r="AG36" s="7">
        <f t="shared" si="0"/>
        <v>49310.557279999994</v>
      </c>
    </row>
    <row r="37" spans="1:33" x14ac:dyDescent="0.3">
      <c r="A37" s="12" t="s">
        <v>61</v>
      </c>
      <c r="J37" s="7">
        <v>139.67324999999997</v>
      </c>
      <c r="X37" s="7">
        <v>139.67324999999997</v>
      </c>
      <c r="AF37" s="7">
        <v>69.057999999999993</v>
      </c>
      <c r="AG37" s="7">
        <f t="shared" si="0"/>
        <v>348.40449999999993</v>
      </c>
    </row>
    <row r="38" spans="1:33" x14ac:dyDescent="0.3">
      <c r="A38" s="12" t="s">
        <v>62</v>
      </c>
      <c r="V38" s="7">
        <v>189.09863999999999</v>
      </c>
      <c r="X38" s="7">
        <v>189.09863999999999</v>
      </c>
      <c r="AG38" s="7">
        <f t="shared" si="0"/>
        <v>378.19727999999998</v>
      </c>
    </row>
    <row r="39" spans="1:33" x14ac:dyDescent="0.3">
      <c r="A39" s="12" t="s">
        <v>63</v>
      </c>
      <c r="N39" s="7">
        <v>1404.9906000000001</v>
      </c>
      <c r="X39" s="7">
        <v>1404.9906000000001</v>
      </c>
      <c r="AG39" s="7">
        <f t="shared" si="0"/>
        <v>2809.9812000000002</v>
      </c>
    </row>
    <row r="40" spans="1:33" x14ac:dyDescent="0.3">
      <c r="A40" s="12" t="s">
        <v>64</v>
      </c>
      <c r="Y40" s="7">
        <v>277.92599999999999</v>
      </c>
      <c r="AF40" s="7">
        <v>22.36</v>
      </c>
      <c r="AG40" s="7">
        <f t="shared" si="0"/>
        <v>300.286</v>
      </c>
    </row>
    <row r="41" spans="1:33" x14ac:dyDescent="0.3">
      <c r="A41" s="12" t="s">
        <v>65</v>
      </c>
      <c r="J41" s="7">
        <v>17002.586699999996</v>
      </c>
      <c r="K41" s="7">
        <v>2169.96</v>
      </c>
      <c r="L41" s="7">
        <v>3468.2411999999995</v>
      </c>
      <c r="X41" s="7">
        <v>22640.787899999996</v>
      </c>
      <c r="Y41" s="7">
        <v>70.867500000000007</v>
      </c>
      <c r="Z41" s="7">
        <v>121.245</v>
      </c>
      <c r="AG41" s="7">
        <f t="shared" si="0"/>
        <v>45473.688299999994</v>
      </c>
    </row>
    <row r="42" spans="1:33" x14ac:dyDescent="0.3">
      <c r="A42" s="9"/>
    </row>
    <row r="43" spans="1:33" x14ac:dyDescent="0.3">
      <c r="A43" s="9" t="s">
        <v>66</v>
      </c>
      <c r="B43" s="7">
        <v>4573</v>
      </c>
      <c r="C43" s="7">
        <v>1229.9499999999998</v>
      </c>
      <c r="D43" s="7">
        <v>116.886</v>
      </c>
      <c r="E43" s="7">
        <v>5919.8360000000002</v>
      </c>
      <c r="F43" s="7">
        <v>31</v>
      </c>
      <c r="J43" s="7">
        <v>2822.4449999999997</v>
      </c>
      <c r="L43" s="7">
        <v>922.07999999999981</v>
      </c>
      <c r="O43" s="7">
        <v>60.61</v>
      </c>
      <c r="X43" s="7">
        <v>3805.1349999999993</v>
      </c>
      <c r="Y43" s="7">
        <v>11792.442749999998</v>
      </c>
      <c r="Z43" s="7">
        <v>2589.3199999999997</v>
      </c>
      <c r="AC43" s="7">
        <v>528</v>
      </c>
      <c r="AE43" s="7">
        <v>1902.0458400000002</v>
      </c>
      <c r="AF43" s="7">
        <v>9693.5759999999991</v>
      </c>
      <c r="AG43" s="7">
        <f t="shared" si="0"/>
        <v>40066.490589999994</v>
      </c>
    </row>
    <row r="44" spans="1:33" x14ac:dyDescent="0.3">
      <c r="A44" s="12" t="s">
        <v>67</v>
      </c>
      <c r="B44" s="7">
        <v>4573</v>
      </c>
      <c r="C44" s="7">
        <v>1229.9499999999998</v>
      </c>
      <c r="D44" s="7">
        <v>116.886</v>
      </c>
      <c r="E44" s="7">
        <v>5919.8359999999993</v>
      </c>
      <c r="F44" s="7">
        <v>31</v>
      </c>
      <c r="L44" s="7">
        <v>922.07999999999993</v>
      </c>
      <c r="O44" s="7">
        <v>60.61</v>
      </c>
      <c r="X44" s="7">
        <v>982.68999999999983</v>
      </c>
      <c r="Y44" s="7">
        <v>11682.528</v>
      </c>
      <c r="Z44" s="7">
        <v>2589.3199999999997</v>
      </c>
      <c r="AC44" s="7">
        <v>528</v>
      </c>
      <c r="AE44" s="7">
        <v>1321.9586400000003</v>
      </c>
      <c r="AF44" s="7">
        <v>9273.81</v>
      </c>
      <c r="AG44" s="7">
        <f t="shared" si="0"/>
        <v>33311.832640000001</v>
      </c>
    </row>
    <row r="45" spans="1:33" x14ac:dyDescent="0.3">
      <c r="A45" s="12" t="s">
        <v>68</v>
      </c>
      <c r="J45" s="7">
        <v>2822.4449999999997</v>
      </c>
      <c r="X45" s="7">
        <v>2822.4449999999997</v>
      </c>
      <c r="Y45" s="7">
        <v>109.91474999999998</v>
      </c>
      <c r="AE45" s="7">
        <v>580.08719999999994</v>
      </c>
      <c r="AF45" s="7">
        <v>419.76599999999996</v>
      </c>
      <c r="AG45" s="7">
        <f t="shared" si="0"/>
        <v>6754.6579499999989</v>
      </c>
    </row>
    <row r="46" spans="1:33" x14ac:dyDescent="0.3">
      <c r="A46" s="9"/>
    </row>
    <row r="47" spans="1:33" x14ac:dyDescent="0.3">
      <c r="A47" s="9" t="s">
        <v>69</v>
      </c>
      <c r="P47" s="7">
        <v>1990</v>
      </c>
      <c r="Q47" s="7">
        <v>486.71999999999997</v>
      </c>
      <c r="R47" s="7">
        <v>121.92</v>
      </c>
      <c r="S47" s="7">
        <v>9.6</v>
      </c>
      <c r="T47" s="7">
        <v>2757.12</v>
      </c>
      <c r="U47" s="7">
        <v>287.03999999999996</v>
      </c>
      <c r="X47" s="7">
        <v>5652.4</v>
      </c>
      <c r="AG47" s="7">
        <f t="shared" si="0"/>
        <v>11304.8</v>
      </c>
    </row>
    <row r="48" spans="1:33" x14ac:dyDescent="0.3">
      <c r="A48" s="12" t="s">
        <v>70</v>
      </c>
      <c r="P48" s="7">
        <v>1989.8249999999998</v>
      </c>
      <c r="X48" s="7">
        <v>1989.8249999999998</v>
      </c>
      <c r="AG48" s="7">
        <f t="shared" si="0"/>
        <v>3979.6499999999996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E051-6A3C-8148-B9FC-C70D2B479F31}">
  <dimension ref="A1:AG48"/>
  <sheetViews>
    <sheetView topLeftCell="R27" workbookViewId="0">
      <selection activeCell="AG46" sqref="AG46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6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7" width="6.36328125" style="7" bestFit="1" customWidth="1"/>
    <col min="8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6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721.9135</v>
      </c>
      <c r="C2" s="7">
        <v>14012.755910999998</v>
      </c>
      <c r="D2" s="7">
        <v>725.12879999999996</v>
      </c>
      <c r="E2" s="7">
        <f>B2+C2+D2</f>
        <v>15459.798210999999</v>
      </c>
      <c r="G2" s="7">
        <v>2701.65</v>
      </c>
      <c r="Y2" s="7">
        <v>302.77499999999998</v>
      </c>
      <c r="Z2" s="7">
        <v>2842.539867</v>
      </c>
      <c r="AA2" s="7">
        <v>5781.857399999999</v>
      </c>
      <c r="AB2" s="7">
        <v>1334.462</v>
      </c>
      <c r="AC2" s="7">
        <v>916.61199999999997</v>
      </c>
      <c r="AE2" s="7">
        <v>6034</v>
      </c>
      <c r="AG2" s="7">
        <f>SUM(B2:D2,F2:AF2)</f>
        <v>35373.694477999998</v>
      </c>
    </row>
    <row r="3" spans="1:33" x14ac:dyDescent="0.3">
      <c r="A3" s="7" t="s">
        <v>33</v>
      </c>
      <c r="B3" s="7">
        <v>23178.085759999998</v>
      </c>
      <c r="E3" s="7">
        <f t="shared" ref="E3:E44" si="0">B3+C3+D3</f>
        <v>23178.085759999998</v>
      </c>
      <c r="F3" s="7">
        <v>380.68867499999999</v>
      </c>
      <c r="G3" s="7">
        <v>26205.257399999999</v>
      </c>
      <c r="H3" s="7">
        <v>3458.5004300000005</v>
      </c>
      <c r="I3" s="7">
        <v>1050.3772800000002</v>
      </c>
      <c r="J3" s="7">
        <v>12803.917724999999</v>
      </c>
      <c r="L3" s="7">
        <v>3861.86879</v>
      </c>
      <c r="N3" s="7">
        <v>363.46852500000006</v>
      </c>
      <c r="P3" s="7">
        <v>1809.5174</v>
      </c>
      <c r="Q3" s="7">
        <v>1166.86176</v>
      </c>
      <c r="S3" s="7">
        <v>32.383679999999998</v>
      </c>
      <c r="T3" s="7">
        <v>6.1094400000000002</v>
      </c>
      <c r="W3" s="7">
        <v>15.213464999999999</v>
      </c>
      <c r="X3" s="7">
        <v>24568.218495000001</v>
      </c>
      <c r="Y3" s="7">
        <v>38240.400000000001</v>
      </c>
      <c r="AF3" s="7">
        <v>544.4058</v>
      </c>
      <c r="AG3" s="7">
        <f t="shared" ref="AG3:AG48" si="1">SUM(B3:D3,F3:AF3)</f>
        <v>137685.27462499999</v>
      </c>
    </row>
    <row r="4" spans="1:33" x14ac:dyDescent="0.3">
      <c r="A4" s="7" t="s">
        <v>34</v>
      </c>
      <c r="B4" s="7">
        <v>36.206400000000002</v>
      </c>
      <c r="E4" s="7">
        <f t="shared" si="0"/>
        <v>36.206400000000002</v>
      </c>
      <c r="F4" s="7">
        <v>120.1083</v>
      </c>
      <c r="H4" s="7">
        <v>474.60336000000007</v>
      </c>
      <c r="I4" s="7">
        <v>270.72000000000003</v>
      </c>
      <c r="J4" s="7">
        <v>69.680340000000001</v>
      </c>
      <c r="K4" s="7">
        <v>3090.22741</v>
      </c>
      <c r="L4" s="7">
        <v>240.60637999999997</v>
      </c>
      <c r="N4" s="7">
        <v>207.03493500000002</v>
      </c>
      <c r="P4" s="7">
        <v>9.7244499999999992</v>
      </c>
      <c r="Q4" s="7">
        <v>621.63936000000001</v>
      </c>
      <c r="S4" s="7">
        <v>5.0735999999999999</v>
      </c>
      <c r="T4" s="7">
        <v>4.3238399999999997</v>
      </c>
      <c r="W4" s="7">
        <v>1417.7461050000002</v>
      </c>
      <c r="X4" s="7">
        <v>6411.3797800000002</v>
      </c>
      <c r="Y4" s="7">
        <v>556.61099999999999</v>
      </c>
      <c r="AF4" s="7">
        <v>124.8462</v>
      </c>
      <c r="AG4" s="7">
        <f t="shared" si="1"/>
        <v>13660.53146</v>
      </c>
    </row>
    <row r="5" spans="1:33" x14ac:dyDescent="0.3">
      <c r="A5" s="7" t="s">
        <v>35</v>
      </c>
      <c r="J5" s="7">
        <v>4.2238350000000002</v>
      </c>
      <c r="N5" s="7">
        <v>3550.8665549999996</v>
      </c>
      <c r="V5" s="7">
        <v>83.086694999999992</v>
      </c>
      <c r="W5" s="7">
        <v>840.14779499999997</v>
      </c>
      <c r="X5" s="7">
        <v>4478.3248799999992</v>
      </c>
      <c r="AG5" s="7">
        <f t="shared" si="1"/>
        <v>8956.6497599999984</v>
      </c>
    </row>
    <row r="6" spans="1:33" x14ac:dyDescent="0.3">
      <c r="A6" s="7" t="s">
        <v>36</v>
      </c>
      <c r="B6" s="7">
        <v>-266.69159999999999</v>
      </c>
      <c r="C6" s="7">
        <v>-456.59525099999996</v>
      </c>
      <c r="D6" s="7">
        <v>52.436999999999998</v>
      </c>
      <c r="E6" s="7">
        <f t="shared" si="0"/>
        <v>-670.84985099999994</v>
      </c>
      <c r="F6" s="7">
        <v>165.83999999999997</v>
      </c>
      <c r="G6" s="7">
        <v>-197.82735</v>
      </c>
      <c r="H6" s="7">
        <v>80.849999999999994</v>
      </c>
      <c r="I6" s="7">
        <v>25.40832</v>
      </c>
      <c r="J6" s="7">
        <v>-59.481450000000002</v>
      </c>
      <c r="K6" s="7">
        <v>-61.562449999999998</v>
      </c>
      <c r="M6" s="7">
        <v>-3.8283499999999999</v>
      </c>
      <c r="N6" s="7">
        <v>46.475535000000001</v>
      </c>
      <c r="O6" s="7">
        <v>3.054535</v>
      </c>
      <c r="P6" s="7">
        <v>-36.342525000000002</v>
      </c>
      <c r="Q6" s="7">
        <v>-51.368639999999999</v>
      </c>
      <c r="T6" s="7">
        <v>-66.569280000000006</v>
      </c>
      <c r="U6" s="7">
        <v>-4.2393600000000005</v>
      </c>
      <c r="V6" s="7">
        <v>10.450395</v>
      </c>
      <c r="W6" s="7">
        <v>-65.993669999999995</v>
      </c>
      <c r="X6" s="7">
        <v>-183.40999000000002</v>
      </c>
      <c r="Y6" s="7">
        <v>351.87074999999999</v>
      </c>
      <c r="AG6" s="7">
        <f t="shared" si="1"/>
        <v>-717.52338099999997</v>
      </c>
    </row>
    <row r="7" spans="1:33" x14ac:dyDescent="0.3">
      <c r="F7" s="7">
        <v>0</v>
      </c>
    </row>
    <row r="8" spans="1:33" x14ac:dyDescent="0.3">
      <c r="A8" s="6" t="s">
        <v>37</v>
      </c>
      <c r="B8" s="7">
        <v>23597.101259999999</v>
      </c>
      <c r="C8" s="7">
        <v>13555.772442775498</v>
      </c>
      <c r="D8" s="7">
        <v>777.56579999999997</v>
      </c>
      <c r="E8" s="7">
        <f t="shared" si="0"/>
        <v>37930.439502775494</v>
      </c>
      <c r="F8" s="7">
        <v>426.42037499999998</v>
      </c>
      <c r="G8" s="7">
        <v>28709.08005</v>
      </c>
      <c r="H8" s="7">
        <v>3064.7470700000003</v>
      </c>
      <c r="I8" s="7">
        <v>805.06560000000013</v>
      </c>
      <c r="J8" s="7">
        <v>12670.532099999999</v>
      </c>
      <c r="K8" s="7">
        <v>-3151.7898599999999</v>
      </c>
      <c r="L8" s="7">
        <v>3620.9177599999998</v>
      </c>
      <c r="M8" s="7">
        <v>-3.8283499999999999</v>
      </c>
      <c r="N8" s="7">
        <v>-3347.9574299999995</v>
      </c>
      <c r="O8" s="7">
        <v>3.054535</v>
      </c>
      <c r="P8" s="7">
        <v>1763.450425</v>
      </c>
      <c r="Q8" s="7">
        <v>493.85375999999997</v>
      </c>
      <c r="S8" s="7">
        <v>26.977919999999997</v>
      </c>
      <c r="T8" s="7">
        <v>-64.783680000000004</v>
      </c>
      <c r="U8" s="7">
        <v>-4.2393600000000005</v>
      </c>
      <c r="V8" s="7">
        <v>-72.636299999999991</v>
      </c>
      <c r="W8" s="7">
        <v>-2308.6741050000001</v>
      </c>
      <c r="X8" s="7">
        <v>13495.103844999998</v>
      </c>
      <c r="Y8" s="7">
        <v>38338.434750000008</v>
      </c>
      <c r="Z8" s="7">
        <v>2842.539867</v>
      </c>
      <c r="AA8" s="7">
        <v>5781.857399999999</v>
      </c>
      <c r="AB8" s="7">
        <v>1334.462</v>
      </c>
      <c r="AC8" s="7">
        <v>916.61199999999997</v>
      </c>
      <c r="AE8" s="7">
        <v>6034</v>
      </c>
      <c r="AF8" s="7">
        <v>419.55959999999999</v>
      </c>
      <c r="AG8" s="7">
        <f t="shared" si="1"/>
        <v>149723.19947477555</v>
      </c>
    </row>
    <row r="9" spans="1:33" x14ac:dyDescent="0.3">
      <c r="A9" s="7" t="s">
        <v>38</v>
      </c>
      <c r="B9" s="7">
        <v>103.52057400000012</v>
      </c>
      <c r="C9" s="7">
        <v>145.35225497549982</v>
      </c>
      <c r="E9" s="7">
        <f t="shared" si="0"/>
        <v>248.87282897549994</v>
      </c>
      <c r="F9" s="7">
        <v>-63.005549999999857</v>
      </c>
      <c r="H9" s="7">
        <v>-70.568959999999151</v>
      </c>
      <c r="I9" s="7">
        <v>-54.630719999999876</v>
      </c>
      <c r="J9" s="7">
        <v>98.63963999999396</v>
      </c>
      <c r="L9" s="7">
        <v>24.723270000000412</v>
      </c>
      <c r="X9" s="7">
        <v>-2.5555150000055455</v>
      </c>
      <c r="Y9" s="7">
        <v>57.043800000010378</v>
      </c>
      <c r="AG9" s="7">
        <f t="shared" si="1"/>
        <v>238.51879397550024</v>
      </c>
    </row>
    <row r="10" spans="1:33" x14ac:dyDescent="0.3">
      <c r="A10" s="7"/>
    </row>
    <row r="11" spans="1:33" x14ac:dyDescent="0.3">
      <c r="A11" s="6" t="s">
        <v>39</v>
      </c>
      <c r="B11" s="7">
        <v>-14834.215925999999</v>
      </c>
      <c r="C11" s="7">
        <v>-10414.348687799999</v>
      </c>
      <c r="D11" s="7">
        <v>-661.19261559999995</v>
      </c>
      <c r="E11" s="7">
        <f t="shared" si="0"/>
        <v>-25909.757229399998</v>
      </c>
      <c r="F11" s="7">
        <v>3727.84555</v>
      </c>
      <c r="G11" s="7">
        <v>-28708.800749999999</v>
      </c>
      <c r="H11" s="7">
        <v>564.03116</v>
      </c>
      <c r="I11" s="7">
        <v>-799.22208000000001</v>
      </c>
      <c r="J11" s="7">
        <v>9598.0321350000013</v>
      </c>
      <c r="K11" s="7">
        <v>5458.9912699999995</v>
      </c>
      <c r="L11" s="7">
        <v>1098.6312</v>
      </c>
      <c r="M11" s="7">
        <v>3.8283500000000004</v>
      </c>
      <c r="N11" s="7">
        <v>4778.2641449999992</v>
      </c>
      <c r="O11" s="7">
        <v>12.255759999999999</v>
      </c>
      <c r="P11" s="7">
        <v>329.12952499999994</v>
      </c>
      <c r="Q11" s="7">
        <v>32.363520000000001</v>
      </c>
      <c r="R11" s="7">
        <v>123.19584000000002</v>
      </c>
      <c r="S11" s="7">
        <v>11.36736</v>
      </c>
      <c r="T11" s="7">
        <v>3298.9305600000002</v>
      </c>
      <c r="U11" s="7">
        <v>331.48607999999996</v>
      </c>
      <c r="V11" s="7">
        <v>82.306304999999995</v>
      </c>
      <c r="W11" s="7">
        <v>2346.7351949999997</v>
      </c>
      <c r="X11" s="7">
        <v>27270.326324999998</v>
      </c>
      <c r="Y11" s="7">
        <v>-16406.593499999999</v>
      </c>
      <c r="Z11" s="7">
        <v>-362.45699999999999</v>
      </c>
      <c r="AA11" s="7">
        <v>-5781.8573999999999</v>
      </c>
      <c r="AB11" s="7">
        <v>-1334.4705999999999</v>
      </c>
      <c r="AC11" s="7">
        <v>-89.69</v>
      </c>
      <c r="AE11" s="7">
        <v>-2934.36</v>
      </c>
      <c r="AF11" s="7">
        <v>19310.512756</v>
      </c>
      <c r="AG11" s="7">
        <f t="shared" si="1"/>
        <v>-3948.9755233999895</v>
      </c>
    </row>
    <row r="12" spans="1:33" x14ac:dyDescent="0.3">
      <c r="A12" s="7" t="s">
        <v>40</v>
      </c>
      <c r="B12" s="7">
        <v>-10633.849775999999</v>
      </c>
      <c r="C12" s="7">
        <v>-10350.745687799999</v>
      </c>
      <c r="D12" s="7">
        <v>-661.19261559999995</v>
      </c>
      <c r="E12" s="7">
        <f t="shared" si="0"/>
        <v>-21645.788079399998</v>
      </c>
      <c r="F12" s="7">
        <v>-1753.14</v>
      </c>
      <c r="I12" s="7">
        <v>-505.60703999999998</v>
      </c>
      <c r="J12" s="7">
        <v>-317.11675500000001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-822.723795</v>
      </c>
      <c r="Y12" s="7">
        <v>-15637.100324999999</v>
      </c>
      <c r="Z12" s="7">
        <v>-362.45699999999999</v>
      </c>
      <c r="AA12" s="7">
        <v>-5781.8573999999999</v>
      </c>
      <c r="AB12" s="7">
        <v>-1334.4705999999999</v>
      </c>
      <c r="AC12" s="7">
        <v>-89.69</v>
      </c>
      <c r="AE12" s="7">
        <v>-2639</v>
      </c>
      <c r="AF12" s="7">
        <v>23599.070800000001</v>
      </c>
      <c r="AG12" s="7">
        <f t="shared" si="1"/>
        <v>-27289.880194400001</v>
      </c>
    </row>
    <row r="13" spans="1:33" x14ac:dyDescent="0.3">
      <c r="A13" s="7" t="s">
        <v>41</v>
      </c>
      <c r="B13" s="7">
        <v>-4029.1186499999999</v>
      </c>
      <c r="E13" s="7">
        <f t="shared" si="0"/>
        <v>-4029.1186499999999</v>
      </c>
      <c r="F13" s="7">
        <v>7221.1815499999993</v>
      </c>
      <c r="AG13" s="7">
        <f t="shared" si="1"/>
        <v>3192.0628999999994</v>
      </c>
    </row>
    <row r="14" spans="1:33" x14ac:dyDescent="0.3">
      <c r="A14" s="7" t="s">
        <v>42</v>
      </c>
      <c r="G14" s="7">
        <v>-28555.8</v>
      </c>
      <c r="H14" s="7">
        <v>564.03116</v>
      </c>
      <c r="I14" s="7">
        <v>545.22623999999996</v>
      </c>
      <c r="J14" s="7">
        <v>9917.7291450000012</v>
      </c>
      <c r="K14" s="7">
        <v>5458.9912699999995</v>
      </c>
      <c r="L14" s="7">
        <v>1098.6312</v>
      </c>
      <c r="M14" s="7">
        <v>1772.2673</v>
      </c>
      <c r="N14" s="7">
        <v>4778.2641449999992</v>
      </c>
      <c r="O14" s="7">
        <v>12.255759999999999</v>
      </c>
      <c r="P14" s="7">
        <v>329.12952499999994</v>
      </c>
      <c r="Q14" s="7">
        <v>32.363520000000001</v>
      </c>
      <c r="R14" s="7">
        <v>123.19584000000002</v>
      </c>
      <c r="S14" s="7">
        <v>11.36736</v>
      </c>
      <c r="T14" s="7">
        <v>3298.9305600000002</v>
      </c>
      <c r="U14" s="7">
        <v>331.48607999999996</v>
      </c>
      <c r="V14" s="7">
        <v>82.306304999999995</v>
      </c>
      <c r="W14" s="7">
        <v>2346.7351949999997</v>
      </c>
      <c r="X14" s="7">
        <v>30702.910604999997</v>
      </c>
      <c r="Y14" s="7">
        <v>-538.49317499999995</v>
      </c>
      <c r="AE14" s="7">
        <v>-295.36</v>
      </c>
      <c r="AF14" s="7">
        <v>-153.44584399999999</v>
      </c>
      <c r="AG14" s="7">
        <f t="shared" si="1"/>
        <v>31862.72219099999</v>
      </c>
    </row>
    <row r="15" spans="1:33" x14ac:dyDescent="0.3">
      <c r="A15" s="7" t="s">
        <v>43</v>
      </c>
      <c r="B15" s="7">
        <v>-171.2475</v>
      </c>
      <c r="C15" s="7">
        <v>-63.603000000000002</v>
      </c>
      <c r="E15" s="7">
        <f t="shared" si="0"/>
        <v>-234.85050000000001</v>
      </c>
      <c r="F15" s="7">
        <v>-1740.1959999999999</v>
      </c>
      <c r="G15" s="7">
        <v>-153.00075000000001</v>
      </c>
      <c r="I15" s="7">
        <v>-838.84127999999998</v>
      </c>
      <c r="J15" s="7">
        <v>-2.5802549999999997</v>
      </c>
      <c r="M15" s="7">
        <v>-1768.43895</v>
      </c>
      <c r="X15" s="7">
        <v>-2609.8604850000002</v>
      </c>
      <c r="Y15" s="7">
        <v>-231</v>
      </c>
      <c r="AF15" s="7">
        <v>-4135.1121999999996</v>
      </c>
      <c r="AG15" s="7">
        <f t="shared" si="1"/>
        <v>-11713.88042</v>
      </c>
    </row>
    <row r="17" spans="1:33" x14ac:dyDescent="0.3">
      <c r="A17" s="6" t="s">
        <v>44</v>
      </c>
      <c r="B17" s="7">
        <v>8762.8853340000005</v>
      </c>
      <c r="C17" s="7">
        <v>3141.4237549754998</v>
      </c>
      <c r="D17" s="7">
        <v>116.37318440000001</v>
      </c>
      <c r="E17" s="7">
        <f t="shared" si="0"/>
        <v>12020.6822733755</v>
      </c>
      <c r="F17" s="7">
        <v>4154.2659249999997</v>
      </c>
      <c r="H17" s="7">
        <v>3628.7782300000003</v>
      </c>
      <c r="I17" s="7">
        <v>5.8435200000001259</v>
      </c>
      <c r="J17" s="7">
        <v>22268.564234999998</v>
      </c>
      <c r="K17" s="7">
        <v>2307.2014099999997</v>
      </c>
      <c r="L17" s="7">
        <v>4719.5489600000001</v>
      </c>
      <c r="N17" s="7">
        <v>1430.3067149999997</v>
      </c>
      <c r="O17" s="7">
        <v>15.310294999999998</v>
      </c>
      <c r="P17" s="7">
        <v>2092.5799499999998</v>
      </c>
      <c r="Q17" s="7">
        <v>526.21727999999996</v>
      </c>
      <c r="R17" s="7">
        <v>123.60960000000001</v>
      </c>
      <c r="S17" s="7">
        <v>38.345279999999995</v>
      </c>
      <c r="T17" s="7">
        <v>3234.1468800000002</v>
      </c>
      <c r="U17" s="7">
        <v>327.24671999999998</v>
      </c>
      <c r="V17" s="7">
        <v>9.6700050000000033</v>
      </c>
      <c r="W17" s="7">
        <v>38.061089999999695</v>
      </c>
      <c r="X17" s="7">
        <v>40765.430170000007</v>
      </c>
      <c r="Y17" s="7">
        <v>21931.841250000001</v>
      </c>
      <c r="Z17" s="7">
        <v>2480.0828670000001</v>
      </c>
      <c r="AC17" s="7">
        <v>826.92200000000003</v>
      </c>
      <c r="AE17" s="7">
        <v>3099.64</v>
      </c>
      <c r="AF17" s="7">
        <v>19730.072356000001</v>
      </c>
      <c r="AG17" s="7">
        <f t="shared" si="1"/>
        <v>145774.36701137552</v>
      </c>
    </row>
    <row r="18" spans="1:33" x14ac:dyDescent="0.3">
      <c r="A18" s="7" t="s">
        <v>38</v>
      </c>
      <c r="B18" s="7">
        <v>103.52057400000012</v>
      </c>
      <c r="C18" s="7">
        <v>145.35225497549982</v>
      </c>
      <c r="D18" s="7">
        <v>1.2984400000021878E-2</v>
      </c>
      <c r="E18" s="7">
        <f t="shared" si="0"/>
        <v>248.88581337549996</v>
      </c>
      <c r="F18" s="7">
        <v>-63.005549999999857</v>
      </c>
      <c r="H18" s="7">
        <v>-70.568959999999151</v>
      </c>
      <c r="I18" s="7">
        <v>-54.630719999999876</v>
      </c>
      <c r="J18" s="7">
        <v>98.63963999999396</v>
      </c>
      <c r="K18" s="7">
        <v>0.31243999999969674</v>
      </c>
      <c r="L18" s="7">
        <v>24.723270000000412</v>
      </c>
      <c r="S18" s="7">
        <v>-5.4720000000003211E-2</v>
      </c>
      <c r="T18" s="7">
        <v>-9.3119999999544234E-2</v>
      </c>
      <c r="U18" s="7">
        <v>-0.11328000000003158</v>
      </c>
      <c r="V18" s="7">
        <v>0.35500500000000379</v>
      </c>
      <c r="W18" s="7">
        <v>-0.23391000000030715</v>
      </c>
      <c r="X18" s="7">
        <v>-2.5555150000055455</v>
      </c>
      <c r="Y18" s="7">
        <v>57.043800000010378</v>
      </c>
      <c r="Z18" s="7">
        <v>0.40786699999989651</v>
      </c>
      <c r="AC18" s="7">
        <v>-7.7999999999974534E-2</v>
      </c>
      <c r="AE18" s="7">
        <v>0.41999999999961801</v>
      </c>
      <c r="AF18" s="7">
        <v>-2.974989148980239E-2</v>
      </c>
      <c r="AG18" s="7">
        <f t="shared" si="1"/>
        <v>239.42431048400979</v>
      </c>
    </row>
    <row r="19" spans="1:33" x14ac:dyDescent="0.3">
      <c r="A19" s="6" t="s">
        <v>45</v>
      </c>
      <c r="B19" s="7">
        <v>8659.3647600000004</v>
      </c>
      <c r="C19" s="7">
        <v>2996.0715</v>
      </c>
      <c r="D19" s="7">
        <v>116.36019999999999</v>
      </c>
      <c r="E19" s="7">
        <f t="shared" si="0"/>
        <v>11771.79646</v>
      </c>
      <c r="F19" s="7">
        <v>4216.5082749999992</v>
      </c>
      <c r="H19" s="7">
        <v>3699.3471899999995</v>
      </c>
      <c r="I19" s="7">
        <v>60.474240000000002</v>
      </c>
      <c r="J19" s="7">
        <v>22169.924595000004</v>
      </c>
      <c r="K19" s="7">
        <v>2306.88897</v>
      </c>
      <c r="L19" s="7">
        <v>4694.8256899999997</v>
      </c>
      <c r="N19" s="7">
        <v>1430.2950000000001</v>
      </c>
      <c r="O19" s="7">
        <v>15.675000000000001</v>
      </c>
      <c r="P19" s="7">
        <v>2093.0250000000001</v>
      </c>
      <c r="Q19" s="7">
        <v>526.08000000000004</v>
      </c>
      <c r="R19" s="7">
        <v>123.84</v>
      </c>
      <c r="S19" s="7">
        <v>38.4</v>
      </c>
      <c r="T19" s="7">
        <v>3234.24</v>
      </c>
      <c r="U19" s="7">
        <v>327.36</v>
      </c>
      <c r="V19" s="7">
        <v>9.3149999999999995</v>
      </c>
      <c r="W19" s="7">
        <v>38.295000000000002</v>
      </c>
      <c r="X19" s="7">
        <v>40767.985685000007</v>
      </c>
      <c r="Y19" s="7">
        <v>21874.797449999998</v>
      </c>
      <c r="Z19" s="7">
        <v>2479.6750000000002</v>
      </c>
      <c r="AC19" s="7">
        <v>827</v>
      </c>
      <c r="AE19" s="7">
        <v>3099.2200000000003</v>
      </c>
      <c r="AF19" s="7">
        <v>19730.102105891485</v>
      </c>
      <c r="AG19" s="7">
        <f t="shared" si="1"/>
        <v>145535.07066089148</v>
      </c>
    </row>
    <row r="21" spans="1:33" x14ac:dyDescent="0.3">
      <c r="A21" s="6" t="s">
        <v>46</v>
      </c>
      <c r="B21" s="7">
        <v>4108.1247599999997</v>
      </c>
      <c r="C21" s="7">
        <v>1583.960975</v>
      </c>
      <c r="D21" s="7">
        <v>59.927999999999997</v>
      </c>
      <c r="E21" s="7">
        <f t="shared" si="0"/>
        <v>5752.0137349999995</v>
      </c>
      <c r="F21" s="7">
        <v>4197.8032749999993</v>
      </c>
      <c r="H21" s="7">
        <v>3699.3471899999995</v>
      </c>
      <c r="I21" s="7">
        <v>60.474240000000002</v>
      </c>
      <c r="J21" s="7">
        <v>533.26201500000002</v>
      </c>
      <c r="K21" s="7">
        <v>1.0389699999999999</v>
      </c>
      <c r="L21" s="7">
        <v>113.80568999999998</v>
      </c>
      <c r="X21" s="7">
        <v>4407.9281049999991</v>
      </c>
      <c r="Y21" s="7">
        <v>8674.067325</v>
      </c>
      <c r="AC21" s="7">
        <v>288</v>
      </c>
      <c r="AE21" s="7">
        <v>1209.22</v>
      </c>
      <c r="AF21" s="7">
        <v>9160.1706869121172</v>
      </c>
      <c r="AG21" s="7">
        <f t="shared" si="1"/>
        <v>38097.131231912113</v>
      </c>
    </row>
    <row r="22" spans="1:33" x14ac:dyDescent="0.3">
      <c r="A22" s="7" t="s">
        <v>47</v>
      </c>
      <c r="B22" s="7">
        <v>143.38476</v>
      </c>
      <c r="C22" s="7">
        <v>304.54267499999997</v>
      </c>
      <c r="E22" s="7">
        <f t="shared" si="0"/>
        <v>447.92743499999995</v>
      </c>
      <c r="F22" s="7">
        <v>5.1799950000000008</v>
      </c>
      <c r="H22" s="7">
        <v>3.7760800000000003</v>
      </c>
      <c r="I22" s="7">
        <v>8.7283200000000019</v>
      </c>
      <c r="J22" s="7">
        <v>8.1319949999999999</v>
      </c>
      <c r="L22" s="7">
        <v>42.604390000000002</v>
      </c>
      <c r="X22" s="7">
        <v>63.240785000000002</v>
      </c>
      <c r="Y22" s="7">
        <v>799.42499999999995</v>
      </c>
      <c r="AF22" s="7">
        <v>515.77270953548157</v>
      </c>
      <c r="AG22" s="7">
        <f t="shared" si="1"/>
        <v>1894.7867095354814</v>
      </c>
    </row>
    <row r="23" spans="1:33" x14ac:dyDescent="0.3">
      <c r="A23" s="7" t="s">
        <v>48</v>
      </c>
      <c r="B23" s="7">
        <v>9.9532500000000006</v>
      </c>
      <c r="C23" s="7">
        <v>39.950000000000003</v>
      </c>
      <c r="E23" s="7">
        <f t="shared" si="0"/>
        <v>49.90325</v>
      </c>
      <c r="F23" s="7">
        <v>38.126594999999995</v>
      </c>
      <c r="I23" s="7">
        <v>23.773440000000001</v>
      </c>
      <c r="J23" s="7">
        <v>0.50404499999999997</v>
      </c>
      <c r="X23" s="7">
        <v>24.277485000000002</v>
      </c>
      <c r="Y23" s="7">
        <v>183.92715000000001</v>
      </c>
      <c r="AE23" s="7">
        <v>249.09</v>
      </c>
      <c r="AF23" s="7">
        <v>53.902070861922653</v>
      </c>
      <c r="AG23" s="7">
        <f t="shared" si="1"/>
        <v>623.50403586192272</v>
      </c>
    </row>
    <row r="24" spans="1:33" x14ac:dyDescent="0.3">
      <c r="A24" s="7" t="s">
        <v>49</v>
      </c>
      <c r="B24" s="7">
        <v>108.29619</v>
      </c>
      <c r="C24" s="7">
        <v>594.33105</v>
      </c>
      <c r="E24" s="7">
        <f t="shared" si="0"/>
        <v>702.62724000000003</v>
      </c>
      <c r="H24" s="7">
        <v>6.3209299999999997</v>
      </c>
      <c r="J24" s="7">
        <v>1.8774899999999999</v>
      </c>
      <c r="L24" s="7">
        <v>0.56499999999999995</v>
      </c>
      <c r="X24" s="7">
        <v>8.76342</v>
      </c>
      <c r="Y24" s="7">
        <v>904.76677500000005</v>
      </c>
      <c r="AE24" s="7">
        <v>67.88000000000001</v>
      </c>
      <c r="AF24" s="7">
        <v>1369.0944175084219</v>
      </c>
      <c r="AG24" s="7">
        <f t="shared" si="1"/>
        <v>3061.8952725084218</v>
      </c>
    </row>
    <row r="25" spans="1:33" x14ac:dyDescent="0.3">
      <c r="A25" s="7" t="s">
        <v>50</v>
      </c>
      <c r="B25" s="7">
        <v>31.717919999999999</v>
      </c>
      <c r="C25" s="7">
        <v>77.080550000000017</v>
      </c>
      <c r="E25" s="7">
        <f t="shared" si="0"/>
        <v>108.79847000000001</v>
      </c>
      <c r="H25" s="7">
        <v>3.0168600000000003</v>
      </c>
      <c r="J25" s="7">
        <v>22.986315000000001</v>
      </c>
      <c r="L25" s="7">
        <v>0.79099999999999993</v>
      </c>
      <c r="X25" s="7">
        <v>26.794175000000003</v>
      </c>
      <c r="Y25" s="7">
        <v>226.40475000000001</v>
      </c>
      <c r="AE25" s="7">
        <v>199</v>
      </c>
      <c r="AF25" s="7">
        <v>292.19122748368011</v>
      </c>
      <c r="AG25" s="7">
        <f t="shared" si="1"/>
        <v>879.98279748368009</v>
      </c>
    </row>
    <row r="26" spans="1:33" x14ac:dyDescent="0.3">
      <c r="A26" s="7" t="s">
        <v>51</v>
      </c>
      <c r="B26" s="7">
        <v>277.62011999999999</v>
      </c>
      <c r="C26" s="7">
        <v>131.46780000000001</v>
      </c>
      <c r="E26" s="7">
        <f t="shared" si="0"/>
        <v>409.08792</v>
      </c>
      <c r="F26" s="7">
        <v>0.78883500000000006</v>
      </c>
      <c r="I26" s="7">
        <v>2.2742400000000003</v>
      </c>
      <c r="J26" s="7">
        <v>4.3262999999999998</v>
      </c>
      <c r="L26" s="7">
        <v>1.7062999999999999</v>
      </c>
      <c r="X26" s="7">
        <v>8.3068399999999993</v>
      </c>
      <c r="Y26" s="7">
        <v>1895.4704999999999</v>
      </c>
      <c r="AE26" s="7">
        <v>307.14999999999998</v>
      </c>
      <c r="AF26" s="7">
        <v>976.8706864805265</v>
      </c>
      <c r="AG26" s="7">
        <f t="shared" si="1"/>
        <v>3605.9816214805269</v>
      </c>
    </row>
    <row r="27" spans="1:33" x14ac:dyDescent="0.3">
      <c r="A27" s="7" t="s">
        <v>52</v>
      </c>
      <c r="I27" s="7">
        <v>1.8240000000000001</v>
      </c>
      <c r="J27" s="7">
        <v>0.621</v>
      </c>
      <c r="X27" s="7">
        <v>2.4450000000000003</v>
      </c>
      <c r="Y27" s="7">
        <v>427.51499999999999</v>
      </c>
      <c r="AF27" s="7">
        <v>30.781759370331724</v>
      </c>
      <c r="AG27" s="7">
        <f t="shared" si="1"/>
        <v>463.18675937033169</v>
      </c>
    </row>
    <row r="28" spans="1:33" x14ac:dyDescent="0.3">
      <c r="A28" s="7" t="s">
        <v>53</v>
      </c>
      <c r="L28" s="7">
        <v>0.81925000000000003</v>
      </c>
      <c r="X28" s="7">
        <v>1.1918500000000001</v>
      </c>
      <c r="Y28" s="7">
        <v>592.76250000000005</v>
      </c>
      <c r="AF28" s="7">
        <v>168.68622709487749</v>
      </c>
      <c r="AG28" s="7">
        <f t="shared" si="1"/>
        <v>763.4598270948776</v>
      </c>
    </row>
    <row r="29" spans="1:33" x14ac:dyDescent="0.3">
      <c r="A29" s="7" t="s">
        <v>54</v>
      </c>
      <c r="B29" s="7">
        <v>74.89743</v>
      </c>
      <c r="C29" s="7">
        <v>120.099475</v>
      </c>
      <c r="D29" s="7">
        <v>59.927999999999997</v>
      </c>
      <c r="E29" s="7">
        <f t="shared" si="0"/>
        <v>254.924905</v>
      </c>
      <c r="H29" s="7">
        <v>32.799690000000005</v>
      </c>
      <c r="J29" s="7">
        <v>9.2529000000000003</v>
      </c>
      <c r="L29" s="7">
        <v>3.8374799999999998</v>
      </c>
      <c r="X29" s="7">
        <v>45.890070000000009</v>
      </c>
      <c r="Y29" s="7">
        <v>735.73912499999994</v>
      </c>
      <c r="AF29" s="7">
        <v>182.00572187674538</v>
      </c>
      <c r="AG29" s="7">
        <f t="shared" si="1"/>
        <v>1264.4498918767454</v>
      </c>
    </row>
    <row r="30" spans="1:33" x14ac:dyDescent="0.3">
      <c r="A30" s="7" t="s">
        <v>55</v>
      </c>
      <c r="B30" s="7">
        <v>2600.15391</v>
      </c>
      <c r="C30" s="7">
        <v>234.37432499999994</v>
      </c>
      <c r="E30" s="7">
        <f t="shared" si="0"/>
        <v>2834.5282349999998</v>
      </c>
      <c r="F30" s="7">
        <v>18.105439999999998</v>
      </c>
      <c r="H30" s="7">
        <v>3648.2330499999998</v>
      </c>
      <c r="I30" s="7">
        <v>9.5327999999999999</v>
      </c>
      <c r="J30" s="7">
        <v>37.100610000000003</v>
      </c>
      <c r="L30" s="7">
        <v>22.91188</v>
      </c>
      <c r="X30" s="7">
        <v>3717.7783399999998</v>
      </c>
      <c r="Y30" s="7">
        <v>215.159175</v>
      </c>
      <c r="AF30" s="7">
        <v>763.24773836232407</v>
      </c>
      <c r="AG30" s="7">
        <f t="shared" si="1"/>
        <v>11266.597268362324</v>
      </c>
    </row>
    <row r="31" spans="1:33" x14ac:dyDescent="0.3">
      <c r="A31" s="7" t="s">
        <v>56</v>
      </c>
      <c r="B31" s="7">
        <v>840.48485999999991</v>
      </c>
      <c r="E31" s="7">
        <f t="shared" si="0"/>
        <v>840.48485999999991</v>
      </c>
      <c r="F31" s="7">
        <v>4080.3529999999996</v>
      </c>
      <c r="J31" s="7">
        <v>10.181295</v>
      </c>
      <c r="L31" s="7">
        <v>3.3662700000000005</v>
      </c>
      <c r="X31" s="7">
        <v>13.547565000000001</v>
      </c>
      <c r="Y31" s="7">
        <v>1061.30475</v>
      </c>
      <c r="AE31" s="7">
        <v>119.4</v>
      </c>
      <c r="AF31" s="7">
        <v>1947.3710801567984</v>
      </c>
      <c r="AG31" s="7">
        <f t="shared" si="1"/>
        <v>8076.0088201567987</v>
      </c>
    </row>
    <row r="32" spans="1:33" x14ac:dyDescent="0.3">
      <c r="A32" s="7" t="s">
        <v>57</v>
      </c>
      <c r="B32" s="7">
        <v>6.5598300000000007</v>
      </c>
      <c r="E32" s="7">
        <f t="shared" si="0"/>
        <v>6.5598300000000007</v>
      </c>
      <c r="F32" s="7">
        <v>52.374644999999994</v>
      </c>
      <c r="J32" s="7">
        <v>5.4855</v>
      </c>
      <c r="X32" s="7">
        <v>5.8272599999999999</v>
      </c>
      <c r="Y32" s="7">
        <v>482.78174999999999</v>
      </c>
      <c r="AE32" s="7">
        <v>62.16</v>
      </c>
      <c r="AF32" s="7">
        <v>270.00119947826533</v>
      </c>
      <c r="AG32" s="7">
        <f t="shared" si="1"/>
        <v>885.19018447826522</v>
      </c>
    </row>
    <row r="33" spans="1:33" x14ac:dyDescent="0.3">
      <c r="A33" s="7" t="s">
        <v>58</v>
      </c>
      <c r="J33" s="7">
        <v>5.1749999999999998</v>
      </c>
      <c r="K33" s="7">
        <v>1.0389699999999999</v>
      </c>
      <c r="L33" s="7">
        <v>11.493229999999999</v>
      </c>
      <c r="X33" s="7">
        <v>17.7072</v>
      </c>
      <c r="Y33" s="7">
        <v>134.48325</v>
      </c>
      <c r="AF33" s="7">
        <v>158.08851466183182</v>
      </c>
      <c r="AG33" s="7">
        <f t="shared" si="1"/>
        <v>327.98616466183182</v>
      </c>
    </row>
    <row r="34" spans="1:33" x14ac:dyDescent="0.3">
      <c r="A34" s="7" t="s">
        <v>59</v>
      </c>
      <c r="B34" s="7">
        <v>7.59</v>
      </c>
      <c r="C34" s="7">
        <v>0.54654999999999998</v>
      </c>
      <c r="E34" s="7">
        <f t="shared" si="0"/>
        <v>8.1365499999999997</v>
      </c>
      <c r="J34" s="7">
        <v>17.043344999999999</v>
      </c>
      <c r="X34" s="7">
        <v>17.427344999999999</v>
      </c>
      <c r="Y34" s="7">
        <v>519.75</v>
      </c>
      <c r="AC34" s="7">
        <v>288</v>
      </c>
      <c r="AE34" s="7">
        <v>17</v>
      </c>
      <c r="AF34" s="7">
        <v>1345.0110547928559</v>
      </c>
      <c r="AG34" s="7">
        <f t="shared" si="1"/>
        <v>2212.368294792856</v>
      </c>
    </row>
    <row r="36" spans="1:33" x14ac:dyDescent="0.3">
      <c r="A36" s="6" t="s">
        <v>60</v>
      </c>
      <c r="J36" s="7">
        <v>18831.060135000003</v>
      </c>
      <c r="K36" s="7">
        <v>2305.85</v>
      </c>
      <c r="L36" s="7">
        <v>3654.42</v>
      </c>
      <c r="N36" s="7">
        <v>1430.2950000000001</v>
      </c>
      <c r="V36" s="7">
        <v>9.3149999999999995</v>
      </c>
      <c r="W36" s="7">
        <v>38.295000000000002</v>
      </c>
      <c r="X36" s="7">
        <v>26269.235135000003</v>
      </c>
      <c r="Y36" s="7">
        <v>326.93925000000002</v>
      </c>
      <c r="Z36" s="7">
        <v>116.235</v>
      </c>
      <c r="AF36" s="7">
        <v>99.423313126271978</v>
      </c>
      <c r="AG36" s="7">
        <f t="shared" si="1"/>
        <v>53081.067833126282</v>
      </c>
    </row>
    <row r="37" spans="1:33" x14ac:dyDescent="0.3">
      <c r="A37" s="7" t="s">
        <v>61</v>
      </c>
      <c r="J37" s="7">
        <v>108.94513499999998</v>
      </c>
      <c r="X37" s="7">
        <v>108.94513499999998</v>
      </c>
      <c r="AF37" s="7">
        <v>75.906441126271986</v>
      </c>
      <c r="AG37" s="7">
        <f t="shared" si="1"/>
        <v>293.79671112627193</v>
      </c>
    </row>
    <row r="38" spans="1:33" x14ac:dyDescent="0.3">
      <c r="A38" s="7" t="s">
        <v>62</v>
      </c>
      <c r="V38" s="7">
        <v>9.3149999999999995</v>
      </c>
      <c r="W38" s="7">
        <v>38.295000000000002</v>
      </c>
      <c r="X38" s="7">
        <v>47.61</v>
      </c>
      <c r="AG38" s="7">
        <f t="shared" si="1"/>
        <v>95.22</v>
      </c>
    </row>
    <row r="39" spans="1:33" x14ac:dyDescent="0.3">
      <c r="A39" s="7" t="s">
        <v>63</v>
      </c>
      <c r="N39" s="7">
        <v>1430.2950000000001</v>
      </c>
      <c r="X39" s="7">
        <v>1430.2950000000001</v>
      </c>
      <c r="AG39" s="7">
        <f t="shared" si="1"/>
        <v>2860.59</v>
      </c>
    </row>
    <row r="40" spans="1:33" x14ac:dyDescent="0.3">
      <c r="A40" s="7" t="s">
        <v>64</v>
      </c>
      <c r="Y40" s="7">
        <v>260.01524999999998</v>
      </c>
      <c r="AF40" s="7">
        <v>23.516871999999999</v>
      </c>
      <c r="AG40" s="7">
        <f t="shared" si="1"/>
        <v>283.53212199999996</v>
      </c>
    </row>
    <row r="41" spans="1:33" x14ac:dyDescent="0.3">
      <c r="A41" s="7" t="s">
        <v>65</v>
      </c>
      <c r="J41" s="7">
        <v>18722.115000000002</v>
      </c>
      <c r="K41" s="7">
        <v>2305.85</v>
      </c>
      <c r="L41" s="7">
        <v>3654.42</v>
      </c>
      <c r="X41" s="7">
        <v>24682.385000000002</v>
      </c>
      <c r="Y41" s="7">
        <v>66.924000000000007</v>
      </c>
      <c r="Z41" s="7">
        <v>116.235</v>
      </c>
      <c r="AG41" s="7">
        <f t="shared" si="1"/>
        <v>49547.929000000004</v>
      </c>
    </row>
    <row r="43" spans="1:33" x14ac:dyDescent="0.3">
      <c r="A43" s="6" t="s">
        <v>66</v>
      </c>
      <c r="B43" s="7">
        <v>4551.24</v>
      </c>
      <c r="C43" s="7">
        <v>1412.1105250000001</v>
      </c>
      <c r="D43" s="7">
        <v>56.432200000000002</v>
      </c>
      <c r="E43" s="7">
        <f t="shared" si="0"/>
        <v>6019.782725</v>
      </c>
      <c r="F43" s="7">
        <v>18.704999999999998</v>
      </c>
      <c r="J43" s="7">
        <v>2805.602445</v>
      </c>
      <c r="L43" s="7">
        <v>926.59999999999991</v>
      </c>
      <c r="O43" s="7">
        <v>15.675000000000001</v>
      </c>
      <c r="X43" s="7">
        <v>3747.8774450000001</v>
      </c>
      <c r="Y43" s="7">
        <v>12228.1335</v>
      </c>
      <c r="Z43" s="7">
        <v>2363.44</v>
      </c>
      <c r="AC43" s="7">
        <v>539</v>
      </c>
      <c r="AE43" s="7">
        <v>1890</v>
      </c>
      <c r="AF43" s="7">
        <v>10470.508105853094</v>
      </c>
      <c r="AG43" s="7">
        <f t="shared" si="1"/>
        <v>41025.324220853094</v>
      </c>
    </row>
    <row r="44" spans="1:33" x14ac:dyDescent="0.3">
      <c r="A44" s="7" t="s">
        <v>67</v>
      </c>
      <c r="B44" s="7">
        <v>4551.24</v>
      </c>
      <c r="C44" s="7">
        <v>1412.1105250000001</v>
      </c>
      <c r="D44" s="7">
        <v>56.432200000000002</v>
      </c>
      <c r="E44" s="7">
        <f t="shared" si="0"/>
        <v>6019.782725</v>
      </c>
      <c r="F44" s="7">
        <v>18.704999999999998</v>
      </c>
      <c r="L44" s="7">
        <v>926.59999999999991</v>
      </c>
      <c r="O44" s="7">
        <v>15.675000000000001</v>
      </c>
      <c r="X44" s="7">
        <v>942.27499999999998</v>
      </c>
      <c r="Y44" s="7">
        <v>12143.26575</v>
      </c>
      <c r="Z44" s="7">
        <v>2363.44</v>
      </c>
      <c r="AC44" s="7">
        <v>539</v>
      </c>
      <c r="AE44" s="7">
        <v>1310</v>
      </c>
      <c r="AF44" s="7">
        <v>9885.2406116576749</v>
      </c>
      <c r="AG44" s="7">
        <f t="shared" si="1"/>
        <v>34163.984086657671</v>
      </c>
    </row>
    <row r="45" spans="1:33" x14ac:dyDescent="0.3">
      <c r="A45" s="7" t="s">
        <v>68</v>
      </c>
      <c r="J45" s="7">
        <v>2805.602445</v>
      </c>
      <c r="X45" s="7">
        <v>2805.602445</v>
      </c>
      <c r="Y45" s="7">
        <v>84.867750000000001</v>
      </c>
      <c r="AE45" s="7">
        <v>580</v>
      </c>
      <c r="AF45" s="7">
        <v>585.26749419541977</v>
      </c>
      <c r="AG45" s="7">
        <f t="shared" si="1"/>
        <v>6861.3401341954204</v>
      </c>
    </row>
    <row r="47" spans="1:33" x14ac:dyDescent="0.3">
      <c r="A47" s="6" t="s">
        <v>69</v>
      </c>
      <c r="P47" s="7">
        <v>2093.0250000000001</v>
      </c>
      <c r="Q47" s="7">
        <v>526.08000000000004</v>
      </c>
      <c r="R47" s="7">
        <v>123.84</v>
      </c>
      <c r="S47" s="7">
        <v>38.4</v>
      </c>
      <c r="T47" s="7">
        <v>3234.24</v>
      </c>
      <c r="U47" s="7">
        <v>327.36</v>
      </c>
      <c r="X47" s="7">
        <v>6342.9449999999997</v>
      </c>
      <c r="Y47" s="7">
        <v>645.657375</v>
      </c>
      <c r="AG47" s="7">
        <f t="shared" si="1"/>
        <v>13331.547375</v>
      </c>
    </row>
    <row r="48" spans="1:33" x14ac:dyDescent="0.3">
      <c r="A48" s="7" t="s">
        <v>70</v>
      </c>
      <c r="P48" s="7">
        <v>2093.0250000000001</v>
      </c>
      <c r="X48" s="7">
        <v>2093.0250000000001</v>
      </c>
      <c r="AG48" s="7">
        <f t="shared" si="1"/>
        <v>4186.05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1723-2F8B-9C47-86EA-B93B972D33DD}">
  <dimension ref="A1:AH65"/>
  <sheetViews>
    <sheetView topLeftCell="Q1" workbookViewId="0">
      <selection activeCell="AG39" sqref="AG39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6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7" width="6.36328125" style="7" bestFit="1" customWidth="1"/>
    <col min="8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6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4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4" x14ac:dyDescent="0.3">
      <c r="A2" s="7" t="s">
        <v>32</v>
      </c>
      <c r="B2" s="18">
        <v>723.25834040227289</v>
      </c>
      <c r="C2" s="18">
        <v>13752.3293003985</v>
      </c>
      <c r="D2" s="18">
        <v>610.8322584</v>
      </c>
      <c r="E2" s="18">
        <v>15086.419899200771</v>
      </c>
      <c r="F2" s="18"/>
      <c r="G2" s="18">
        <v>2680.65</v>
      </c>
      <c r="H2" s="18"/>
      <c r="I2" s="18"/>
      <c r="J2" s="18"/>
      <c r="K2" s="18"/>
      <c r="L2" s="18"/>
      <c r="M2" s="18"/>
      <c r="N2" s="18">
        <v>209.91789</v>
      </c>
      <c r="O2" s="18"/>
      <c r="P2" s="18">
        <v>1948.494475</v>
      </c>
      <c r="Q2" s="18">
        <v>205.44</v>
      </c>
      <c r="R2" s="18">
        <v>247.79040000000001</v>
      </c>
      <c r="S2" s="18">
        <v>35.048586999999998</v>
      </c>
      <c r="T2" s="18">
        <v>4.9176230399999996</v>
      </c>
      <c r="U2" s="18">
        <v>61.44</v>
      </c>
      <c r="V2" s="18"/>
      <c r="W2" s="18"/>
      <c r="X2" s="18">
        <v>26668.400719310001</v>
      </c>
      <c r="Y2" s="18">
        <v>292.16550000000001</v>
      </c>
      <c r="Z2" s="18">
        <v>2531.3096440567001</v>
      </c>
      <c r="AA2" s="18">
        <v>5006.7877075759989</v>
      </c>
      <c r="AB2" s="18">
        <v>1539.7279999579998</v>
      </c>
      <c r="AC2" s="18">
        <v>1091.4180250926997</v>
      </c>
      <c r="AD2" s="18">
        <v>7128.4971623658239</v>
      </c>
      <c r="AE2" s="18"/>
      <c r="AF2" s="18"/>
      <c r="AG2" s="7">
        <f>SUM(B2:D2,F2:AF2)</f>
        <v>64738.425632600003</v>
      </c>
      <c r="AH2" s="7" t="s">
        <v>89</v>
      </c>
    </row>
    <row r="3" spans="1:34" x14ac:dyDescent="0.3">
      <c r="A3" s="7" t="s">
        <v>33</v>
      </c>
      <c r="B3" s="18">
        <v>24346.83440471</v>
      </c>
      <c r="C3" s="18"/>
      <c r="D3" s="18"/>
      <c r="E3" s="18">
        <v>24346.83440471</v>
      </c>
      <c r="F3" s="18">
        <v>538.48160380697254</v>
      </c>
      <c r="G3" s="18">
        <v>27055.35</v>
      </c>
      <c r="H3" s="18">
        <v>3234.6387542699999</v>
      </c>
      <c r="I3" s="18">
        <v>2018.7640799999997</v>
      </c>
      <c r="J3" s="18">
        <v>14876.069489999998</v>
      </c>
      <c r="K3" s="18"/>
      <c r="L3" s="18">
        <v>3825.8794200000002</v>
      </c>
      <c r="M3" s="18"/>
      <c r="N3" s="18">
        <v>336.54213000000004</v>
      </c>
      <c r="O3" s="18"/>
      <c r="P3" s="18">
        <v>43.775074999999994</v>
      </c>
      <c r="Q3" s="18">
        <v>435.50880000000001</v>
      </c>
      <c r="R3" s="18">
        <v>156.4992</v>
      </c>
      <c r="S3" s="18">
        <v>5.4911149999999997</v>
      </c>
      <c r="T3" s="18">
        <v>8.5575369600000002</v>
      </c>
      <c r="U3" s="18">
        <v>85.44</v>
      </c>
      <c r="V3" s="18"/>
      <c r="W3" s="18"/>
      <c r="X3" s="18">
        <v>6876.1262466949984</v>
      </c>
      <c r="Y3" s="18">
        <v>45581.208749999998</v>
      </c>
      <c r="Z3" s="18"/>
      <c r="AA3" s="18"/>
      <c r="AB3" s="18"/>
      <c r="AC3" s="18"/>
      <c r="AD3" s="18"/>
      <c r="AE3" s="18"/>
      <c r="AF3" s="18">
        <v>234.63106756499997</v>
      </c>
      <c r="AG3" s="7">
        <f t="shared" ref="AG3:AG47" si="0">SUM(B3:D3,F3:AF3)</f>
        <v>129659.79767400696</v>
      </c>
    </row>
    <row r="4" spans="1:34" x14ac:dyDescent="0.3">
      <c r="A4" s="7" t="s">
        <v>34</v>
      </c>
      <c r="B4" s="18">
        <v>59.864295000000006</v>
      </c>
      <c r="C4" s="18"/>
      <c r="D4" s="18"/>
      <c r="E4" s="18">
        <v>59.864295000000006</v>
      </c>
      <c r="F4" s="18">
        <v>112.38623219062747</v>
      </c>
      <c r="G4" s="18"/>
      <c r="H4" s="18">
        <v>355.78012239000003</v>
      </c>
      <c r="I4" s="18">
        <v>1522.8400773450001</v>
      </c>
      <c r="J4" s="18">
        <v>235.58049</v>
      </c>
      <c r="K4" s="18">
        <v>3389.1158600000003</v>
      </c>
      <c r="L4" s="18">
        <v>300.99583999999999</v>
      </c>
      <c r="M4" s="18">
        <v>13.854050000000001</v>
      </c>
      <c r="N4" s="18">
        <v>3679.4983199999997</v>
      </c>
      <c r="O4" s="18"/>
      <c r="P4" s="18"/>
      <c r="Q4" s="18"/>
      <c r="R4" s="18"/>
      <c r="S4" s="18"/>
      <c r="T4" s="18"/>
      <c r="U4" s="18"/>
      <c r="V4" s="18"/>
      <c r="W4" s="18"/>
      <c r="X4" s="18">
        <v>4574.8519799999995</v>
      </c>
      <c r="Y4" s="18">
        <v>520.2996430500001</v>
      </c>
      <c r="Z4" s="18"/>
      <c r="AA4" s="18"/>
      <c r="AB4" s="18"/>
      <c r="AC4" s="18"/>
      <c r="AD4" s="18"/>
      <c r="AE4" s="18"/>
      <c r="AF4" s="18">
        <v>284.11591360399996</v>
      </c>
      <c r="AG4" s="7">
        <f t="shared" si="0"/>
        <v>15049.182823579627</v>
      </c>
    </row>
    <row r="5" spans="1:34" x14ac:dyDescent="0.3">
      <c r="A5" s="7" t="s">
        <v>35</v>
      </c>
      <c r="B5" s="18"/>
      <c r="C5" s="18"/>
      <c r="D5" s="18"/>
      <c r="E5" s="18"/>
      <c r="F5" s="18"/>
      <c r="G5" s="18"/>
      <c r="H5" s="18"/>
      <c r="I5" s="18">
        <v>820.94543999999996</v>
      </c>
      <c r="J5" s="18">
        <v>74.40822</v>
      </c>
      <c r="K5" s="18"/>
      <c r="L5" s="18"/>
      <c r="M5" s="18"/>
      <c r="N5" s="18">
        <v>-73.484999999999999</v>
      </c>
      <c r="O5" s="18">
        <v>-4.18</v>
      </c>
      <c r="P5" s="18">
        <v>-15.05</v>
      </c>
      <c r="Q5" s="18">
        <v>-53.76</v>
      </c>
      <c r="R5" s="18">
        <v>-35.112000000000002</v>
      </c>
      <c r="S5" s="18">
        <v>5.1950000000000003</v>
      </c>
      <c r="T5" s="18">
        <v>-60.48</v>
      </c>
      <c r="U5" s="18">
        <v>-49.92</v>
      </c>
      <c r="V5" s="18"/>
      <c r="W5" s="18"/>
      <c r="X5" s="18">
        <v>-431.07120530000003</v>
      </c>
      <c r="Y5" s="18"/>
      <c r="Z5" s="18"/>
      <c r="AA5" s="18"/>
      <c r="AB5" s="18"/>
      <c r="AC5" s="18"/>
      <c r="AD5" s="18"/>
      <c r="AE5" s="18"/>
      <c r="AF5" s="18"/>
      <c r="AG5" s="7">
        <f t="shared" si="0"/>
        <v>177.49045470000016</v>
      </c>
    </row>
    <row r="6" spans="1:34" x14ac:dyDescent="0.3">
      <c r="A6" s="7" t="s">
        <v>36</v>
      </c>
      <c r="B6" s="18">
        <v>-303.66180000000003</v>
      </c>
      <c r="C6" s="18">
        <v>38.519956767000025</v>
      </c>
      <c r="D6" s="18">
        <v>-55.472653599999994</v>
      </c>
      <c r="E6" s="18">
        <v>-320.61449683300003</v>
      </c>
      <c r="F6" s="18">
        <v>-19.556631868492826</v>
      </c>
      <c r="G6" s="18">
        <v>-244.64999999999995</v>
      </c>
      <c r="H6" s="18">
        <v>102.01853970000001</v>
      </c>
      <c r="I6" s="18">
        <v>-65.854185000000001</v>
      </c>
      <c r="J6" s="18">
        <v>-182.20760999999999</v>
      </c>
      <c r="K6" s="18">
        <v>34.24</v>
      </c>
      <c r="L6" s="18">
        <v>-46.33</v>
      </c>
      <c r="M6" s="18">
        <v>13.854050000000001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>
        <v>-1033.7497499999999</v>
      </c>
      <c r="Z6" s="18"/>
      <c r="AA6" s="18"/>
      <c r="AB6" s="18"/>
      <c r="AC6" s="18"/>
      <c r="AD6" s="18"/>
      <c r="AE6" s="18"/>
      <c r="AF6" s="18"/>
      <c r="AG6" s="7">
        <f t="shared" si="0"/>
        <v>-1762.8500840014929</v>
      </c>
    </row>
    <row r="7" spans="1:34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>
        <v>-3879.6075599999999</v>
      </c>
      <c r="O7" s="18">
        <v>-4.18</v>
      </c>
      <c r="P7" s="18">
        <v>1889.6694</v>
      </c>
      <c r="Q7" s="18">
        <v>-283.8288</v>
      </c>
      <c r="R7" s="18">
        <v>56.179200000000002</v>
      </c>
      <c r="S7" s="18">
        <v>34.752471999999997</v>
      </c>
      <c r="T7" s="18">
        <v>-64.119913920000002</v>
      </c>
      <c r="U7" s="18">
        <v>-73.92</v>
      </c>
      <c r="V7" s="18"/>
      <c r="W7" s="18"/>
      <c r="X7" s="18">
        <v>14786.351287315001</v>
      </c>
      <c r="Y7" s="18"/>
      <c r="Z7" s="18"/>
      <c r="AA7" s="18"/>
      <c r="AB7" s="18"/>
      <c r="AC7" s="18"/>
      <c r="AD7" s="18"/>
      <c r="AE7" s="18"/>
      <c r="AF7" s="18"/>
      <c r="AG7" s="7">
        <f t="shared" si="0"/>
        <v>12461.296085395003</v>
      </c>
    </row>
    <row r="8" spans="1:34" x14ac:dyDescent="0.3">
      <c r="A8" s="6" t="s">
        <v>37</v>
      </c>
      <c r="B8" s="18">
        <v>24706.566650112272</v>
      </c>
      <c r="C8" s="18">
        <v>13790.849257165499</v>
      </c>
      <c r="D8" s="18">
        <v>555.35960480000006</v>
      </c>
      <c r="E8" s="18">
        <v>39052.775512077773</v>
      </c>
      <c r="F8" s="18">
        <v>406.53873974785222</v>
      </c>
      <c r="G8" s="18">
        <v>29491.35</v>
      </c>
      <c r="H8" s="18">
        <v>2980.8771715799999</v>
      </c>
      <c r="I8" s="18">
        <v>-390.87562234500024</v>
      </c>
      <c r="J8" s="18">
        <v>14383.873169999997</v>
      </c>
      <c r="K8" s="18">
        <v>-3354.8758600000006</v>
      </c>
      <c r="L8" s="18">
        <v>3478.5535799999998</v>
      </c>
      <c r="M8" s="18"/>
      <c r="N8" s="18"/>
      <c r="O8" s="18"/>
      <c r="P8" s="18">
        <v>80.576624999999694</v>
      </c>
      <c r="Q8" s="18"/>
      <c r="R8" s="18"/>
      <c r="S8" s="18"/>
      <c r="T8" s="18"/>
      <c r="U8" s="18"/>
      <c r="V8" s="18"/>
      <c r="W8" s="18"/>
      <c r="X8" s="18">
        <v>222.38528230819296</v>
      </c>
      <c r="Y8" s="18">
        <v>44319.324856949999</v>
      </c>
      <c r="Z8" s="18">
        <v>2531.3096440567024</v>
      </c>
      <c r="AA8" s="18">
        <v>5006.7877075759989</v>
      </c>
      <c r="AB8" s="18">
        <v>1539.7279999579998</v>
      </c>
      <c r="AC8" s="18">
        <v>1091.4180250926997</v>
      </c>
      <c r="AD8" s="18">
        <v>7128.4971623658239</v>
      </c>
      <c r="AE8" s="18"/>
      <c r="AF8" s="18">
        <v>-49.48484603899999</v>
      </c>
      <c r="AG8" s="7">
        <f t="shared" si="0"/>
        <v>147918.75914832903</v>
      </c>
    </row>
    <row r="9" spans="1:34" x14ac:dyDescent="0.3">
      <c r="A9" s="7" t="s">
        <v>38</v>
      </c>
      <c r="B9" s="18">
        <v>125.83405517009305</v>
      </c>
      <c r="C9" s="18">
        <v>-3.338492028080509</v>
      </c>
      <c r="D9" s="18">
        <v>-6.2993823999998941</v>
      </c>
      <c r="E9" s="18">
        <v>116.19618074201264</v>
      </c>
      <c r="F9" s="18">
        <v>-113.33109837057833</v>
      </c>
      <c r="G9" s="18">
        <v>0</v>
      </c>
      <c r="H9" s="18">
        <v>54.621419511899603</v>
      </c>
      <c r="I9" s="18">
        <v>2.0356746299725614E-2</v>
      </c>
      <c r="J9" s="18">
        <v>72.353672549994371</v>
      </c>
      <c r="K9" s="18">
        <v>0</v>
      </c>
      <c r="L9" s="18">
        <v>15.088991699999497</v>
      </c>
      <c r="M9" s="18">
        <v>-13.855199999999968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>
        <v>64.80122389294047</v>
      </c>
      <c r="Z9" s="18">
        <v>-1.4812000000001717</v>
      </c>
      <c r="AA9" s="18"/>
      <c r="AB9" s="18"/>
      <c r="AC9" s="18"/>
      <c r="AD9" s="18"/>
      <c r="AE9" s="18"/>
      <c r="AF9" s="18"/>
      <c r="AG9" s="7">
        <f t="shared" si="0"/>
        <v>194.41434677256785</v>
      </c>
    </row>
    <row r="10" spans="1:34" x14ac:dyDescent="0.3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>
        <v>5151.6669899999997</v>
      </c>
      <c r="O10" s="18">
        <v>19.855</v>
      </c>
      <c r="P10" s="18">
        <v>370.00962500000003</v>
      </c>
      <c r="Q10" s="18">
        <v>524.33856000000003</v>
      </c>
      <c r="R10" s="18">
        <v>187.46698079999999</v>
      </c>
      <c r="S10" s="18">
        <v>7.154554000000001</v>
      </c>
      <c r="T10" s="18">
        <v>3356.4537600000003</v>
      </c>
      <c r="U10" s="18">
        <v>880.32</v>
      </c>
      <c r="V10" s="18"/>
      <c r="W10" s="18"/>
      <c r="X10" s="18">
        <v>28352.261009030677</v>
      </c>
      <c r="Y10" s="18"/>
      <c r="Z10" s="18"/>
      <c r="AA10" s="18"/>
      <c r="AB10" s="18"/>
      <c r="AC10" s="18"/>
      <c r="AD10" s="18"/>
      <c r="AE10" s="18"/>
      <c r="AF10" s="18"/>
      <c r="AG10" s="7">
        <f t="shared" si="0"/>
        <v>38849.526478830674</v>
      </c>
    </row>
    <row r="11" spans="1:34" x14ac:dyDescent="0.3">
      <c r="A11" s="6" t="s">
        <v>39</v>
      </c>
      <c r="B11" s="18">
        <v>-15823.271458558926</v>
      </c>
      <c r="C11" s="18">
        <v>-10734.0200961422</v>
      </c>
      <c r="D11" s="18">
        <v>-550.78898719999995</v>
      </c>
      <c r="E11" s="18">
        <v>-27108.080541901109</v>
      </c>
      <c r="F11" s="18">
        <v>3730.4680872857407</v>
      </c>
      <c r="G11" s="18">
        <v>-29491.35</v>
      </c>
      <c r="H11" s="18">
        <v>718.77575000000002</v>
      </c>
      <c r="I11" s="18">
        <v>654.71608923068402</v>
      </c>
      <c r="J11" s="18">
        <v>9612.6887699999988</v>
      </c>
      <c r="K11" s="18">
        <v>5735.3754800000006</v>
      </c>
      <c r="L11" s="18">
        <v>1147.29465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-373.43584966139144</v>
      </c>
      <c r="Y11" s="18">
        <v>-19887.444645923199</v>
      </c>
      <c r="Z11" s="18">
        <v>-366.55743999999999</v>
      </c>
      <c r="AA11" s="18">
        <v>-5006.7877075759989</v>
      </c>
      <c r="AB11" s="18">
        <v>-1539.7279999580001</v>
      </c>
      <c r="AC11" s="18">
        <v>-248.41802509269976</v>
      </c>
      <c r="AD11" s="18">
        <v>-5268.4513223658241</v>
      </c>
      <c r="AE11" s="18">
        <v>2280.5283450000002</v>
      </c>
      <c r="AF11" s="18">
        <v>21305.985387008004</v>
      </c>
      <c r="AG11" s="7">
        <f t="shared" si="0"/>
        <v>-44104.420973953798</v>
      </c>
    </row>
    <row r="12" spans="1:34" x14ac:dyDescent="0.3">
      <c r="A12" s="7" t="s">
        <v>40</v>
      </c>
      <c r="B12" s="18">
        <v>-12465.80522094765</v>
      </c>
      <c r="C12" s="18">
        <v>-10462.383121712543</v>
      </c>
      <c r="D12" s="18">
        <v>-550.78898719999995</v>
      </c>
      <c r="E12" s="18">
        <v>-23478.977329860194</v>
      </c>
      <c r="F12" s="18">
        <v>-1735.1127100170181</v>
      </c>
      <c r="G12" s="18"/>
      <c r="H12" s="18"/>
      <c r="I12" s="18">
        <v>-169.31418466139144</v>
      </c>
      <c r="J12" s="18">
        <v>-204.12166500000001</v>
      </c>
      <c r="K12" s="18"/>
      <c r="L12" s="18"/>
      <c r="M12" s="18">
        <v>1556.4836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>
        <v>-18057.478577414295</v>
      </c>
      <c r="Z12" s="18">
        <v>-341.76868846593754</v>
      </c>
      <c r="AA12" s="18">
        <v>-5006.7877075759989</v>
      </c>
      <c r="AB12" s="18">
        <v>-1539.7279999580001</v>
      </c>
      <c r="AC12" s="18">
        <v>-248.41802509269976</v>
      </c>
      <c r="AD12" s="18">
        <v>-5268.4513223658241</v>
      </c>
      <c r="AE12" s="18">
        <v>1034.219844</v>
      </c>
      <c r="AF12" s="18">
        <v>25565.866826984005</v>
      </c>
      <c r="AG12" s="7">
        <f t="shared" si="0"/>
        <v>-27893.587939427343</v>
      </c>
    </row>
    <row r="13" spans="1:34" x14ac:dyDescent="0.3">
      <c r="A13" s="7" t="s">
        <v>41</v>
      </c>
      <c r="B13" s="18">
        <v>-4275.6121320000002</v>
      </c>
      <c r="C13" s="18"/>
      <c r="D13" s="18"/>
      <c r="E13" s="18">
        <v>-4275.6121320000002</v>
      </c>
      <c r="F13" s="18">
        <v>7494.9660650105752</v>
      </c>
      <c r="G13" s="18"/>
      <c r="H13" s="18"/>
      <c r="I13" s="18"/>
      <c r="J13" s="18"/>
      <c r="K13" s="18"/>
      <c r="L13" s="18"/>
      <c r="M13" s="18">
        <v>-1570.3388</v>
      </c>
      <c r="N13" s="18">
        <v>5151.6669899999997</v>
      </c>
      <c r="O13" s="18">
        <v>19.855</v>
      </c>
      <c r="P13" s="18">
        <v>370.00962500000003</v>
      </c>
      <c r="Q13" s="18">
        <v>524.33856000000003</v>
      </c>
      <c r="R13" s="18">
        <v>187.46698079999999</v>
      </c>
      <c r="S13" s="18">
        <v>7.154554000000001</v>
      </c>
      <c r="T13" s="18">
        <v>3356.4537600000003</v>
      </c>
      <c r="U13" s="18">
        <v>880.32</v>
      </c>
      <c r="V13" s="18"/>
      <c r="W13" s="18"/>
      <c r="X13" s="18">
        <v>33162.782059799996</v>
      </c>
      <c r="Y13" s="18"/>
      <c r="Z13" s="18"/>
      <c r="AA13" s="18"/>
      <c r="AB13" s="18"/>
      <c r="AC13" s="18"/>
      <c r="AD13" s="18"/>
      <c r="AE13" s="18"/>
      <c r="AF13" s="18"/>
      <c r="AG13" s="7">
        <f t="shared" si="0"/>
        <v>45309.062662610566</v>
      </c>
    </row>
    <row r="14" spans="1:34" x14ac:dyDescent="0.3">
      <c r="A14" s="7" t="s">
        <v>42</v>
      </c>
      <c r="B14" s="18"/>
      <c r="C14" s="18"/>
      <c r="D14" s="18"/>
      <c r="E14" s="18"/>
      <c r="F14" s="18">
        <v>0</v>
      </c>
      <c r="G14" s="18">
        <v>-29353.8</v>
      </c>
      <c r="H14" s="18">
        <v>718.77575000000002</v>
      </c>
      <c r="I14" s="18">
        <v>2686.7710350000002</v>
      </c>
      <c r="J14" s="18">
        <v>10820.760434999998</v>
      </c>
      <c r="K14" s="18">
        <v>5735.4311200000002</v>
      </c>
      <c r="L14" s="18">
        <v>1147.29465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-4301.3844399999998</v>
      </c>
      <c r="Y14" s="18">
        <v>-629.78717934824999</v>
      </c>
      <c r="Z14" s="18"/>
      <c r="AA14" s="18"/>
      <c r="AB14" s="18"/>
      <c r="AC14" s="18"/>
      <c r="AD14" s="18"/>
      <c r="AE14" s="18">
        <v>-416.83010000000002</v>
      </c>
      <c r="AF14" s="18">
        <v>-159.44400000000002</v>
      </c>
      <c r="AG14" s="7">
        <f t="shared" si="0"/>
        <v>-13752.212729348248</v>
      </c>
    </row>
    <row r="15" spans="1:34" x14ac:dyDescent="0.3">
      <c r="A15" s="7" t="s">
        <v>43</v>
      </c>
      <c r="B15" s="18">
        <v>-185.00685625352696</v>
      </c>
      <c r="C15" s="18">
        <v>-9.3348611848500003</v>
      </c>
      <c r="D15" s="18"/>
      <c r="E15" s="18">
        <v>-194.34171743837697</v>
      </c>
      <c r="F15" s="18">
        <v>-1831.9681361248361</v>
      </c>
      <c r="G15" s="18">
        <v>-137.55000000000001</v>
      </c>
      <c r="H15" s="18"/>
      <c r="I15" s="18">
        <v>-1727.04</v>
      </c>
      <c r="J15" s="18">
        <v>-1003.95</v>
      </c>
      <c r="K15" s="18">
        <v>-5.5639999999999995E-2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>
        <v>-319.90292317500001</v>
      </c>
      <c r="Z15" s="18"/>
      <c r="AA15" s="18"/>
      <c r="AB15" s="18"/>
      <c r="AC15" s="18"/>
      <c r="AD15" s="18"/>
      <c r="AE15" s="18"/>
      <c r="AF15" s="18">
        <v>-4100.4374399760009</v>
      </c>
      <c r="AG15" s="7">
        <f t="shared" si="0"/>
        <v>-9315.245856714213</v>
      </c>
    </row>
    <row r="16" spans="1:34" x14ac:dyDescent="0.3">
      <c r="B16" s="18"/>
      <c r="C16" s="18"/>
      <c r="D16" s="18"/>
      <c r="E16" s="18"/>
      <c r="F16" s="18">
        <v>0</v>
      </c>
      <c r="G16" s="18"/>
      <c r="H16" s="18"/>
      <c r="I16" s="18"/>
      <c r="J16" s="18"/>
      <c r="K16" s="18"/>
      <c r="L16" s="18"/>
      <c r="M16" s="18"/>
      <c r="N16" s="18">
        <v>1272.0594299999998</v>
      </c>
      <c r="O16" s="18">
        <v>15.675000000000001</v>
      </c>
      <c r="P16" s="18">
        <v>2259.6790249999999</v>
      </c>
      <c r="Q16" s="18">
        <v>240.50976000000003</v>
      </c>
      <c r="R16" s="18">
        <v>243.6461808</v>
      </c>
      <c r="S16" s="18">
        <v>41.907026000000002</v>
      </c>
      <c r="T16" s="18">
        <v>3292.3338460800005</v>
      </c>
      <c r="U16" s="18">
        <v>806.40000000000009</v>
      </c>
      <c r="V16" s="18"/>
      <c r="W16" s="18"/>
      <c r="X16" s="18">
        <v>43138.612296345687</v>
      </c>
      <c r="Y16" s="18"/>
      <c r="Z16" s="18"/>
      <c r="AA16" s="18"/>
      <c r="AB16" s="18"/>
      <c r="AC16" s="18"/>
      <c r="AD16" s="18"/>
      <c r="AE16" s="18"/>
      <c r="AF16" s="18"/>
      <c r="AG16" s="7">
        <f t="shared" si="0"/>
        <v>51310.822564225688</v>
      </c>
    </row>
    <row r="17" spans="1:33" x14ac:dyDescent="0.3">
      <c r="A17" s="6" t="s">
        <v>44</v>
      </c>
      <c r="B17" s="18">
        <v>8883.2951915533467</v>
      </c>
      <c r="C17" s="18">
        <v>3056.8291610233191</v>
      </c>
      <c r="D17" s="18">
        <v>4.5706176000001051</v>
      </c>
      <c r="E17" s="18">
        <v>11944.694970176666</v>
      </c>
      <c r="F17" s="18">
        <v>4137.0068270335923</v>
      </c>
      <c r="G17" s="18"/>
      <c r="H17" s="18">
        <v>3699.6529215800001</v>
      </c>
      <c r="I17" s="18">
        <v>263.84046688568378</v>
      </c>
      <c r="J17" s="18">
        <v>23996.561939999996</v>
      </c>
      <c r="K17" s="18">
        <v>2380.49962</v>
      </c>
      <c r="L17" s="18">
        <v>4625.8482299999996</v>
      </c>
      <c r="M17" s="18"/>
      <c r="N17" s="18"/>
      <c r="O17" s="18"/>
      <c r="P17" s="18">
        <v>80.576624999999694</v>
      </c>
      <c r="Q17" s="18"/>
      <c r="R17" s="18"/>
      <c r="S17" s="18"/>
      <c r="T17" s="18"/>
      <c r="U17" s="18"/>
      <c r="V17" s="18"/>
      <c r="W17" s="18"/>
      <c r="X17" s="18">
        <v>222.38528230819296</v>
      </c>
      <c r="Y17" s="18">
        <v>24431.880211026753</v>
      </c>
      <c r="Z17" s="18">
        <v>2164.7522040567023</v>
      </c>
      <c r="AA17" s="18"/>
      <c r="AB17" s="18"/>
      <c r="AC17" s="18">
        <v>843</v>
      </c>
      <c r="AD17" s="18">
        <v>1860.0458399999998</v>
      </c>
      <c r="AE17" s="18">
        <v>2280.5283450000002</v>
      </c>
      <c r="AF17" s="18">
        <v>21256.500540969006</v>
      </c>
      <c r="AG17" s="7">
        <f t="shared" si="0"/>
        <v>104187.7740240366</v>
      </c>
    </row>
    <row r="18" spans="1:33" x14ac:dyDescent="0.3">
      <c r="A18" s="7" t="s">
        <v>38</v>
      </c>
      <c r="B18" s="18">
        <v>125.83405517009305</v>
      </c>
      <c r="C18" s="18">
        <v>-3.338492028080509</v>
      </c>
      <c r="D18" s="18">
        <v>-6.2993823999998941</v>
      </c>
      <c r="E18" s="18">
        <v>116.19618074201264</v>
      </c>
      <c r="F18" s="18">
        <v>-113.33109837057833</v>
      </c>
      <c r="G18" s="18"/>
      <c r="H18" s="18">
        <v>54.621419511899603</v>
      </c>
      <c r="I18" s="18"/>
      <c r="J18" s="18">
        <v>72.353672549994371</v>
      </c>
      <c r="K18" s="18"/>
      <c r="L18" s="18">
        <v>15.088991699999497</v>
      </c>
      <c r="M18" s="18"/>
      <c r="N18" s="18">
        <v>1272.05943</v>
      </c>
      <c r="O18" s="18">
        <v>15.675000000000001</v>
      </c>
      <c r="P18" s="18">
        <v>2179.1024000000002</v>
      </c>
      <c r="Q18" s="18">
        <v>241</v>
      </c>
      <c r="R18" s="18">
        <v>243.77760000000001</v>
      </c>
      <c r="S18" s="18">
        <v>41.56</v>
      </c>
      <c r="T18" s="18">
        <v>3292.3338460800001</v>
      </c>
      <c r="U18" s="18">
        <v>806.4</v>
      </c>
      <c r="V18" s="18"/>
      <c r="W18" s="18"/>
      <c r="X18" s="18">
        <v>42916.227014037497</v>
      </c>
      <c r="Y18" s="18">
        <v>64.80122389294047</v>
      </c>
      <c r="Z18" s="18">
        <v>-1.4812000000001717</v>
      </c>
      <c r="AA18" s="18"/>
      <c r="AB18" s="18"/>
      <c r="AC18" s="18"/>
      <c r="AD18" s="18"/>
      <c r="AE18" s="18"/>
      <c r="AF18" s="18"/>
      <c r="AG18" s="7">
        <f t="shared" si="0"/>
        <v>51216.384480143759</v>
      </c>
    </row>
    <row r="19" spans="1:33" x14ac:dyDescent="0.3">
      <c r="A19" s="6" t="s">
        <v>45</v>
      </c>
      <c r="B19" s="18">
        <v>8757.4611363832537</v>
      </c>
      <c r="C19" s="18">
        <v>3060.1676530513996</v>
      </c>
      <c r="D19" s="18">
        <v>10.87</v>
      </c>
      <c r="E19" s="18">
        <v>11828.498789434654</v>
      </c>
      <c r="F19" s="18">
        <v>4250.3379254041711</v>
      </c>
      <c r="G19" s="18"/>
      <c r="H19" s="18">
        <v>3645.0315020681005</v>
      </c>
      <c r="I19" s="18">
        <v>263.82011013938404</v>
      </c>
      <c r="J19" s="18">
        <v>23924.208267450002</v>
      </c>
      <c r="K19" s="18">
        <v>2380.499620000001</v>
      </c>
      <c r="L19" s="18">
        <v>4610.7592383000001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>
        <v>24367.078987133813</v>
      </c>
      <c r="Z19" s="18">
        <v>2166.2334040567025</v>
      </c>
      <c r="AA19" s="18"/>
      <c r="AB19" s="18"/>
      <c r="AC19" s="18">
        <v>843</v>
      </c>
      <c r="AD19" s="18">
        <v>1860.04584</v>
      </c>
      <c r="AE19" s="18">
        <v>2280.3084999999996</v>
      </c>
      <c r="AF19" s="18">
        <v>21256.50356383797</v>
      </c>
      <c r="AG19" s="7">
        <f t="shared" si="0"/>
        <v>103676.3257478248</v>
      </c>
    </row>
    <row r="20" spans="1:33" x14ac:dyDescent="0.3">
      <c r="B20" s="18"/>
      <c r="C20" s="18"/>
      <c r="D20" s="18"/>
      <c r="E20" s="18"/>
      <c r="F20" s="18">
        <v>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>
        <v>4293.3467459198027</v>
      </c>
      <c r="Y20" s="18"/>
      <c r="Z20" s="18"/>
      <c r="AA20" s="18"/>
      <c r="AB20" s="18"/>
      <c r="AC20" s="18"/>
      <c r="AD20" s="18"/>
      <c r="AE20" s="18"/>
      <c r="AF20" s="18"/>
      <c r="AG20" s="7">
        <f t="shared" si="0"/>
        <v>4293.3467459198027</v>
      </c>
    </row>
    <row r="21" spans="1:33" x14ac:dyDescent="0.3">
      <c r="A21" s="6" t="s">
        <v>46</v>
      </c>
      <c r="B21" s="18">
        <v>3973.9285194664039</v>
      </c>
      <c r="C21" s="18">
        <v>1765.4604030513997</v>
      </c>
      <c r="D21" s="18"/>
      <c r="E21" s="18">
        <v>5739.3889225178036</v>
      </c>
      <c r="F21" s="18">
        <v>4250.3379254041711</v>
      </c>
      <c r="G21" s="18"/>
      <c r="H21" s="18">
        <v>3645.0315020681005</v>
      </c>
      <c r="I21" s="18">
        <v>38.225177484383984</v>
      </c>
      <c r="J21" s="18">
        <v>434.50082543860987</v>
      </c>
      <c r="K21" s="18">
        <v>4.3480126287080019</v>
      </c>
      <c r="L21" s="18">
        <v>171.24122829999996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>
        <v>24.72758400676782</v>
      </c>
      <c r="Y21" s="18">
        <v>9042.833045777812</v>
      </c>
      <c r="Z21" s="18"/>
      <c r="AA21" s="18"/>
      <c r="AB21" s="18"/>
      <c r="AC21" s="18">
        <v>295</v>
      </c>
      <c r="AD21" s="18">
        <v>0</v>
      </c>
      <c r="AE21" s="18">
        <v>2245.9575999999997</v>
      </c>
      <c r="AF21" s="18">
        <v>9858.0595024092036</v>
      </c>
      <c r="AG21" s="7">
        <f t="shared" si="0"/>
        <v>35749.651326035564</v>
      </c>
    </row>
    <row r="22" spans="1:33" x14ac:dyDescent="0.3">
      <c r="A22" s="7" t="s">
        <v>47</v>
      </c>
      <c r="B22" s="18">
        <v>179.11722601470001</v>
      </c>
      <c r="C22" s="18">
        <v>332.25144189989999</v>
      </c>
      <c r="D22" s="18"/>
      <c r="E22" s="18">
        <v>511.3686679146</v>
      </c>
      <c r="F22" s="18">
        <v>8.1816572999999355</v>
      </c>
      <c r="G22" s="18"/>
      <c r="H22" s="18">
        <v>3.0564310699999999</v>
      </c>
      <c r="I22" s="18">
        <v>1.7519049599999998</v>
      </c>
      <c r="J22" s="18">
        <v>19.405691233567822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>
        <v>3.3345463559999997</v>
      </c>
      <c r="Y22" s="18">
        <v>948.3689472733904</v>
      </c>
      <c r="Z22" s="18"/>
      <c r="AA22" s="18"/>
      <c r="AB22" s="18"/>
      <c r="AC22" s="18"/>
      <c r="AD22" s="18"/>
      <c r="AE22" s="18">
        <v>461.52350000000001</v>
      </c>
      <c r="AF22" s="18">
        <v>525.97652043748076</v>
      </c>
      <c r="AG22" s="7">
        <f t="shared" si="0"/>
        <v>2482.9678665450392</v>
      </c>
    </row>
    <row r="23" spans="1:33" x14ac:dyDescent="0.3">
      <c r="A23" s="7" t="s">
        <v>48</v>
      </c>
      <c r="B23" s="18"/>
      <c r="C23" s="18">
        <v>4.1114925000000007</v>
      </c>
      <c r="D23" s="18"/>
      <c r="E23" s="18">
        <v>4.1114925000000007</v>
      </c>
      <c r="F23" s="18">
        <v>37.808415855</v>
      </c>
      <c r="G23" s="18"/>
      <c r="H23" s="18"/>
      <c r="I23" s="18">
        <v>2.7263616000000002</v>
      </c>
      <c r="J23" s="18">
        <v>0.57245849999999987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>
        <v>10.849359926249999</v>
      </c>
      <c r="Y23" s="18">
        <v>35.133803925000002</v>
      </c>
      <c r="Z23" s="18"/>
      <c r="AA23" s="18"/>
      <c r="AB23" s="18"/>
      <c r="AC23" s="18"/>
      <c r="AD23" s="18"/>
      <c r="AE23" s="18"/>
      <c r="AF23" s="18">
        <v>53.945076389215885</v>
      </c>
      <c r="AG23" s="7">
        <f t="shared" si="0"/>
        <v>145.14696869546589</v>
      </c>
    </row>
    <row r="24" spans="1:33" x14ac:dyDescent="0.3">
      <c r="A24" s="7" t="s">
        <v>49</v>
      </c>
      <c r="B24" s="18">
        <v>129.73074537000002</v>
      </c>
      <c r="C24" s="18">
        <v>566.59776297500002</v>
      </c>
      <c r="D24" s="18"/>
      <c r="E24" s="18">
        <v>696.32850834500005</v>
      </c>
      <c r="F24" s="18"/>
      <c r="G24" s="18"/>
      <c r="H24" s="18">
        <v>4.9888300000000001</v>
      </c>
      <c r="I24" s="18"/>
      <c r="J24" s="18">
        <v>4.4307966532499998</v>
      </c>
      <c r="K24" s="18">
        <v>0.87387156799999999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>
        <v>6.9099637185680001</v>
      </c>
      <c r="Y24" s="18">
        <v>936.48043508121089</v>
      </c>
      <c r="Z24" s="18"/>
      <c r="AA24" s="18"/>
      <c r="AB24" s="18"/>
      <c r="AC24" s="18"/>
      <c r="AD24" s="18"/>
      <c r="AE24" s="18">
        <v>83.9649</v>
      </c>
      <c r="AF24" s="18">
        <v>1463.9234594455791</v>
      </c>
      <c r="AG24" s="7">
        <f t="shared" si="0"/>
        <v>3197.9007648116076</v>
      </c>
    </row>
    <row r="25" spans="1:33" x14ac:dyDescent="0.3">
      <c r="A25" s="7" t="s">
        <v>50</v>
      </c>
      <c r="B25" s="18">
        <v>20.064294030000003</v>
      </c>
      <c r="C25" s="18">
        <v>80.529271999999992</v>
      </c>
      <c r="D25" s="18"/>
      <c r="E25" s="18">
        <v>100.59356602999999</v>
      </c>
      <c r="F25" s="18"/>
      <c r="G25" s="18"/>
      <c r="H25" s="18">
        <v>3.2606266000000002</v>
      </c>
      <c r="I25" s="18"/>
      <c r="J25" s="18">
        <v>3.23079433884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>
        <v>9.4060600819220497</v>
      </c>
      <c r="Y25" s="18">
        <v>203.33775</v>
      </c>
      <c r="Z25" s="18"/>
      <c r="AA25" s="18"/>
      <c r="AB25" s="18"/>
      <c r="AC25" s="18"/>
      <c r="AD25" s="18"/>
      <c r="AE25" s="18">
        <v>155.77010000000001</v>
      </c>
      <c r="AF25" s="18">
        <v>301.55317789384429</v>
      </c>
      <c r="AG25" s="7">
        <f t="shared" si="0"/>
        <v>777.15207494460628</v>
      </c>
    </row>
    <row r="26" spans="1:33" x14ac:dyDescent="0.3">
      <c r="A26" s="7" t="s">
        <v>51</v>
      </c>
      <c r="B26" s="18">
        <v>115.4856588</v>
      </c>
      <c r="C26" s="18">
        <v>109.41010237499999</v>
      </c>
      <c r="D26" s="18"/>
      <c r="E26" s="18">
        <v>224.89576117499999</v>
      </c>
      <c r="F26" s="18"/>
      <c r="G26" s="18"/>
      <c r="H26" s="18"/>
      <c r="I26" s="18"/>
      <c r="J26" s="18">
        <v>7.4472807753220502</v>
      </c>
      <c r="K26" s="18"/>
      <c r="L26" s="18">
        <v>1.5104258000000002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>
        <v>1831.9565779941429</v>
      </c>
      <c r="Z26" s="18"/>
      <c r="AA26" s="18"/>
      <c r="AB26" s="18"/>
      <c r="AC26" s="18"/>
      <c r="AD26" s="18"/>
      <c r="AE26" s="18">
        <v>224.8535</v>
      </c>
      <c r="AF26" s="18">
        <v>1070.5748293745612</v>
      </c>
      <c r="AG26" s="7">
        <f t="shared" si="0"/>
        <v>3361.2383751190264</v>
      </c>
    </row>
    <row r="27" spans="1:33" x14ac:dyDescent="0.3">
      <c r="A27" s="7" t="s">
        <v>52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v>1.111995611455</v>
      </c>
      <c r="Y27" s="18">
        <v>406.95600000000002</v>
      </c>
      <c r="Z27" s="18"/>
      <c r="AA27" s="18"/>
      <c r="AB27" s="18"/>
      <c r="AC27" s="18"/>
      <c r="AD27" s="18"/>
      <c r="AE27" s="18"/>
      <c r="AF27" s="18">
        <v>34.17690578782809</v>
      </c>
      <c r="AG27" s="7">
        <f t="shared" si="0"/>
        <v>442.24490139928309</v>
      </c>
    </row>
    <row r="28" spans="1:33" x14ac:dyDescent="0.3">
      <c r="A28" s="7" t="s">
        <v>53</v>
      </c>
      <c r="B28" s="18"/>
      <c r="C28" s="18"/>
      <c r="D28" s="18"/>
      <c r="E28" s="18"/>
      <c r="F28" s="18"/>
      <c r="G28" s="18"/>
      <c r="H28" s="18"/>
      <c r="I28" s="18"/>
      <c r="J28" s="18">
        <v>0.58383813145499996</v>
      </c>
      <c r="K28" s="18"/>
      <c r="L28" s="18">
        <v>0.52815748000000007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>
        <v>51.865948085000014</v>
      </c>
      <c r="Y28" s="18">
        <v>668.61245074552505</v>
      </c>
      <c r="Z28" s="18"/>
      <c r="AA28" s="18"/>
      <c r="AB28" s="18"/>
      <c r="AC28" s="18"/>
      <c r="AD28" s="18"/>
      <c r="AE28" s="18"/>
      <c r="AF28" s="18">
        <v>186.52242097286958</v>
      </c>
      <c r="AG28" s="7">
        <f t="shared" si="0"/>
        <v>908.11281541484959</v>
      </c>
    </row>
    <row r="29" spans="1:33" x14ac:dyDescent="0.3">
      <c r="A29" s="7" t="s">
        <v>54</v>
      </c>
      <c r="B29" s="18">
        <v>22.376453552699999</v>
      </c>
      <c r="C29" s="18">
        <v>115.61558397649996</v>
      </c>
      <c r="D29" s="18"/>
      <c r="E29" s="18">
        <v>137.99203752919996</v>
      </c>
      <c r="F29" s="18"/>
      <c r="G29" s="18"/>
      <c r="H29" s="18">
        <v>41.666240000000002</v>
      </c>
      <c r="I29" s="18">
        <v>4.7999999999999996E-3</v>
      </c>
      <c r="J29" s="18">
        <v>10.161351585000002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>
        <v>3742.0171943949254</v>
      </c>
      <c r="Y29" s="18">
        <v>900.93266642774995</v>
      </c>
      <c r="Z29" s="18"/>
      <c r="AA29" s="18"/>
      <c r="AB29" s="18"/>
      <c r="AC29" s="18"/>
      <c r="AD29" s="18"/>
      <c r="AE29" s="18"/>
      <c r="AF29" s="18">
        <v>196.58762561199941</v>
      </c>
      <c r="AG29" s="7">
        <f t="shared" si="0"/>
        <v>5029.3619155488741</v>
      </c>
    </row>
    <row r="30" spans="1:33" x14ac:dyDescent="0.3">
      <c r="A30" s="7" t="s">
        <v>55</v>
      </c>
      <c r="B30" s="18">
        <v>2250.4957837690031</v>
      </c>
      <c r="C30" s="18">
        <v>434.96832399999982</v>
      </c>
      <c r="D30" s="18"/>
      <c r="E30" s="18">
        <v>2685.464107769003</v>
      </c>
      <c r="F30" s="18">
        <v>20.642790000000002</v>
      </c>
      <c r="G30" s="18"/>
      <c r="H30" s="18">
        <v>3586.9391893281004</v>
      </c>
      <c r="I30" s="18">
        <v>16.247892479999997</v>
      </c>
      <c r="J30" s="18">
        <v>137.48609888682552</v>
      </c>
      <c r="K30" s="18">
        <v>1.0131722999999999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v>14.951748932599999</v>
      </c>
      <c r="Y30" s="18">
        <v>208.86054898087502</v>
      </c>
      <c r="Z30" s="18"/>
      <c r="AA30" s="18"/>
      <c r="AB30" s="18"/>
      <c r="AC30" s="18"/>
      <c r="AD30" s="18"/>
      <c r="AE30" s="18">
        <v>45.062899999999999</v>
      </c>
      <c r="AF30" s="18">
        <v>730.98900182475279</v>
      </c>
      <c r="AG30" s="7">
        <f t="shared" si="0"/>
        <v>7447.6574505021572</v>
      </c>
    </row>
    <row r="31" spans="1:33" x14ac:dyDescent="0.3">
      <c r="A31" s="7" t="s">
        <v>56</v>
      </c>
      <c r="B31" s="18">
        <v>1238.97642483</v>
      </c>
      <c r="C31" s="18"/>
      <c r="D31" s="18"/>
      <c r="E31" s="18">
        <v>1238.97642483</v>
      </c>
      <c r="F31" s="18">
        <v>4125.8515685941711</v>
      </c>
      <c r="G31" s="18"/>
      <c r="H31" s="18"/>
      <c r="I31" s="18"/>
      <c r="J31" s="18">
        <v>13.696581782249998</v>
      </c>
      <c r="K31" s="18"/>
      <c r="L31" s="18">
        <v>1.1239996999999999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4.9898370650000006</v>
      </c>
      <c r="Y31" s="18">
        <v>1255.4024999999999</v>
      </c>
      <c r="Z31" s="18"/>
      <c r="AA31" s="18"/>
      <c r="AB31" s="18"/>
      <c r="AC31" s="18"/>
      <c r="AD31" s="18"/>
      <c r="AE31" s="18">
        <v>115.42919999999999</v>
      </c>
      <c r="AF31" s="18">
        <v>2193.7921216022564</v>
      </c>
      <c r="AG31" s="7">
        <f t="shared" si="0"/>
        <v>8949.2622335736778</v>
      </c>
    </row>
    <row r="32" spans="1:33" x14ac:dyDescent="0.3">
      <c r="A32" s="7" t="s">
        <v>57</v>
      </c>
      <c r="B32" s="18">
        <v>10.75862352</v>
      </c>
      <c r="C32" s="18"/>
      <c r="D32" s="18"/>
      <c r="E32" s="18">
        <v>10.75862352</v>
      </c>
      <c r="F32" s="18">
        <v>46.261156980000003</v>
      </c>
      <c r="G32" s="18"/>
      <c r="H32" s="18"/>
      <c r="I32" s="18"/>
      <c r="J32" s="18">
        <v>4.7831065649999998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4.7532047910436992</v>
      </c>
      <c r="Y32" s="18">
        <v>368.73374999999999</v>
      </c>
      <c r="Z32" s="18"/>
      <c r="AA32" s="18"/>
      <c r="AB32" s="18"/>
      <c r="AC32" s="18"/>
      <c r="AD32" s="18"/>
      <c r="AE32" s="18">
        <v>44.193899999999999</v>
      </c>
      <c r="AF32" s="18">
        <v>322.73839278795884</v>
      </c>
      <c r="AG32" s="7">
        <f t="shared" si="0"/>
        <v>802.22213464400249</v>
      </c>
    </row>
    <row r="33" spans="1:33" x14ac:dyDescent="0.3">
      <c r="A33" s="7" t="s">
        <v>58</v>
      </c>
      <c r="B33" s="18"/>
      <c r="C33" s="18"/>
      <c r="D33" s="18"/>
      <c r="E33" s="18"/>
      <c r="F33" s="18"/>
      <c r="G33" s="18"/>
      <c r="H33" s="18"/>
      <c r="I33" s="18"/>
      <c r="J33" s="18">
        <v>3.5127195319628997</v>
      </c>
      <c r="K33" s="18">
        <v>1.05154999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153.32353967711299</v>
      </c>
      <c r="Y33" s="18">
        <v>128.80725000000001</v>
      </c>
      <c r="Z33" s="18"/>
      <c r="AA33" s="18"/>
      <c r="AB33" s="18"/>
      <c r="AC33" s="18"/>
      <c r="AD33" s="18"/>
      <c r="AE33" s="18">
        <v>5.5585000000000004</v>
      </c>
      <c r="AF33" s="18">
        <v>187.90436247588761</v>
      </c>
      <c r="AG33" s="7">
        <f t="shared" si="0"/>
        <v>480.15792167496352</v>
      </c>
    </row>
    <row r="34" spans="1:33" x14ac:dyDescent="0.3">
      <c r="A34" s="7" t="s">
        <v>59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>
        <v>153.10516007711317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>
        <v>458.37181491878908</v>
      </c>
      <c r="Z34" s="18"/>
      <c r="AA34" s="18"/>
      <c r="AB34" s="18"/>
      <c r="AC34" s="18">
        <v>295</v>
      </c>
      <c r="AD34" s="18"/>
      <c r="AE34" s="18">
        <v>1034</v>
      </c>
      <c r="AF34" s="18">
        <v>1354.6943051083244</v>
      </c>
      <c r="AG34" s="7">
        <f t="shared" si="0"/>
        <v>3295.1712801042268</v>
      </c>
    </row>
    <row r="35" spans="1:33" x14ac:dyDescent="0.3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>
        <v>1272.05943</v>
      </c>
      <c r="O35" s="18"/>
      <c r="P35" s="18"/>
      <c r="Q35" s="18"/>
      <c r="R35" s="18"/>
      <c r="S35" s="18"/>
      <c r="T35" s="18"/>
      <c r="U35" s="18"/>
      <c r="V35" s="18"/>
      <c r="W35" s="18"/>
      <c r="X35" s="18">
        <v>27757.229382037684</v>
      </c>
      <c r="Y35" s="18"/>
      <c r="Z35" s="18"/>
      <c r="AA35" s="18"/>
      <c r="AB35" s="18"/>
      <c r="AC35" s="18"/>
      <c r="AD35" s="18"/>
      <c r="AE35" s="18"/>
      <c r="AF35" s="18"/>
      <c r="AG35" s="7">
        <f t="shared" si="0"/>
        <v>29029.288812037685</v>
      </c>
    </row>
    <row r="36" spans="1:33" x14ac:dyDescent="0.3">
      <c r="A36" s="6" t="s">
        <v>60</v>
      </c>
      <c r="B36" s="18"/>
      <c r="C36" s="18"/>
      <c r="D36" s="18"/>
      <c r="E36" s="18"/>
      <c r="F36" s="18"/>
      <c r="G36" s="18"/>
      <c r="H36" s="18"/>
      <c r="I36" s="18">
        <v>33.88293265500009</v>
      </c>
      <c r="J36" s="18">
        <v>20553.412442011391</v>
      </c>
      <c r="K36" s="18">
        <v>2376.1516073712928</v>
      </c>
      <c r="L36" s="18">
        <v>3521.7229700000003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>
        <v>121.93847763840002</v>
      </c>
      <c r="Y36" s="18">
        <v>435.67425000000003</v>
      </c>
      <c r="Z36" s="18">
        <v>125.340075</v>
      </c>
      <c r="AA36" s="18"/>
      <c r="AB36" s="18"/>
      <c r="AC36" s="18"/>
      <c r="AD36" s="18"/>
      <c r="AE36" s="18"/>
      <c r="AF36" s="18">
        <v>111.13126010760979</v>
      </c>
      <c r="AG36" s="7">
        <f t="shared" si="0"/>
        <v>27279.254014783692</v>
      </c>
    </row>
    <row r="37" spans="1:33" x14ac:dyDescent="0.3">
      <c r="A37" s="7" t="s">
        <v>61</v>
      </c>
      <c r="B37" s="18"/>
      <c r="C37" s="18"/>
      <c r="D37" s="18"/>
      <c r="E37" s="18"/>
      <c r="F37" s="18"/>
      <c r="G37" s="18"/>
      <c r="H37" s="18"/>
      <c r="I37" s="18"/>
      <c r="J37" s="18">
        <v>121.93847763840002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v>393.28668265500011</v>
      </c>
      <c r="Y37" s="18"/>
      <c r="Z37" s="18"/>
      <c r="AA37" s="18"/>
      <c r="AB37" s="18"/>
      <c r="AC37" s="18"/>
      <c r="AD37" s="18"/>
      <c r="AE37" s="18"/>
      <c r="AF37" s="18">
        <v>84.581391759033849</v>
      </c>
      <c r="AG37" s="7">
        <f t="shared" si="0"/>
        <v>599.80655205243397</v>
      </c>
    </row>
    <row r="38" spans="1:33" x14ac:dyDescent="0.3">
      <c r="A38" s="7" t="s">
        <v>62</v>
      </c>
      <c r="B38" s="18"/>
      <c r="C38" s="18"/>
      <c r="D38" s="18"/>
      <c r="E38" s="18"/>
      <c r="F38" s="18"/>
      <c r="G38" s="18"/>
      <c r="H38" s="18"/>
      <c r="I38" s="18">
        <v>33.88293265500009</v>
      </c>
      <c r="J38" s="18">
        <v>359.40375</v>
      </c>
      <c r="K38" s="18"/>
      <c r="L38" s="18"/>
      <c r="M38" s="18"/>
      <c r="N38" s="18">
        <v>1272.05943</v>
      </c>
      <c r="O38" s="18"/>
      <c r="P38" s="18"/>
      <c r="Q38" s="18"/>
      <c r="R38" s="18"/>
      <c r="S38" s="18"/>
      <c r="T38" s="18"/>
      <c r="U38" s="18"/>
      <c r="V38" s="18"/>
      <c r="W38" s="18"/>
      <c r="X38" s="18">
        <v>1272.05943</v>
      </c>
      <c r="Y38" s="18"/>
      <c r="Z38" s="18"/>
      <c r="AA38" s="18"/>
      <c r="AB38" s="18"/>
      <c r="AC38" s="18"/>
      <c r="AD38" s="18"/>
      <c r="AE38" s="18"/>
      <c r="AF38" s="18"/>
      <c r="AG38" s="7">
        <f t="shared" si="0"/>
        <v>2937.4055426550003</v>
      </c>
    </row>
    <row r="39" spans="1:33" x14ac:dyDescent="0.3">
      <c r="A39" s="7" t="s">
        <v>63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3" x14ac:dyDescent="0.3">
      <c r="A40" s="7" t="s">
        <v>64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>
        <v>25969.944791744281</v>
      </c>
      <c r="Y40" s="18">
        <v>366.68774999999999</v>
      </c>
      <c r="Z40" s="18"/>
      <c r="AA40" s="18"/>
      <c r="AB40" s="18"/>
      <c r="AC40" s="18"/>
      <c r="AD40" s="18"/>
      <c r="AE40" s="18"/>
      <c r="AF40" s="18">
        <v>26.549868348575938</v>
      </c>
      <c r="AG40" s="7">
        <f t="shared" si="0"/>
        <v>26363.182410092857</v>
      </c>
    </row>
    <row r="41" spans="1:33" x14ac:dyDescent="0.3">
      <c r="A41" s="7" t="s">
        <v>65</v>
      </c>
      <c r="B41" s="18"/>
      <c r="C41" s="18"/>
      <c r="D41" s="18"/>
      <c r="E41" s="18"/>
      <c r="F41" s="18"/>
      <c r="G41" s="18"/>
      <c r="H41" s="18"/>
      <c r="I41" s="18"/>
      <c r="J41" s="18">
        <v>20072.07021437299</v>
      </c>
      <c r="K41" s="18">
        <v>2376.1516073712928</v>
      </c>
      <c r="L41" s="18">
        <v>3521.7229700000003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>
        <v>68.986500000000007</v>
      </c>
      <c r="Z41" s="18">
        <v>125.340075</v>
      </c>
      <c r="AA41" s="18"/>
      <c r="AB41" s="18"/>
      <c r="AC41" s="18"/>
      <c r="AD41" s="18"/>
      <c r="AE41" s="18"/>
      <c r="AF41" s="18"/>
      <c r="AG41" s="7">
        <f t="shared" si="0"/>
        <v>26164.27136674428</v>
      </c>
    </row>
    <row r="42" spans="1:33" x14ac:dyDescent="0.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>
        <v>15.675000000000001</v>
      </c>
      <c r="P42" s="18"/>
      <c r="Q42" s="18"/>
      <c r="R42" s="18"/>
      <c r="S42" s="18"/>
      <c r="T42" s="18"/>
      <c r="U42" s="18"/>
      <c r="V42" s="18"/>
      <c r="W42" s="18"/>
      <c r="X42" s="18">
        <v>4061.4770399999998</v>
      </c>
      <c r="Y42" s="18"/>
      <c r="Z42" s="18"/>
      <c r="AA42" s="18"/>
      <c r="AB42" s="18"/>
      <c r="AC42" s="18"/>
      <c r="AD42" s="18"/>
      <c r="AE42" s="18"/>
      <c r="AF42" s="18"/>
      <c r="AG42" s="7">
        <f t="shared" si="0"/>
        <v>4077.1520399999999</v>
      </c>
    </row>
    <row r="43" spans="1:33" x14ac:dyDescent="0.3">
      <c r="A43" s="6" t="s">
        <v>66</v>
      </c>
      <c r="B43" s="18">
        <v>4783.5326169168502</v>
      </c>
      <c r="C43" s="18">
        <v>1294.7072499999999</v>
      </c>
      <c r="D43" s="18">
        <v>10.87</v>
      </c>
      <c r="E43" s="18">
        <v>6089.1098669168505</v>
      </c>
      <c r="F43" s="18"/>
      <c r="G43" s="18"/>
      <c r="H43" s="18"/>
      <c r="I43" s="18">
        <v>191.71199999999999</v>
      </c>
      <c r="J43" s="18">
        <v>2936.2950000000001</v>
      </c>
      <c r="K43" s="18"/>
      <c r="L43" s="18">
        <v>917.79503999999997</v>
      </c>
      <c r="M43" s="18"/>
      <c r="N43" s="18"/>
      <c r="O43" s="18">
        <v>15.675000000000001</v>
      </c>
      <c r="P43" s="18"/>
      <c r="Q43" s="18"/>
      <c r="R43" s="18"/>
      <c r="S43" s="18"/>
      <c r="T43" s="18"/>
      <c r="U43" s="18"/>
      <c r="V43" s="18"/>
      <c r="W43" s="18"/>
      <c r="X43" s="18">
        <v>1125.1820399999999</v>
      </c>
      <c r="Y43" s="18">
        <v>14320.795500000002</v>
      </c>
      <c r="Z43" s="18">
        <v>2040.8933290567024</v>
      </c>
      <c r="AA43" s="18"/>
      <c r="AB43" s="18"/>
      <c r="AC43" s="18">
        <v>548</v>
      </c>
      <c r="AD43" s="18">
        <v>1860.04584</v>
      </c>
      <c r="AE43" s="18">
        <v>34.350900000000003</v>
      </c>
      <c r="AF43" s="18">
        <v>11287.312801321159</v>
      </c>
      <c r="AG43" s="7">
        <f t="shared" si="0"/>
        <v>41367.167317294719</v>
      </c>
    </row>
    <row r="44" spans="1:33" x14ac:dyDescent="0.3">
      <c r="A44" s="7" t="s">
        <v>67</v>
      </c>
      <c r="B44" s="18">
        <v>4783.5326169168511</v>
      </c>
      <c r="C44" s="18">
        <v>2783.8506499999999</v>
      </c>
      <c r="D44" s="18">
        <v>2443.9110000000001</v>
      </c>
      <c r="E44" s="18">
        <v>10011.294266916851</v>
      </c>
      <c r="F44" s="18"/>
      <c r="G44" s="18"/>
      <c r="H44" s="18"/>
      <c r="I44" s="18">
        <v>192</v>
      </c>
      <c r="J44" s="18"/>
      <c r="K44" s="18"/>
      <c r="L44" s="18">
        <v>917.79503999999997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>
        <v>2936.2950000000001</v>
      </c>
      <c r="Y44" s="18">
        <v>14223.577500000001</v>
      </c>
      <c r="Z44" s="18">
        <v>2040.8933290567024</v>
      </c>
      <c r="AA44" s="18"/>
      <c r="AB44" s="18"/>
      <c r="AC44" s="18">
        <v>548</v>
      </c>
      <c r="AD44" s="18">
        <v>1251.33096</v>
      </c>
      <c r="AE44" s="18"/>
      <c r="AF44" s="18">
        <v>10702.668934694051</v>
      </c>
      <c r="AG44" s="7">
        <f t="shared" si="0"/>
        <v>42823.855030667604</v>
      </c>
    </row>
    <row r="45" spans="1:33" x14ac:dyDescent="0.3">
      <c r="A45" s="7" t="s">
        <v>68</v>
      </c>
      <c r="B45" s="18"/>
      <c r="C45" s="18"/>
      <c r="D45" s="18"/>
      <c r="E45" s="18"/>
      <c r="F45" s="18"/>
      <c r="G45" s="18"/>
      <c r="H45" s="18"/>
      <c r="I45" s="18"/>
      <c r="J45" s="18">
        <v>2936.2950000000001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>
        <v>97.217999999999989</v>
      </c>
      <c r="Z45" s="18"/>
      <c r="AA45" s="18"/>
      <c r="AB45" s="18"/>
      <c r="AC45" s="18"/>
      <c r="AD45" s="18">
        <v>608.71487999999999</v>
      </c>
      <c r="AE45" s="18"/>
      <c r="AF45" s="18">
        <v>584.64386662710785</v>
      </c>
      <c r="AG45" s="7">
        <f t="shared" si="0"/>
        <v>4226.8717466271082</v>
      </c>
    </row>
    <row r="46" spans="1:33" x14ac:dyDescent="0.3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>
        <v>2179.1024000000002</v>
      </c>
      <c r="Q46" s="18">
        <v>241</v>
      </c>
      <c r="R46" s="18">
        <v>243.77760000000001</v>
      </c>
      <c r="S46" s="18">
        <v>41.56</v>
      </c>
      <c r="T46" s="18">
        <v>3292.3338460800001</v>
      </c>
      <c r="U46" s="18">
        <v>806.4</v>
      </c>
      <c r="V46" s="18"/>
      <c r="W46" s="18"/>
      <c r="X46" s="18">
        <v>6804.1738460799997</v>
      </c>
      <c r="Y46" s="18"/>
      <c r="Z46" s="18"/>
      <c r="AA46" s="18"/>
      <c r="AB46" s="18"/>
      <c r="AC46" s="18"/>
      <c r="AD46" s="18"/>
      <c r="AE46" s="18"/>
      <c r="AF46" s="18"/>
      <c r="AG46" s="7">
        <f t="shared" si="0"/>
        <v>13608.347692159999</v>
      </c>
    </row>
    <row r="47" spans="1:33" x14ac:dyDescent="0.3">
      <c r="A47" s="6" t="s">
        <v>69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2"/>
      <c r="N47" s="18"/>
      <c r="O47" s="18"/>
      <c r="P47" s="18">
        <v>2179.1024000000002</v>
      </c>
      <c r="Q47" s="18"/>
      <c r="R47" s="18"/>
      <c r="S47" s="18"/>
      <c r="T47" s="18"/>
      <c r="U47" s="18"/>
      <c r="V47" s="18"/>
      <c r="W47" s="18"/>
      <c r="X47" s="18">
        <v>2179.1024000000002</v>
      </c>
      <c r="Y47" s="18">
        <v>567.77619135600003</v>
      </c>
      <c r="Z47" s="18"/>
      <c r="AA47" s="18"/>
      <c r="AB47" s="18"/>
      <c r="AC47" s="18"/>
      <c r="AD47" s="18"/>
      <c r="AE47" s="18"/>
      <c r="AF47" s="18"/>
      <c r="AG47" s="7">
        <f t="shared" si="0"/>
        <v>4925.9809913560002</v>
      </c>
    </row>
    <row r="48" spans="1:33" x14ac:dyDescent="0.3">
      <c r="A48" s="7" t="s">
        <v>70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3:27" x14ac:dyDescent="0.3">
      <c r="C49" s="1"/>
      <c r="D49" s="1"/>
      <c r="I49" s="1"/>
      <c r="J49" s="1"/>
      <c r="K49" s="1"/>
      <c r="L49" s="1"/>
      <c r="Y49" s="1"/>
      <c r="Z49" s="1"/>
      <c r="AA49" s="1"/>
    </row>
    <row r="50" spans="3:27" x14ac:dyDescent="0.3">
      <c r="C50" s="1"/>
      <c r="D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X50" s="1"/>
      <c r="Y50" s="1"/>
      <c r="Z50" s="1"/>
      <c r="AA50" s="1"/>
    </row>
    <row r="51" spans="3:27" x14ac:dyDescent="0.3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X51" s="1"/>
      <c r="Y51" s="1"/>
      <c r="Z51" s="1"/>
      <c r="AA51" s="1"/>
    </row>
    <row r="52" spans="3:27" x14ac:dyDescent="0.3">
      <c r="T52" s="1"/>
      <c r="U52" s="1"/>
      <c r="X52" s="1"/>
      <c r="Y52" s="1"/>
      <c r="Z52" s="1"/>
      <c r="AA52" s="1"/>
    </row>
    <row r="53" spans="3:27" x14ac:dyDescent="0.3">
      <c r="T53" s="1"/>
      <c r="U53" s="1"/>
      <c r="X53" s="1"/>
      <c r="Y53" s="1"/>
      <c r="Z53" s="1"/>
      <c r="AA53" s="1"/>
    </row>
    <row r="54" spans="3:27" x14ac:dyDescent="0.3">
      <c r="X54" s="1"/>
      <c r="Y54" s="1"/>
      <c r="Z54" s="1"/>
      <c r="AA54" s="1"/>
    </row>
    <row r="55" spans="3:27" x14ac:dyDescent="0.3">
      <c r="X55" s="1"/>
      <c r="Y55" s="1"/>
      <c r="Z55" s="1"/>
      <c r="AA55" s="1"/>
    </row>
    <row r="56" spans="3:27" x14ac:dyDescent="0.3">
      <c r="X56" s="1"/>
      <c r="Y56" s="1"/>
      <c r="Z56" s="1"/>
      <c r="AA56" s="1"/>
    </row>
    <row r="57" spans="3:27" x14ac:dyDescent="0.3">
      <c r="X57" s="1"/>
      <c r="Y57" s="1"/>
      <c r="Z57" s="1"/>
      <c r="AA57" s="1"/>
    </row>
    <row r="58" spans="3:27" x14ac:dyDescent="0.3">
      <c r="X58" s="1"/>
      <c r="Y58" s="1"/>
      <c r="Z58" s="1"/>
      <c r="AA58" s="1"/>
    </row>
    <row r="59" spans="3:27" x14ac:dyDescent="0.3">
      <c r="Y59" s="1"/>
      <c r="Z59" s="1"/>
      <c r="AA59" s="1"/>
    </row>
    <row r="60" spans="3:27" x14ac:dyDescent="0.3">
      <c r="Y60" s="1"/>
      <c r="Z60" s="1"/>
      <c r="AA60" s="1"/>
    </row>
    <row r="61" spans="3:27" x14ac:dyDescent="0.3">
      <c r="Y61" s="1"/>
      <c r="Z61" s="1"/>
      <c r="AA61" s="1"/>
    </row>
    <row r="62" spans="3:27" x14ac:dyDescent="0.3">
      <c r="Y62" s="1"/>
      <c r="Z62" s="1"/>
      <c r="AA62" s="1"/>
    </row>
    <row r="63" spans="3:27" x14ac:dyDescent="0.3">
      <c r="Y63" s="1"/>
      <c r="Z63" s="1"/>
      <c r="AA63" s="1"/>
    </row>
    <row r="64" spans="3:27" x14ac:dyDescent="0.3">
      <c r="Y64" s="1"/>
      <c r="Z64" s="1"/>
      <c r="AA64" s="1"/>
    </row>
    <row r="65" spans="25:27" x14ac:dyDescent="0.3">
      <c r="Y65" s="1"/>
      <c r="Z65" s="1"/>
      <c r="AA65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2A18-82B1-6B45-B1FA-B04ABB65532D}">
  <dimension ref="A1:AG48"/>
  <sheetViews>
    <sheetView topLeftCell="AE34" workbookViewId="0">
      <selection activeCell="AG46" sqref="AG46"/>
    </sheetView>
  </sheetViews>
  <sheetFormatPr defaultColWidth="11.453125" defaultRowHeight="14.5" x14ac:dyDescent="0.35"/>
  <cols>
    <col min="1" max="1" width="30" bestFit="1" customWidth="1"/>
    <col min="2" max="2" width="9.453125" bestFit="1" customWidth="1"/>
  </cols>
  <sheetData>
    <row r="1" spans="1:33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3" x14ac:dyDescent="0.35">
      <c r="A2" s="12" t="s">
        <v>32</v>
      </c>
      <c r="B2" s="17">
        <v>655</v>
      </c>
      <c r="C2" s="14">
        <v>15122</v>
      </c>
      <c r="D2" s="17">
        <v>770</v>
      </c>
      <c r="E2" s="14">
        <v>16547</v>
      </c>
      <c r="F2" s="17"/>
      <c r="G2" s="14">
        <v>2994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7"/>
      <c r="Y2" s="17">
        <v>359</v>
      </c>
      <c r="Z2" s="14">
        <v>3014</v>
      </c>
      <c r="AA2" s="14">
        <v>5155</v>
      </c>
      <c r="AB2" s="14">
        <v>1716</v>
      </c>
      <c r="AC2" s="14">
        <v>1547</v>
      </c>
      <c r="AD2" s="14">
        <v>8343</v>
      </c>
      <c r="AE2" s="17"/>
      <c r="AF2" s="17"/>
      <c r="AG2" s="23">
        <f>SUM(B2:D2,F2:AF2)</f>
        <v>39675</v>
      </c>
    </row>
    <row r="3" spans="1:33" x14ac:dyDescent="0.35">
      <c r="A3" s="12" t="s">
        <v>33</v>
      </c>
      <c r="B3" s="14">
        <v>23955</v>
      </c>
      <c r="C3" s="17"/>
      <c r="D3" s="17"/>
      <c r="E3" s="14">
        <v>23955</v>
      </c>
      <c r="F3" s="17">
        <v>526</v>
      </c>
      <c r="G3" s="14">
        <v>22021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>
        <v>27529</v>
      </c>
      <c r="Y3" s="14">
        <v>41547</v>
      </c>
      <c r="Z3" s="17"/>
      <c r="AA3" s="17"/>
      <c r="AB3" s="17"/>
      <c r="AC3" s="17"/>
      <c r="AD3" s="17"/>
      <c r="AE3" s="17"/>
      <c r="AF3" s="17">
        <v>213</v>
      </c>
      <c r="AG3" s="23">
        <f t="shared" ref="AG3:AG48" si="0">SUM(B3:D3,F3:AF3)</f>
        <v>115791</v>
      </c>
    </row>
    <row r="4" spans="1:33" x14ac:dyDescent="0.35">
      <c r="A4" s="12" t="s">
        <v>34</v>
      </c>
      <c r="B4" s="17">
        <v>51</v>
      </c>
      <c r="C4" s="17"/>
      <c r="D4" s="17"/>
      <c r="E4" s="14">
        <v>51</v>
      </c>
      <c r="F4" s="17">
        <v>97</v>
      </c>
      <c r="G4" s="17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>
        <v>5095</v>
      </c>
      <c r="Y4" s="17">
        <v>555</v>
      </c>
      <c r="Z4" s="17"/>
      <c r="AA4" s="17"/>
      <c r="AB4" s="17"/>
      <c r="AC4" s="17"/>
      <c r="AD4" s="17"/>
      <c r="AE4" s="17"/>
      <c r="AF4" s="17">
        <v>268</v>
      </c>
      <c r="AG4" s="23">
        <f t="shared" si="0"/>
        <v>6066</v>
      </c>
    </row>
    <row r="5" spans="1:33" x14ac:dyDescent="0.35">
      <c r="A5" s="12" t="s">
        <v>35</v>
      </c>
      <c r="B5" s="17"/>
      <c r="C5" s="17"/>
      <c r="D5" s="17"/>
      <c r="E5" s="14"/>
      <c r="F5" s="17"/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>
        <v>4978</v>
      </c>
      <c r="Y5" s="17"/>
      <c r="Z5" s="17"/>
      <c r="AA5" s="17"/>
      <c r="AB5" s="17"/>
      <c r="AC5" s="17"/>
      <c r="AD5" s="17"/>
      <c r="AE5" s="17"/>
      <c r="AF5" s="17"/>
      <c r="AG5" s="23">
        <f t="shared" si="0"/>
        <v>4978</v>
      </c>
    </row>
    <row r="6" spans="1:33" x14ac:dyDescent="0.35">
      <c r="A6" s="12" t="s">
        <v>36</v>
      </c>
      <c r="B6" s="17">
        <v>120</v>
      </c>
      <c r="C6" s="17">
        <v>-36</v>
      </c>
      <c r="D6" s="17">
        <v>-74</v>
      </c>
      <c r="E6" s="14">
        <v>10</v>
      </c>
      <c r="F6" s="17">
        <v>-30</v>
      </c>
      <c r="G6" s="17">
        <v>85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7">
        <v>-641</v>
      </c>
      <c r="Y6" s="17">
        <v>-181</v>
      </c>
      <c r="Z6" s="17"/>
      <c r="AA6" s="17"/>
      <c r="AB6" s="17"/>
      <c r="AC6" s="17"/>
      <c r="AD6" s="17"/>
      <c r="AE6" s="17"/>
      <c r="AF6" s="17"/>
      <c r="AG6" s="23">
        <f t="shared" si="0"/>
        <v>-757</v>
      </c>
    </row>
    <row r="7" spans="1:33" x14ac:dyDescent="0.35">
      <c r="A7" s="9"/>
      <c r="B7" s="17"/>
      <c r="C7" s="17"/>
      <c r="D7" s="17"/>
      <c r="E7" s="14"/>
      <c r="F7" s="17"/>
      <c r="G7" s="17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7"/>
      <c r="Y7" s="17"/>
      <c r="Z7" s="17"/>
      <c r="AA7" s="17"/>
      <c r="AB7" s="17"/>
      <c r="AC7" s="17"/>
      <c r="AD7" s="17"/>
      <c r="AE7" s="17"/>
      <c r="AF7" s="17"/>
      <c r="AG7" s="23"/>
    </row>
    <row r="8" spans="1:33" x14ac:dyDescent="0.35">
      <c r="A8" s="9" t="s">
        <v>37</v>
      </c>
      <c r="B8" s="14">
        <v>24679</v>
      </c>
      <c r="C8" s="14">
        <v>15086</v>
      </c>
      <c r="D8" s="17">
        <v>697</v>
      </c>
      <c r="E8" s="14">
        <v>40462</v>
      </c>
      <c r="F8" s="17">
        <v>399</v>
      </c>
      <c r="G8" s="14">
        <v>25099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v>16814</v>
      </c>
      <c r="Y8" s="14">
        <v>41171</v>
      </c>
      <c r="Z8" s="14">
        <v>3014</v>
      </c>
      <c r="AA8" s="14">
        <v>5155</v>
      </c>
      <c r="AB8" s="14">
        <v>1716</v>
      </c>
      <c r="AC8" s="14">
        <v>1547</v>
      </c>
      <c r="AD8" s="14">
        <v>8343</v>
      </c>
      <c r="AE8" s="17"/>
      <c r="AF8" s="17">
        <v>-55</v>
      </c>
      <c r="AG8" s="23">
        <f t="shared" si="0"/>
        <v>143665</v>
      </c>
    </row>
    <row r="9" spans="1:33" x14ac:dyDescent="0.35">
      <c r="A9" s="12" t="s">
        <v>38</v>
      </c>
      <c r="B9" s="17" t="s">
        <v>87</v>
      </c>
      <c r="C9" s="17">
        <v>62</v>
      </c>
      <c r="D9" s="17">
        <v>-35</v>
      </c>
      <c r="E9" s="14">
        <v>239</v>
      </c>
      <c r="F9" s="17">
        <v>74</v>
      </c>
      <c r="G9" s="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7">
        <v>356</v>
      </c>
      <c r="Y9" s="17"/>
      <c r="Z9" s="17"/>
      <c r="AA9" s="17"/>
      <c r="AB9" s="17"/>
      <c r="AC9" s="17"/>
      <c r="AD9" s="17"/>
      <c r="AE9" s="17"/>
      <c r="AF9" s="17"/>
      <c r="AG9" s="23">
        <f t="shared" si="0"/>
        <v>457</v>
      </c>
    </row>
    <row r="10" spans="1:33" x14ac:dyDescent="0.35">
      <c r="A10" s="12"/>
      <c r="B10" s="17"/>
      <c r="C10" s="17"/>
      <c r="D10" s="17"/>
      <c r="E10" s="14"/>
      <c r="F10" s="17"/>
      <c r="G10" s="1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7"/>
      <c r="Y10" s="17"/>
      <c r="Z10" s="17"/>
      <c r="AA10" s="17"/>
      <c r="AB10" s="17"/>
      <c r="AC10" s="17"/>
      <c r="AD10" s="17"/>
      <c r="AE10" s="17"/>
      <c r="AF10" s="17"/>
      <c r="AG10" s="23"/>
    </row>
    <row r="11" spans="1:33" x14ac:dyDescent="0.35">
      <c r="A11" s="9" t="s">
        <v>39</v>
      </c>
      <c r="B11" s="14">
        <v>-18073</v>
      </c>
      <c r="C11" s="14">
        <v>-11896</v>
      </c>
      <c r="D11" s="17">
        <v>-544</v>
      </c>
      <c r="E11" s="14">
        <v>-30513</v>
      </c>
      <c r="F11" s="17">
        <v>3357</v>
      </c>
      <c r="G11" s="14">
        <v>-25099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>
        <v>24867</v>
      </c>
      <c r="Y11" s="14">
        <v>-16934</v>
      </c>
      <c r="Z11" s="17">
        <v>-465</v>
      </c>
      <c r="AA11" s="14">
        <v>-5155</v>
      </c>
      <c r="AB11" s="14">
        <v>-1716</v>
      </c>
      <c r="AC11" s="17">
        <v>-671</v>
      </c>
      <c r="AD11" s="14">
        <v>-6389</v>
      </c>
      <c r="AE11" s="14">
        <v>2378</v>
      </c>
      <c r="AF11" s="14">
        <v>22112</v>
      </c>
      <c r="AG11" s="23">
        <f t="shared" si="0"/>
        <v>-34228</v>
      </c>
    </row>
    <row r="12" spans="1:33" x14ac:dyDescent="0.35">
      <c r="A12" s="12" t="s">
        <v>40</v>
      </c>
      <c r="B12" s="14">
        <v>-14607</v>
      </c>
      <c r="C12" s="14">
        <v>-13586</v>
      </c>
      <c r="D12" s="14">
        <v>-13270</v>
      </c>
      <c r="E12" s="14">
        <v>-14923</v>
      </c>
      <c r="F12" s="14">
        <v>-14192</v>
      </c>
      <c r="G12" s="14">
        <v>-13270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23">
        <f t="shared" si="0"/>
        <v>-68925</v>
      </c>
    </row>
    <row r="13" spans="1:33" x14ac:dyDescent="0.35">
      <c r="A13" s="12" t="s">
        <v>41</v>
      </c>
      <c r="B13" s="14">
        <v>-4374</v>
      </c>
      <c r="C13" s="14"/>
      <c r="D13" s="14"/>
      <c r="E13" s="14">
        <v>-4374</v>
      </c>
      <c r="F13" s="14">
        <v>5223</v>
      </c>
      <c r="G13" s="14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23">
        <f t="shared" si="0"/>
        <v>849</v>
      </c>
    </row>
    <row r="14" spans="1:33" x14ac:dyDescent="0.35">
      <c r="A14" s="12" t="s">
        <v>42</v>
      </c>
      <c r="B14" s="17"/>
      <c r="C14" s="17"/>
      <c r="D14" s="17"/>
      <c r="E14" s="14"/>
      <c r="F14" s="17"/>
      <c r="G14" s="14">
        <v>-24815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>
        <v>29569</v>
      </c>
      <c r="Y14" s="17">
        <v>-753</v>
      </c>
      <c r="Z14" s="17"/>
      <c r="AA14" s="17"/>
      <c r="AB14" s="17"/>
      <c r="AC14" s="17"/>
      <c r="AD14" s="17"/>
      <c r="AE14" s="17">
        <v>-429</v>
      </c>
      <c r="AF14" s="17">
        <v>-150</v>
      </c>
      <c r="AG14" s="23">
        <f t="shared" si="0"/>
        <v>3422</v>
      </c>
    </row>
    <row r="15" spans="1:33" x14ac:dyDescent="0.35">
      <c r="A15" s="12" t="s">
        <v>43</v>
      </c>
      <c r="B15" s="17">
        <v>-209</v>
      </c>
      <c r="C15" s="17">
        <v>-2</v>
      </c>
      <c r="D15" s="17"/>
      <c r="E15" s="14">
        <v>-211</v>
      </c>
      <c r="F15" s="17">
        <v>-945</v>
      </c>
      <c r="G15" s="17">
        <v>-285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>
        <v>-4474</v>
      </c>
      <c r="Y15" s="17">
        <v>-37</v>
      </c>
      <c r="Z15" s="17"/>
      <c r="AA15" s="17"/>
      <c r="AB15" s="17"/>
      <c r="AC15" s="17"/>
      <c r="AD15" s="17"/>
      <c r="AE15" s="17"/>
      <c r="AF15" s="14">
        <v>-3950</v>
      </c>
      <c r="AG15" s="23">
        <f t="shared" si="0"/>
        <v>-9902</v>
      </c>
    </row>
    <row r="16" spans="1:33" x14ac:dyDescent="0.35">
      <c r="A16" s="9"/>
      <c r="B16" s="17"/>
      <c r="C16" s="17"/>
      <c r="D16" s="17"/>
      <c r="E16" s="14"/>
      <c r="F16" s="17"/>
      <c r="G16" s="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7"/>
      <c r="Y16" s="17"/>
      <c r="Z16" s="17"/>
      <c r="AA16" s="17"/>
      <c r="AB16" s="17"/>
      <c r="AC16" s="17"/>
      <c r="AD16" s="17"/>
      <c r="AE16" s="17"/>
      <c r="AF16" s="17"/>
      <c r="AG16" s="23"/>
    </row>
    <row r="17" spans="1:33" x14ac:dyDescent="0.35">
      <c r="A17" s="9" t="s">
        <v>44</v>
      </c>
      <c r="B17" s="14">
        <v>6606</v>
      </c>
      <c r="C17" s="14">
        <v>3190</v>
      </c>
      <c r="D17" s="17">
        <v>153</v>
      </c>
      <c r="E17" s="14">
        <v>9949</v>
      </c>
      <c r="F17" s="17">
        <v>3756</v>
      </c>
      <c r="G17" s="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>
        <v>41681</v>
      </c>
      <c r="Y17" s="14">
        <v>24237</v>
      </c>
      <c r="Z17" s="14">
        <v>2548</v>
      </c>
      <c r="AA17" s="17"/>
      <c r="AB17" s="17"/>
      <c r="AC17" s="17">
        <v>877</v>
      </c>
      <c r="AD17" s="14">
        <v>1954</v>
      </c>
      <c r="AE17" s="14">
        <v>2378</v>
      </c>
      <c r="AF17" s="14">
        <v>22058</v>
      </c>
      <c r="AG17" s="23">
        <f t="shared" si="0"/>
        <v>109438</v>
      </c>
    </row>
    <row r="18" spans="1:33" x14ac:dyDescent="0.35">
      <c r="A18" s="12" t="s">
        <v>38</v>
      </c>
      <c r="B18" s="17" t="s">
        <v>87</v>
      </c>
      <c r="C18" s="17">
        <v>62</v>
      </c>
      <c r="D18" s="17">
        <v>-35</v>
      </c>
      <c r="E18" s="14">
        <v>239</v>
      </c>
      <c r="F18" s="17">
        <v>74</v>
      </c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7">
        <v>356</v>
      </c>
      <c r="Y18" s="17"/>
      <c r="Z18" s="17"/>
      <c r="AA18" s="17"/>
      <c r="AB18" s="17"/>
      <c r="AC18" s="17"/>
      <c r="AD18" s="17"/>
      <c r="AE18" s="17"/>
      <c r="AF18" s="17"/>
      <c r="AG18" s="23">
        <f t="shared" si="0"/>
        <v>457</v>
      </c>
    </row>
    <row r="19" spans="1:33" x14ac:dyDescent="0.35">
      <c r="A19" s="9" t="s">
        <v>45</v>
      </c>
      <c r="B19" s="14">
        <v>6395</v>
      </c>
      <c r="C19" s="14">
        <v>3129</v>
      </c>
      <c r="D19" s="17">
        <v>188</v>
      </c>
      <c r="E19" s="14">
        <v>9712</v>
      </c>
      <c r="F19" s="17">
        <v>3683</v>
      </c>
      <c r="G19" s="1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>
        <v>41325</v>
      </c>
      <c r="Y19" s="14">
        <v>24237</v>
      </c>
      <c r="Z19" s="14">
        <v>2548</v>
      </c>
      <c r="AA19" s="17"/>
      <c r="AB19" s="17"/>
      <c r="AC19" s="17">
        <v>877</v>
      </c>
      <c r="AD19" s="14">
        <v>1954</v>
      </c>
      <c r="AE19" s="14">
        <v>2378</v>
      </c>
      <c r="AF19" s="14">
        <v>22058</v>
      </c>
      <c r="AG19" s="23">
        <f t="shared" si="0"/>
        <v>108772</v>
      </c>
    </row>
    <row r="20" spans="1:33" x14ac:dyDescent="0.35">
      <c r="A20" s="9"/>
      <c r="B20" s="17"/>
      <c r="C20" s="17"/>
      <c r="D20" s="17"/>
      <c r="E20" s="14"/>
      <c r="F20" s="17"/>
      <c r="G20" s="1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7"/>
      <c r="Y20" s="17"/>
      <c r="Z20" s="17"/>
      <c r="AA20" s="17"/>
      <c r="AB20" s="17"/>
      <c r="AC20" s="17"/>
      <c r="AD20" s="17"/>
      <c r="AE20" s="17"/>
      <c r="AF20" s="17"/>
      <c r="AG20" s="23"/>
    </row>
    <row r="21" spans="1:33" x14ac:dyDescent="0.35">
      <c r="A21" s="9" t="s">
        <v>46</v>
      </c>
      <c r="B21" s="14">
        <v>3955</v>
      </c>
      <c r="C21" s="14">
        <v>1677</v>
      </c>
      <c r="D21" s="17">
        <v>183</v>
      </c>
      <c r="E21" s="14">
        <v>5815</v>
      </c>
      <c r="F21" s="17">
        <v>3683</v>
      </c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>
        <v>3767</v>
      </c>
      <c r="Y21" s="14">
        <v>9434</v>
      </c>
      <c r="Z21" s="17">
        <v>834</v>
      </c>
      <c r="AA21" s="17"/>
      <c r="AB21" s="17"/>
      <c r="AC21" s="17">
        <v>307</v>
      </c>
      <c r="AD21" s="17"/>
      <c r="AE21" s="14">
        <v>2343</v>
      </c>
      <c r="AF21" s="14">
        <v>9973</v>
      </c>
      <c r="AG21" s="23">
        <f t="shared" si="0"/>
        <v>36156</v>
      </c>
    </row>
    <row r="22" spans="1:33" x14ac:dyDescent="0.35">
      <c r="A22" s="12" t="s">
        <v>47</v>
      </c>
      <c r="B22" s="14">
        <v>178.30038908999995</v>
      </c>
      <c r="C22" s="14">
        <v>336.42054970892485</v>
      </c>
      <c r="D22" s="14" t="s">
        <v>88</v>
      </c>
      <c r="E22" s="14">
        <v>19.105544999999999</v>
      </c>
      <c r="F22" s="14" t="s">
        <v>88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 t="s">
        <v>88</v>
      </c>
      <c r="Y22" s="14" t="s">
        <v>88</v>
      </c>
      <c r="Z22" s="14" t="s">
        <v>88</v>
      </c>
      <c r="AA22" s="14" t="s">
        <v>88</v>
      </c>
      <c r="AB22" s="14">
        <v>16.221256392249998</v>
      </c>
      <c r="AC22" s="14"/>
      <c r="AD22" s="14">
        <v>6.9373445422499982</v>
      </c>
      <c r="AE22" s="14">
        <v>1.4862720000000003</v>
      </c>
      <c r="AF22" s="14">
        <v>1.8412224599999998</v>
      </c>
      <c r="AG22" s="23">
        <f t="shared" si="0"/>
        <v>541.20703419342487</v>
      </c>
    </row>
    <row r="23" spans="1:33" x14ac:dyDescent="0.35">
      <c r="A23" s="12" t="s">
        <v>48</v>
      </c>
      <c r="B23" s="17">
        <v>2</v>
      </c>
      <c r="C23" s="17">
        <v>0</v>
      </c>
      <c r="D23" s="17"/>
      <c r="E23" s="14">
        <v>2</v>
      </c>
      <c r="F23" s="17">
        <v>23</v>
      </c>
      <c r="G23" s="1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7">
        <v>3</v>
      </c>
      <c r="Y23" s="17">
        <v>50</v>
      </c>
      <c r="Z23" s="17"/>
      <c r="AA23" s="17"/>
      <c r="AB23" s="17"/>
      <c r="AC23" s="17"/>
      <c r="AD23" s="17"/>
      <c r="AE23" s="17"/>
      <c r="AF23" s="17">
        <v>51</v>
      </c>
      <c r="AG23" s="23">
        <f t="shared" si="0"/>
        <v>129</v>
      </c>
    </row>
    <row r="24" spans="1:33" x14ac:dyDescent="0.35">
      <c r="A24" s="12" t="s">
        <v>49</v>
      </c>
      <c r="B24" s="17">
        <v>103</v>
      </c>
      <c r="C24" s="17">
        <v>502</v>
      </c>
      <c r="D24" s="17"/>
      <c r="E24" s="14">
        <v>605</v>
      </c>
      <c r="F24" s="17"/>
      <c r="G24" s="1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7">
        <v>4</v>
      </c>
      <c r="Y24" s="14">
        <v>1005</v>
      </c>
      <c r="Z24" s="17"/>
      <c r="AA24" s="17"/>
      <c r="AB24" s="17"/>
      <c r="AC24" s="17"/>
      <c r="AD24" s="17"/>
      <c r="AE24" s="17">
        <v>87</v>
      </c>
      <c r="AF24" s="14">
        <v>1555</v>
      </c>
      <c r="AG24" s="23">
        <f t="shared" si="0"/>
        <v>3256</v>
      </c>
    </row>
    <row r="25" spans="1:33" x14ac:dyDescent="0.35">
      <c r="A25" s="12" t="s">
        <v>50</v>
      </c>
      <c r="B25" s="17">
        <v>46</v>
      </c>
      <c r="C25" s="17">
        <v>81</v>
      </c>
      <c r="D25" s="17"/>
      <c r="E25" s="14">
        <v>127</v>
      </c>
      <c r="F25" s="17"/>
      <c r="G25" s="17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7">
        <v>5</v>
      </c>
      <c r="Y25" s="17">
        <v>177</v>
      </c>
      <c r="Z25" s="17">
        <v>9</v>
      </c>
      <c r="AA25" s="17"/>
      <c r="AB25" s="17"/>
      <c r="AC25" s="17"/>
      <c r="AD25" s="17"/>
      <c r="AE25" s="17">
        <v>176</v>
      </c>
      <c r="AF25" s="17">
        <v>296</v>
      </c>
      <c r="AG25" s="23">
        <f t="shared" si="0"/>
        <v>790</v>
      </c>
    </row>
    <row r="26" spans="1:33" x14ac:dyDescent="0.35">
      <c r="A26" s="12" t="s">
        <v>51</v>
      </c>
      <c r="B26" s="17">
        <v>311</v>
      </c>
      <c r="C26" s="17">
        <v>168</v>
      </c>
      <c r="D26" s="17"/>
      <c r="E26" s="14">
        <v>479</v>
      </c>
      <c r="F26" s="17">
        <v>1</v>
      </c>
      <c r="G26" s="17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7">
        <v>9</v>
      </c>
      <c r="Y26" s="14">
        <v>2155</v>
      </c>
      <c r="Z26" s="17">
        <v>28</v>
      </c>
      <c r="AA26" s="17"/>
      <c r="AB26" s="17"/>
      <c r="AC26" s="17"/>
      <c r="AD26" s="17"/>
      <c r="AE26" s="17">
        <v>228</v>
      </c>
      <c r="AF26" s="14">
        <v>1131</v>
      </c>
      <c r="AG26" s="23">
        <f t="shared" si="0"/>
        <v>4031</v>
      </c>
    </row>
    <row r="27" spans="1:33" x14ac:dyDescent="0.35">
      <c r="A27" s="12" t="s">
        <v>52</v>
      </c>
      <c r="B27" s="17"/>
      <c r="C27" s="17"/>
      <c r="D27" s="17"/>
      <c r="E27" s="14"/>
      <c r="F27" s="17"/>
      <c r="G27" s="17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7">
        <v>1</v>
      </c>
      <c r="Y27" s="17">
        <v>694</v>
      </c>
      <c r="Z27" s="17"/>
      <c r="AA27" s="17"/>
      <c r="AB27" s="17"/>
      <c r="AC27" s="17"/>
      <c r="AD27" s="17"/>
      <c r="AE27" s="17"/>
      <c r="AF27" s="17">
        <v>38</v>
      </c>
      <c r="AG27" s="23">
        <f t="shared" si="0"/>
        <v>733</v>
      </c>
    </row>
    <row r="28" spans="1:33" x14ac:dyDescent="0.35">
      <c r="A28" s="12" t="s">
        <v>53</v>
      </c>
      <c r="B28" s="17"/>
      <c r="C28" s="17"/>
      <c r="D28" s="17"/>
      <c r="E28" s="14"/>
      <c r="F28" s="17"/>
      <c r="G28" s="17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7">
        <v>1</v>
      </c>
      <c r="Y28" s="17">
        <v>642</v>
      </c>
      <c r="Z28" s="17"/>
      <c r="AA28" s="17"/>
      <c r="AB28" s="17"/>
      <c r="AC28" s="17"/>
      <c r="AD28" s="17"/>
      <c r="AE28" s="17"/>
      <c r="AF28" s="17">
        <v>175</v>
      </c>
      <c r="AG28" s="23">
        <f t="shared" si="0"/>
        <v>818</v>
      </c>
    </row>
    <row r="29" spans="1:33" x14ac:dyDescent="0.35">
      <c r="A29" s="12" t="s">
        <v>54</v>
      </c>
      <c r="B29" s="17">
        <v>24</v>
      </c>
      <c r="C29" s="17">
        <v>118</v>
      </c>
      <c r="D29" s="17"/>
      <c r="E29" s="14">
        <v>142</v>
      </c>
      <c r="F29" s="17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7">
        <v>41</v>
      </c>
      <c r="Y29" s="17">
        <v>885</v>
      </c>
      <c r="Z29" s="17">
        <v>11</v>
      </c>
      <c r="AA29" s="17"/>
      <c r="AB29" s="17"/>
      <c r="AC29" s="17"/>
      <c r="AD29" s="17"/>
      <c r="AE29" s="17"/>
      <c r="AF29" s="17">
        <v>195</v>
      </c>
      <c r="AG29" s="23">
        <f t="shared" si="0"/>
        <v>1274</v>
      </c>
    </row>
    <row r="30" spans="1:33" x14ac:dyDescent="0.35">
      <c r="A30" s="12" t="s">
        <v>55</v>
      </c>
      <c r="B30" s="14">
        <v>1982</v>
      </c>
      <c r="C30" s="17">
        <v>439</v>
      </c>
      <c r="D30" s="17"/>
      <c r="E30" s="14">
        <v>2421</v>
      </c>
      <c r="F30" s="17">
        <v>4</v>
      </c>
      <c r="G30" s="17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>
        <v>3389</v>
      </c>
      <c r="Y30" s="17">
        <v>176</v>
      </c>
      <c r="Z30" s="17">
        <v>362</v>
      </c>
      <c r="AA30" s="17"/>
      <c r="AB30" s="17"/>
      <c r="AC30" s="17"/>
      <c r="AD30" s="17"/>
      <c r="AE30" s="17">
        <v>59</v>
      </c>
      <c r="AF30" s="17">
        <v>742</v>
      </c>
      <c r="AG30" s="23">
        <f t="shared" si="0"/>
        <v>7153</v>
      </c>
    </row>
    <row r="31" spans="1:33" x14ac:dyDescent="0.35">
      <c r="A31" s="12" t="s">
        <v>56</v>
      </c>
      <c r="B31" s="14">
        <v>1264</v>
      </c>
      <c r="C31" s="17"/>
      <c r="D31" s="17"/>
      <c r="E31" s="14">
        <v>1264</v>
      </c>
      <c r="F31" s="17">
        <v>3595</v>
      </c>
      <c r="G31" s="17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7">
        <v>7</v>
      </c>
      <c r="Y31" s="14">
        <v>1171</v>
      </c>
      <c r="Z31" s="17">
        <v>44</v>
      </c>
      <c r="AA31" s="17"/>
      <c r="AB31" s="17"/>
      <c r="AC31" s="17"/>
      <c r="AD31" s="17"/>
      <c r="AE31" s="17">
        <v>216</v>
      </c>
      <c r="AF31" s="14">
        <v>2193</v>
      </c>
      <c r="AG31" s="23">
        <f t="shared" si="0"/>
        <v>8490</v>
      </c>
    </row>
    <row r="32" spans="1:33" x14ac:dyDescent="0.35">
      <c r="A32" s="12" t="s">
        <v>57</v>
      </c>
      <c r="B32" s="17">
        <v>8</v>
      </c>
      <c r="C32" s="17"/>
      <c r="D32" s="17"/>
      <c r="E32" s="14">
        <v>8</v>
      </c>
      <c r="F32" s="17">
        <v>42</v>
      </c>
      <c r="G32" s="17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7">
        <v>4</v>
      </c>
      <c r="Y32" s="17">
        <v>248</v>
      </c>
      <c r="Z32" s="17">
        <v>1</v>
      </c>
      <c r="AA32" s="17"/>
      <c r="AB32" s="17"/>
      <c r="AC32" s="17"/>
      <c r="AD32" s="17"/>
      <c r="AE32" s="17">
        <v>47</v>
      </c>
      <c r="AF32" s="17">
        <v>309</v>
      </c>
      <c r="AG32" s="23">
        <f t="shared" si="0"/>
        <v>659</v>
      </c>
    </row>
    <row r="33" spans="1:33" x14ac:dyDescent="0.35">
      <c r="A33" s="12" t="s">
        <v>58</v>
      </c>
      <c r="B33" s="17"/>
      <c r="C33" s="17"/>
      <c r="D33" s="17"/>
      <c r="E33" s="14">
        <v>0</v>
      </c>
      <c r="F33" s="17"/>
      <c r="G33" s="17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7">
        <v>3</v>
      </c>
      <c r="Y33" s="17">
        <v>175</v>
      </c>
      <c r="Z33" s="17">
        <v>2</v>
      </c>
      <c r="AA33" s="17"/>
      <c r="AB33" s="17"/>
      <c r="AC33" s="17"/>
      <c r="AD33" s="17"/>
      <c r="AE33" s="17">
        <v>7</v>
      </c>
      <c r="AF33" s="17">
        <v>189</v>
      </c>
      <c r="AG33" s="23">
        <f t="shared" si="0"/>
        <v>376</v>
      </c>
    </row>
    <row r="34" spans="1:33" x14ac:dyDescent="0.35">
      <c r="A34" s="12" t="s">
        <v>59</v>
      </c>
      <c r="B34" s="17"/>
      <c r="C34" s="17"/>
      <c r="D34" s="17">
        <v>183</v>
      </c>
      <c r="E34" s="14">
        <v>183</v>
      </c>
      <c r="F34" s="17"/>
      <c r="G34" s="17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7">
        <v>114</v>
      </c>
      <c r="Y34" s="17">
        <v>717</v>
      </c>
      <c r="Z34" s="17"/>
      <c r="AA34" s="17"/>
      <c r="AB34" s="17"/>
      <c r="AC34" s="17">
        <v>307</v>
      </c>
      <c r="AD34" s="17"/>
      <c r="AE34" s="17">
        <v>995</v>
      </c>
      <c r="AF34" s="14">
        <v>1333</v>
      </c>
      <c r="AG34" s="23">
        <f t="shared" si="0"/>
        <v>3649</v>
      </c>
    </row>
    <row r="35" spans="1:33" x14ac:dyDescent="0.35">
      <c r="A35" s="9"/>
      <c r="B35" s="17"/>
      <c r="C35" s="17"/>
      <c r="D35" s="17"/>
      <c r="E35" s="14"/>
      <c r="F35" s="17"/>
      <c r="G35" s="17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7"/>
      <c r="Y35" s="17"/>
      <c r="Z35" s="17"/>
      <c r="AA35" s="17"/>
      <c r="AB35" s="17"/>
      <c r="AC35" s="17"/>
      <c r="AD35" s="17"/>
      <c r="AE35" s="17"/>
      <c r="AF35" s="17"/>
      <c r="AG35" s="23"/>
    </row>
    <row r="36" spans="1:33" x14ac:dyDescent="0.35">
      <c r="A36" s="9" t="s">
        <v>60</v>
      </c>
      <c r="B36" s="17"/>
      <c r="C36" s="17"/>
      <c r="D36" s="17"/>
      <c r="E36" s="14"/>
      <c r="F36" s="17"/>
      <c r="G36" s="1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>
        <v>27824</v>
      </c>
      <c r="Y36" s="17">
        <v>355</v>
      </c>
      <c r="Z36" s="17">
        <v>159</v>
      </c>
      <c r="AA36" s="17"/>
      <c r="AB36" s="17"/>
      <c r="AC36" s="17"/>
      <c r="AD36" s="17"/>
      <c r="AE36" s="17"/>
      <c r="AF36" s="17">
        <v>102</v>
      </c>
      <c r="AG36" s="23">
        <f t="shared" si="0"/>
        <v>28440</v>
      </c>
    </row>
    <row r="37" spans="1:33" x14ac:dyDescent="0.35">
      <c r="A37" s="12" t="s">
        <v>61</v>
      </c>
      <c r="B37" s="17"/>
      <c r="C37" s="17"/>
      <c r="D37" s="17"/>
      <c r="E37" s="14"/>
      <c r="F37" s="17"/>
      <c r="G37" s="1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7">
        <v>128</v>
      </c>
      <c r="Y37" s="17"/>
      <c r="Z37" s="17"/>
      <c r="AA37" s="17"/>
      <c r="AB37" s="17"/>
      <c r="AC37" s="17"/>
      <c r="AD37" s="17"/>
      <c r="AE37" s="17"/>
      <c r="AF37" s="17">
        <v>88</v>
      </c>
      <c r="AG37" s="23">
        <f t="shared" si="0"/>
        <v>216</v>
      </c>
    </row>
    <row r="38" spans="1:33" x14ac:dyDescent="0.35">
      <c r="A38" s="12" t="s">
        <v>62</v>
      </c>
      <c r="B38" s="17"/>
      <c r="C38" s="17"/>
      <c r="D38" s="17"/>
      <c r="E38" s="14"/>
      <c r="F38" s="17"/>
      <c r="G38" s="1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7">
        <v>398</v>
      </c>
      <c r="Y38" s="17"/>
      <c r="Z38" s="17"/>
      <c r="AA38" s="17"/>
      <c r="AB38" s="17"/>
      <c r="AC38" s="17"/>
      <c r="AD38" s="17"/>
      <c r="AE38" s="17"/>
      <c r="AF38" s="17"/>
      <c r="AG38" s="23">
        <f t="shared" si="0"/>
        <v>398</v>
      </c>
    </row>
    <row r="39" spans="1:33" x14ac:dyDescent="0.35">
      <c r="A39" s="12" t="s">
        <v>63</v>
      </c>
      <c r="B39" s="17"/>
      <c r="C39" s="17"/>
      <c r="D39" s="17"/>
      <c r="E39" s="14"/>
      <c r="F39" s="17"/>
      <c r="G39" s="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>
        <v>1247</v>
      </c>
      <c r="Y39" s="17"/>
      <c r="Z39" s="17"/>
      <c r="AA39" s="17"/>
      <c r="AB39" s="17"/>
      <c r="AC39" s="17"/>
      <c r="AD39" s="17"/>
      <c r="AE39" s="17"/>
      <c r="AF39" s="17"/>
      <c r="AG39" s="23">
        <f t="shared" si="0"/>
        <v>1247</v>
      </c>
    </row>
    <row r="40" spans="1:33" x14ac:dyDescent="0.35">
      <c r="A40" s="12" t="s">
        <v>64</v>
      </c>
      <c r="B40" s="17"/>
      <c r="C40" s="17"/>
      <c r="D40" s="17"/>
      <c r="E40" s="14"/>
      <c r="F40" s="17"/>
      <c r="G40" s="1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7"/>
      <c r="Y40" s="17">
        <v>279</v>
      </c>
      <c r="Z40" s="17"/>
      <c r="AA40" s="17"/>
      <c r="AB40" s="17"/>
      <c r="AC40" s="17"/>
      <c r="AD40" s="17"/>
      <c r="AE40" s="17"/>
      <c r="AF40" s="17">
        <v>14</v>
      </c>
      <c r="AG40" s="23">
        <f t="shared" si="0"/>
        <v>293</v>
      </c>
    </row>
    <row r="41" spans="1:33" x14ac:dyDescent="0.35">
      <c r="A41" s="12" t="s">
        <v>65</v>
      </c>
      <c r="B41" s="17"/>
      <c r="C41" s="17"/>
      <c r="D41" s="17"/>
      <c r="E41" s="14"/>
      <c r="F41" s="17"/>
      <c r="G41" s="1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26051</v>
      </c>
      <c r="Y41" s="17">
        <v>76</v>
      </c>
      <c r="Z41" s="17">
        <v>159</v>
      </c>
      <c r="AA41" s="17"/>
      <c r="AB41" s="17"/>
      <c r="AC41" s="17"/>
      <c r="AD41" s="17"/>
      <c r="AE41" s="17"/>
      <c r="AF41" s="17"/>
      <c r="AG41" s="23">
        <f t="shared" si="0"/>
        <v>26286</v>
      </c>
    </row>
    <row r="42" spans="1:33" x14ac:dyDescent="0.35">
      <c r="A42" s="9"/>
      <c r="B42" s="17"/>
      <c r="C42" s="17"/>
      <c r="D42" s="17"/>
      <c r="E42" s="14"/>
      <c r="F42" s="17"/>
      <c r="G42" s="1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7"/>
      <c r="Y42" s="17"/>
      <c r="Z42" s="17"/>
      <c r="AA42" s="17"/>
      <c r="AB42" s="17"/>
      <c r="AC42" s="17"/>
      <c r="AD42" s="17"/>
      <c r="AE42" s="17"/>
      <c r="AF42" s="17"/>
      <c r="AG42" s="23"/>
    </row>
    <row r="43" spans="1:33" x14ac:dyDescent="0.35">
      <c r="A43" s="9" t="s">
        <v>66</v>
      </c>
      <c r="B43" s="14">
        <v>2440</v>
      </c>
      <c r="C43" s="14">
        <v>1452</v>
      </c>
      <c r="D43" s="17">
        <v>5</v>
      </c>
      <c r="E43" s="14">
        <v>3897</v>
      </c>
      <c r="F43" s="17"/>
      <c r="G43" s="1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>
        <v>3999</v>
      </c>
      <c r="Y43" s="14">
        <v>13887</v>
      </c>
      <c r="Z43" s="14">
        <v>1555</v>
      </c>
      <c r="AA43" s="17"/>
      <c r="AB43" s="17"/>
      <c r="AC43" s="17">
        <v>570</v>
      </c>
      <c r="AD43" s="14">
        <v>1954</v>
      </c>
      <c r="AE43" s="17">
        <v>35</v>
      </c>
      <c r="AF43" s="14">
        <v>11982</v>
      </c>
      <c r="AG43" s="23">
        <f t="shared" si="0"/>
        <v>37879</v>
      </c>
    </row>
    <row r="44" spans="1:33" x14ac:dyDescent="0.35">
      <c r="A44" s="12" t="s">
        <v>67</v>
      </c>
      <c r="B44" s="14">
        <v>2439</v>
      </c>
      <c r="C44" s="14">
        <v>1452</v>
      </c>
      <c r="D44" s="17">
        <v>5</v>
      </c>
      <c r="E44" s="14">
        <v>3896</v>
      </c>
      <c r="F44" s="17"/>
      <c r="G44" s="1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7">
        <v>1017</v>
      </c>
      <c r="Y44" s="14">
        <v>13712</v>
      </c>
      <c r="Z44" s="14">
        <v>1555</v>
      </c>
      <c r="AA44" s="17"/>
      <c r="AB44" s="17"/>
      <c r="AC44" s="17">
        <v>570</v>
      </c>
      <c r="AD44" s="17">
        <v>1328</v>
      </c>
      <c r="AE44" s="17"/>
      <c r="AF44" s="14">
        <v>11185</v>
      </c>
      <c r="AG44" s="23">
        <f t="shared" si="0"/>
        <v>33263</v>
      </c>
    </row>
    <row r="45" spans="1:33" x14ac:dyDescent="0.35">
      <c r="A45" s="12" t="s">
        <v>68</v>
      </c>
      <c r="B45" s="17"/>
      <c r="C45" s="17"/>
      <c r="D45" s="17"/>
      <c r="E45" s="14"/>
      <c r="F45" s="17"/>
      <c r="G45" s="1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>
        <v>2981</v>
      </c>
      <c r="Y45" s="17">
        <v>174</v>
      </c>
      <c r="Z45" s="17"/>
      <c r="AA45" s="17"/>
      <c r="AB45" s="17"/>
      <c r="AC45" s="17"/>
      <c r="AD45" s="17">
        <v>627</v>
      </c>
      <c r="AE45" s="17"/>
      <c r="AF45" s="17">
        <v>798</v>
      </c>
      <c r="AG45" s="23">
        <f t="shared" si="0"/>
        <v>4580</v>
      </c>
    </row>
    <row r="46" spans="1:33" x14ac:dyDescent="0.35">
      <c r="A46" s="9"/>
      <c r="B46" s="17"/>
      <c r="C46" s="17"/>
      <c r="D46" s="17"/>
      <c r="E46" s="14"/>
      <c r="F46" s="17"/>
      <c r="G46" s="1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7"/>
      <c r="Y46" s="17"/>
      <c r="Z46" s="17"/>
      <c r="AA46" s="17"/>
      <c r="AB46" s="17"/>
      <c r="AC46" s="17"/>
      <c r="AD46" s="17"/>
      <c r="AE46" s="17"/>
      <c r="AF46" s="17"/>
      <c r="AG46" s="23"/>
    </row>
    <row r="47" spans="1:33" x14ac:dyDescent="0.35">
      <c r="A47" s="9" t="s">
        <v>69</v>
      </c>
      <c r="B47" s="17"/>
      <c r="C47" s="17"/>
      <c r="D47" s="17"/>
      <c r="E47" s="14"/>
      <c r="F47" s="17"/>
      <c r="G47" s="1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>
        <v>5735</v>
      </c>
      <c r="Y47" s="17">
        <v>561</v>
      </c>
      <c r="Z47" s="17"/>
      <c r="AA47" s="17"/>
      <c r="AB47" s="17"/>
      <c r="AC47" s="17"/>
      <c r="AD47" s="17"/>
      <c r="AE47" s="17"/>
      <c r="AF47" s="17"/>
      <c r="AG47" s="23">
        <f t="shared" si="0"/>
        <v>6296</v>
      </c>
    </row>
    <row r="48" spans="1:33" x14ac:dyDescent="0.35">
      <c r="A48" s="12" t="s">
        <v>70</v>
      </c>
      <c r="B48" s="1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>
        <v>1785</v>
      </c>
      <c r="Y48" s="17"/>
      <c r="Z48" s="17"/>
      <c r="AA48" s="17"/>
      <c r="AB48" s="17"/>
      <c r="AC48" s="17"/>
      <c r="AD48" s="17"/>
      <c r="AE48" s="17"/>
      <c r="AF48" s="17"/>
      <c r="AG48" s="23">
        <f t="shared" si="0"/>
        <v>1785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02EC-CAAC-B24A-A1DA-404ECD21061C}">
  <dimension ref="A1:AG48"/>
  <sheetViews>
    <sheetView topLeftCell="AA29" workbookViewId="0">
      <selection activeCell="AG46" sqref="AG46"/>
    </sheetView>
  </sheetViews>
  <sheetFormatPr defaultColWidth="8.81640625" defaultRowHeight="14.5" x14ac:dyDescent="0.35"/>
  <cols>
    <col min="1" max="1" width="30" bestFit="1" customWidth="1"/>
  </cols>
  <sheetData>
    <row r="1" spans="1:33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3" x14ac:dyDescent="0.35">
      <c r="A2" s="12" t="s">
        <v>32</v>
      </c>
      <c r="B2" s="25">
        <v>717.86631</v>
      </c>
      <c r="C2" s="25">
        <v>15609.0429</v>
      </c>
      <c r="D2" s="25">
        <v>1022.4402502</v>
      </c>
      <c r="E2" s="25">
        <v>16007.517900000001</v>
      </c>
      <c r="F2" s="25"/>
      <c r="G2" s="25">
        <v>3135.3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>
        <v>0</v>
      </c>
      <c r="Y2" s="25">
        <v>398.47499999999997</v>
      </c>
      <c r="Z2" s="25">
        <v>3157.1966179999999</v>
      </c>
      <c r="AA2" s="25">
        <v>7638.752199999999</v>
      </c>
      <c r="AB2" s="25">
        <v>1868.8401999999999</v>
      </c>
      <c r="AC2" s="25">
        <v>1622</v>
      </c>
      <c r="AD2" s="25">
        <v>9651.2199999999993</v>
      </c>
      <c r="AE2" s="25"/>
      <c r="AF2" s="25"/>
      <c r="AG2" s="25">
        <f>SUM(B2:D2,F2:AF2)</f>
        <v>44821.133478199998</v>
      </c>
    </row>
    <row r="3" spans="1:33" x14ac:dyDescent="0.35">
      <c r="A3" s="12" t="s">
        <v>33</v>
      </c>
      <c r="B3" s="25">
        <v>23837.865624999999</v>
      </c>
      <c r="C3" s="25"/>
      <c r="D3" s="25"/>
      <c r="E3" s="25">
        <v>37299.462749999999</v>
      </c>
      <c r="F3" s="25">
        <v>432.85387079999998</v>
      </c>
      <c r="G3" s="25">
        <v>32628.75</v>
      </c>
      <c r="H3" s="25">
        <v>2115.96</v>
      </c>
      <c r="I3" s="25">
        <v>1964.2174050000001</v>
      </c>
      <c r="J3" s="25">
        <v>11303.56827</v>
      </c>
      <c r="K3" s="25"/>
      <c r="L3" s="25">
        <v>3735.8297199999997</v>
      </c>
      <c r="M3" s="25"/>
      <c r="N3" s="25">
        <v>377.28263999999996</v>
      </c>
      <c r="O3" s="25"/>
      <c r="P3" s="25">
        <v>1068.55</v>
      </c>
      <c r="Q3" s="25">
        <v>128.46335999999999</v>
      </c>
      <c r="R3" s="25">
        <v>262.83840000000004</v>
      </c>
      <c r="S3" s="25">
        <v>33.247999999999998</v>
      </c>
      <c r="T3" s="25">
        <v>12.48</v>
      </c>
      <c r="U3" s="25">
        <v>61.44</v>
      </c>
      <c r="V3" s="25"/>
      <c r="W3" s="25"/>
      <c r="X3" s="25">
        <v>21063.877795</v>
      </c>
      <c r="Y3" s="25">
        <v>37299.462749999999</v>
      </c>
      <c r="Z3" s="25"/>
      <c r="AA3" s="25"/>
      <c r="AB3" s="25"/>
      <c r="AC3" s="25"/>
      <c r="AD3" s="25"/>
      <c r="AE3" s="25"/>
      <c r="AF3" s="25">
        <v>190.23199999999997</v>
      </c>
      <c r="AG3" s="25">
        <f t="shared" ref="AG3:AG48" si="0">SUM(B3:D3,F3:AF3)</f>
        <v>136516.91983579998</v>
      </c>
    </row>
    <row r="4" spans="1:33" x14ac:dyDescent="0.35">
      <c r="A4" s="12" t="s">
        <v>34</v>
      </c>
      <c r="B4" s="25">
        <v>34.108199999999997</v>
      </c>
      <c r="C4" s="25"/>
      <c r="D4" s="25"/>
      <c r="E4" s="25">
        <v>629.45836249999991</v>
      </c>
      <c r="F4" s="25">
        <v>125.6427204</v>
      </c>
      <c r="G4" s="25"/>
      <c r="H4" s="25">
        <v>108.57000000000001</v>
      </c>
      <c r="I4" s="25">
        <v>2090.3675103599999</v>
      </c>
      <c r="J4" s="25">
        <v>2159.6096324249997</v>
      </c>
      <c r="K4" s="25">
        <v>3180.5643</v>
      </c>
      <c r="L4" s="25">
        <v>113.25312</v>
      </c>
      <c r="M4" s="25"/>
      <c r="N4" s="25">
        <v>748.33929000000001</v>
      </c>
      <c r="O4" s="25"/>
      <c r="P4" s="25">
        <v>55.177599999999998</v>
      </c>
      <c r="Q4" s="25">
        <v>601.28832</v>
      </c>
      <c r="R4" s="25">
        <v>180.57600000000002</v>
      </c>
      <c r="S4" s="25">
        <v>48.832999999999998</v>
      </c>
      <c r="T4" s="25">
        <v>298.56</v>
      </c>
      <c r="U4" s="25">
        <v>147.84</v>
      </c>
      <c r="V4" s="25"/>
      <c r="W4" s="25"/>
      <c r="X4" s="25">
        <v>9732.9787727850016</v>
      </c>
      <c r="Y4" s="25">
        <v>629.2109999999999</v>
      </c>
      <c r="Z4" s="25"/>
      <c r="AA4" s="25"/>
      <c r="AB4" s="25"/>
      <c r="AC4" s="25"/>
      <c r="AD4" s="25"/>
      <c r="AE4" s="25"/>
      <c r="AF4" s="25">
        <v>239.85399999999998</v>
      </c>
      <c r="AG4" s="25">
        <f t="shared" si="0"/>
        <v>20494.77346597</v>
      </c>
    </row>
    <row r="5" spans="1:33" x14ac:dyDescent="0.35">
      <c r="A5" s="12" t="s">
        <v>35</v>
      </c>
      <c r="B5" s="25"/>
      <c r="C5" s="25"/>
      <c r="D5" s="25"/>
      <c r="E5" s="25"/>
      <c r="F5" s="25"/>
      <c r="G5" s="25"/>
      <c r="H5" s="25"/>
      <c r="I5" s="25">
        <v>840.69634500000006</v>
      </c>
      <c r="J5" s="25">
        <v>148.36274257499997</v>
      </c>
      <c r="K5" s="25"/>
      <c r="L5" s="25"/>
      <c r="M5" s="25"/>
      <c r="N5" s="25">
        <v>4649.1169200000004</v>
      </c>
      <c r="O5" s="25"/>
      <c r="P5" s="25"/>
      <c r="Q5" s="25"/>
      <c r="R5" s="25"/>
      <c r="S5" s="25"/>
      <c r="T5" s="25"/>
      <c r="U5" s="25"/>
      <c r="V5" s="25"/>
      <c r="W5" s="25"/>
      <c r="X5" s="25">
        <v>5638.1760075750008</v>
      </c>
      <c r="Y5" s="25"/>
      <c r="Z5" s="25"/>
      <c r="AA5" s="25"/>
      <c r="AB5" s="25"/>
      <c r="AC5" s="25"/>
      <c r="AD5" s="25"/>
      <c r="AE5" s="25"/>
      <c r="AF5" s="25"/>
      <c r="AG5" s="25">
        <f t="shared" si="0"/>
        <v>11276.352015150002</v>
      </c>
    </row>
    <row r="6" spans="1:33" x14ac:dyDescent="0.35">
      <c r="A6" s="12" t="s">
        <v>36</v>
      </c>
      <c r="B6" s="25">
        <v>598.47326699999996</v>
      </c>
      <c r="C6" s="25">
        <v>-156.201777655</v>
      </c>
      <c r="D6" s="25"/>
      <c r="E6" s="25">
        <v>-96.975027654999991</v>
      </c>
      <c r="F6" s="25">
        <v>13.724505243400003</v>
      </c>
      <c r="G6" s="25">
        <v>-316.05</v>
      </c>
      <c r="H6" s="25">
        <v>24.64</v>
      </c>
      <c r="I6" s="25">
        <v>2.2303500000000001</v>
      </c>
      <c r="J6" s="25">
        <v>109.71</v>
      </c>
      <c r="K6" s="25">
        <v>20.330000000000002</v>
      </c>
      <c r="L6" s="25">
        <v>82.49</v>
      </c>
      <c r="M6" s="25"/>
      <c r="N6" s="25">
        <v>-158.685</v>
      </c>
      <c r="O6" s="25">
        <v>-1.0449999999999999</v>
      </c>
      <c r="P6" s="25">
        <v>4.3</v>
      </c>
      <c r="Q6" s="25">
        <v>5.0543999999999993</v>
      </c>
      <c r="R6" s="25">
        <v>4.0128000000000004</v>
      </c>
      <c r="S6" s="25">
        <v>23.896999999999998</v>
      </c>
      <c r="T6" s="25">
        <v>150.72</v>
      </c>
      <c r="U6" s="25">
        <v>-135.35999999999999</v>
      </c>
      <c r="V6" s="25"/>
      <c r="W6" s="25"/>
      <c r="X6" s="25">
        <v>128.63180000000003</v>
      </c>
      <c r="Y6" s="25">
        <v>59.226750000000003</v>
      </c>
      <c r="Z6" s="25"/>
      <c r="AA6" s="25"/>
      <c r="AB6" s="25"/>
      <c r="AC6" s="25"/>
      <c r="AD6" s="25"/>
      <c r="AE6" s="25"/>
      <c r="AF6" s="25"/>
      <c r="AG6" s="25">
        <f t="shared" si="0"/>
        <v>460.09909458839985</v>
      </c>
    </row>
    <row r="7" spans="1:33" x14ac:dyDescent="0.35">
      <c r="A7" s="9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x14ac:dyDescent="0.35">
      <c r="A8" s="9" t="s">
        <v>37</v>
      </c>
      <c r="B8" s="25">
        <v>25120.097002000002</v>
      </c>
      <c r="C8" s="25">
        <v>15452.593759845</v>
      </c>
      <c r="D8" s="25">
        <v>1022.4402502</v>
      </c>
      <c r="E8" s="25">
        <v>52580.547259845</v>
      </c>
      <c r="F8" s="25">
        <v>320.93565564339991</v>
      </c>
      <c r="G8" s="25">
        <v>35448</v>
      </c>
      <c r="H8" s="25">
        <v>2032.0300000000002</v>
      </c>
      <c r="I8" s="25">
        <v>-964.61610035999979</v>
      </c>
      <c r="J8" s="25">
        <v>9105.3058949999995</v>
      </c>
      <c r="K8" s="25">
        <v>-3160.2343000000001</v>
      </c>
      <c r="L8" s="25">
        <v>3705.0665999999997</v>
      </c>
      <c r="M8" s="25"/>
      <c r="N8" s="25">
        <v>-5178.8585700000012</v>
      </c>
      <c r="O8" s="25">
        <v>-1.0449999999999999</v>
      </c>
      <c r="P8" s="25">
        <v>1017.6723999999999</v>
      </c>
      <c r="Q8" s="25">
        <v>-467.77056000000005</v>
      </c>
      <c r="R8" s="25">
        <v>86.275200000000012</v>
      </c>
      <c r="S8" s="25">
        <v>8.3119999999999976</v>
      </c>
      <c r="T8" s="25">
        <v>-135.35999999999999</v>
      </c>
      <c r="U8" s="25">
        <v>-221.76</v>
      </c>
      <c r="V8" s="25"/>
      <c r="W8" s="25"/>
      <c r="X8" s="25">
        <v>5821.354814639998</v>
      </c>
      <c r="Y8" s="25">
        <v>37127.953499999996</v>
      </c>
      <c r="Z8" s="25">
        <v>3157.1966179999999</v>
      </c>
      <c r="AA8" s="25">
        <v>7638.752199999999</v>
      </c>
      <c r="AB8" s="25">
        <v>1868.8401999999999</v>
      </c>
      <c r="AC8" s="25">
        <v>1622</v>
      </c>
      <c r="AD8" s="25">
        <v>9651.2199999999993</v>
      </c>
      <c r="AE8" s="25"/>
      <c r="AF8" s="25">
        <v>-49.622000000000014</v>
      </c>
      <c r="AG8" s="25">
        <f t="shared" si="0"/>
        <v>150026.77956496843</v>
      </c>
    </row>
    <row r="9" spans="1:33" x14ac:dyDescent="0.35">
      <c r="A9" s="12" t="s">
        <v>38</v>
      </c>
      <c r="B9" s="25">
        <v>325.68163257500237</v>
      </c>
      <c r="C9" s="25">
        <v>274.25597406620273</v>
      </c>
      <c r="D9" s="25"/>
      <c r="E9" s="25">
        <v>274.25597406620273</v>
      </c>
      <c r="F9" s="25">
        <v>199.67789612199988</v>
      </c>
      <c r="G9" s="25"/>
      <c r="H9" s="25">
        <v>154.64758463000044</v>
      </c>
      <c r="I9" s="25">
        <v>-13.479308999999859</v>
      </c>
      <c r="J9" s="25"/>
      <c r="K9" s="25"/>
      <c r="L9" s="25">
        <v>204.82688038000015</v>
      </c>
      <c r="M9" s="25"/>
      <c r="N9" s="25">
        <v>0</v>
      </c>
      <c r="O9" s="25">
        <v>0</v>
      </c>
      <c r="P9" s="25">
        <v>118.2661250000001</v>
      </c>
      <c r="Q9" s="25">
        <v>0</v>
      </c>
      <c r="R9" s="25"/>
      <c r="S9" s="25"/>
      <c r="T9" s="25"/>
      <c r="U9" s="25"/>
      <c r="V9" s="25"/>
      <c r="W9" s="25"/>
      <c r="X9" s="25">
        <v>464.2612810100008</v>
      </c>
      <c r="Y9" s="25"/>
      <c r="Z9" s="25"/>
      <c r="AA9" s="25"/>
      <c r="AB9" s="25"/>
      <c r="AC9" s="25"/>
      <c r="AD9" s="25"/>
      <c r="AE9" s="25"/>
      <c r="AF9" s="25"/>
      <c r="AG9" s="25">
        <f t="shared" si="0"/>
        <v>1728.1380647832066</v>
      </c>
    </row>
    <row r="10" spans="1:33" x14ac:dyDescent="0.35">
      <c r="A10" s="12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x14ac:dyDescent="0.35">
      <c r="A11" s="9" t="s">
        <v>39</v>
      </c>
      <c r="B11" s="25">
        <v>-17924.144382365001</v>
      </c>
      <c r="C11" s="25">
        <v>-12535.090305478798</v>
      </c>
      <c r="D11" s="25">
        <v>-634.59339999999997</v>
      </c>
      <c r="E11" s="25">
        <v>-23890.802858278796</v>
      </c>
      <c r="F11" s="25">
        <v>3714.6158224000001</v>
      </c>
      <c r="G11" s="25">
        <v>-35448</v>
      </c>
      <c r="H11" s="25">
        <v>934.1717000000001</v>
      </c>
      <c r="I11" s="25">
        <v>1068.8006399999999</v>
      </c>
      <c r="J11" s="25">
        <v>13878.951525</v>
      </c>
      <c r="K11" s="25">
        <v>5576.7447700000012</v>
      </c>
      <c r="L11" s="25">
        <v>1222.18201</v>
      </c>
      <c r="M11" s="25"/>
      <c r="N11" s="25">
        <v>6352.5524699999996</v>
      </c>
      <c r="O11" s="25">
        <v>10.45</v>
      </c>
      <c r="P11" s="25">
        <v>1224.0315499999999</v>
      </c>
      <c r="Q11" s="25">
        <v>774.90240000000006</v>
      </c>
      <c r="R11" s="25">
        <v>125.4</v>
      </c>
      <c r="S11" s="25">
        <v>11.428999999999998</v>
      </c>
      <c r="T11" s="25">
        <v>2158.08</v>
      </c>
      <c r="U11" s="25">
        <v>1824.96</v>
      </c>
      <c r="V11" s="25"/>
      <c r="W11" s="25"/>
      <c r="X11" s="25">
        <v>35166.318814999999</v>
      </c>
      <c r="Y11" s="25">
        <v>-11355.7125528</v>
      </c>
      <c r="Z11" s="25">
        <v>-611.34</v>
      </c>
      <c r="AA11" s="25">
        <v>-7638.7521999999999</v>
      </c>
      <c r="AB11" s="25">
        <v>-1868.8401999999999</v>
      </c>
      <c r="AC11" s="25">
        <v>-796</v>
      </c>
      <c r="AD11" s="25">
        <v>-7697</v>
      </c>
      <c r="AE11" s="25">
        <v>2513</v>
      </c>
      <c r="AF11" s="25">
        <v>21974.643663819999</v>
      </c>
      <c r="AG11" s="25">
        <f t="shared" si="0"/>
        <v>2021.7613255762008</v>
      </c>
    </row>
    <row r="12" spans="1:33" x14ac:dyDescent="0.35">
      <c r="A12" s="12" t="s">
        <v>40</v>
      </c>
      <c r="B12" s="25">
        <v>-13339.40049</v>
      </c>
      <c r="C12" s="25">
        <v>2807</v>
      </c>
      <c r="D12" s="25">
        <v>-796</v>
      </c>
      <c r="E12" s="25">
        <v>2631.32</v>
      </c>
      <c r="F12" s="25">
        <v>6117.1356000000014</v>
      </c>
      <c r="G12" s="25"/>
      <c r="H12" s="25">
        <v>-611.34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>
        <v>-12.419999999999998</v>
      </c>
      <c r="V12" s="25"/>
      <c r="W12" s="25"/>
      <c r="X12" s="25">
        <v>-611.34</v>
      </c>
      <c r="Y12" s="25">
        <v>-175.68</v>
      </c>
      <c r="Z12" s="25"/>
      <c r="AA12" s="25">
        <v>-12522.974859999998</v>
      </c>
      <c r="AB12" s="25">
        <v>-273</v>
      </c>
      <c r="AC12" s="25">
        <v>-1611</v>
      </c>
      <c r="AD12" s="25">
        <v>-900.70581199999992</v>
      </c>
      <c r="AE12" s="25"/>
      <c r="AF12" s="25">
        <v>-634.59339999999997</v>
      </c>
      <c r="AG12" s="25">
        <f t="shared" si="0"/>
        <v>-22564.318962000001</v>
      </c>
    </row>
    <row r="13" spans="1:33" x14ac:dyDescent="0.35">
      <c r="A13" s="12" t="s">
        <v>41</v>
      </c>
      <c r="B13" s="25">
        <v>-4375.4630712649996</v>
      </c>
      <c r="C13" s="25"/>
      <c r="D13" s="25"/>
      <c r="E13" s="25"/>
      <c r="F13" s="25">
        <v>7335.4186683999997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>
        <f t="shared" si="0"/>
        <v>2959.9555971350001</v>
      </c>
    </row>
    <row r="14" spans="1:33" x14ac:dyDescent="0.35">
      <c r="A14" s="12" t="s">
        <v>42</v>
      </c>
      <c r="B14" s="25"/>
      <c r="C14" s="25"/>
      <c r="D14" s="25"/>
      <c r="E14" s="25">
        <v>-806.27255279999997</v>
      </c>
      <c r="F14" s="25">
        <v>1245.9605999999999</v>
      </c>
      <c r="G14" s="25">
        <v>-35001.75</v>
      </c>
      <c r="H14" s="25">
        <v>934.1717000000001</v>
      </c>
      <c r="I14" s="25">
        <v>3035.7619199999999</v>
      </c>
      <c r="J14" s="25">
        <v>14230.39509</v>
      </c>
      <c r="K14" s="25">
        <v>5658.0187600000008</v>
      </c>
      <c r="L14" s="25">
        <v>1222.18201</v>
      </c>
      <c r="M14" s="25"/>
      <c r="N14" s="25">
        <v>6352.5524699999996</v>
      </c>
      <c r="O14" s="25">
        <v>10.45</v>
      </c>
      <c r="P14" s="25">
        <v>1224.0315499999999</v>
      </c>
      <c r="Q14" s="25">
        <v>774.90240000000006</v>
      </c>
      <c r="R14" s="25">
        <v>125.4</v>
      </c>
      <c r="S14" s="25">
        <v>11.428999999999998</v>
      </c>
      <c r="T14" s="25">
        <v>2158.08</v>
      </c>
      <c r="U14" s="25">
        <v>1824.96</v>
      </c>
      <c r="V14" s="25"/>
      <c r="W14" s="25"/>
      <c r="X14" s="25">
        <v>38808.2955</v>
      </c>
      <c r="Y14" s="25">
        <v>-806.27255279999997</v>
      </c>
      <c r="Z14" s="25"/>
      <c r="AA14" s="25"/>
      <c r="AB14" s="25"/>
      <c r="AC14" s="25"/>
      <c r="AD14" s="25"/>
      <c r="AE14" s="25">
        <v>-294</v>
      </c>
      <c r="AF14" s="25">
        <v>-200.51920217999998</v>
      </c>
      <c r="AG14" s="25">
        <f t="shared" si="0"/>
        <v>41314.049245019996</v>
      </c>
    </row>
    <row r="15" spans="1:33" x14ac:dyDescent="0.35">
      <c r="A15" s="12" t="s">
        <v>43</v>
      </c>
      <c r="B15" s="25">
        <v>-209.2808211</v>
      </c>
      <c r="C15" s="25">
        <v>-12.1154454788</v>
      </c>
      <c r="D15" s="25"/>
      <c r="E15" s="25">
        <v>-51.055445478799996</v>
      </c>
      <c r="F15" s="25">
        <v>-3066.7634459999999</v>
      </c>
      <c r="G15" s="25">
        <v>-446.25</v>
      </c>
      <c r="H15" s="25"/>
      <c r="I15" s="25">
        <v>-1791.2812800000002</v>
      </c>
      <c r="J15" s="25">
        <v>-339.02356500000002</v>
      </c>
      <c r="K15" s="25">
        <v>-81.273989999999998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>
        <v>-3453.8766850000002</v>
      </c>
      <c r="Y15" s="25">
        <v>-38.94</v>
      </c>
      <c r="Z15" s="25"/>
      <c r="AA15" s="25"/>
      <c r="AB15" s="25"/>
      <c r="AC15" s="25"/>
      <c r="AD15" s="25"/>
      <c r="AE15" s="25"/>
      <c r="AF15" s="25">
        <v>-3960.0651339999995</v>
      </c>
      <c r="AG15" s="25">
        <f t="shared" si="0"/>
        <v>-13398.870366578802</v>
      </c>
    </row>
    <row r="16" spans="1:33" x14ac:dyDescent="0.35">
      <c r="A16" s="9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x14ac:dyDescent="0.35">
      <c r="A17" s="9" t="s">
        <v>44</v>
      </c>
      <c r="B17" s="25">
        <v>7195.9526196350016</v>
      </c>
      <c r="C17" s="25">
        <v>2917.5034543662023</v>
      </c>
      <c r="D17" s="25">
        <v>387.84685020000006</v>
      </c>
      <c r="E17" s="25">
        <v>28689.744401566197</v>
      </c>
      <c r="F17" s="25">
        <v>4035.5514780433996</v>
      </c>
      <c r="G17" s="25"/>
      <c r="H17" s="25">
        <v>2966.2017000000005</v>
      </c>
      <c r="I17" s="25">
        <v>104.18453964000014</v>
      </c>
      <c r="J17" s="25">
        <v>22984.257420000002</v>
      </c>
      <c r="K17" s="25">
        <v>2416.5104700000011</v>
      </c>
      <c r="L17" s="25">
        <v>4927.2486099999996</v>
      </c>
      <c r="M17" s="25"/>
      <c r="N17" s="25">
        <v>1173.6938999999984</v>
      </c>
      <c r="O17" s="25">
        <v>9.4049999999999994</v>
      </c>
      <c r="P17" s="25">
        <v>2241.7039500000001</v>
      </c>
      <c r="Q17" s="25">
        <v>307.13184000000001</v>
      </c>
      <c r="R17" s="25">
        <v>211.67520000000002</v>
      </c>
      <c r="S17" s="25">
        <v>19.740999999999996</v>
      </c>
      <c r="T17" s="25">
        <v>2022.72</v>
      </c>
      <c r="U17" s="25">
        <v>1603.2</v>
      </c>
      <c r="V17" s="25"/>
      <c r="W17" s="25"/>
      <c r="X17" s="25">
        <v>40987.673629639998</v>
      </c>
      <c r="Y17" s="25">
        <v>25772.240947199996</v>
      </c>
      <c r="Z17" s="25">
        <v>2545.8566179999998</v>
      </c>
      <c r="AA17" s="25"/>
      <c r="AB17" s="25"/>
      <c r="AC17" s="25">
        <v>826</v>
      </c>
      <c r="AD17" s="25">
        <v>1954.2199999999993</v>
      </c>
      <c r="AE17" s="25">
        <v>2513</v>
      </c>
      <c r="AF17" s="25">
        <v>21925.02166382</v>
      </c>
      <c r="AG17" s="25">
        <f t="shared" si="0"/>
        <v>152048.54089054459</v>
      </c>
    </row>
    <row r="18" spans="1:33" x14ac:dyDescent="0.35">
      <c r="A18" s="12" t="s">
        <v>38</v>
      </c>
      <c r="B18" s="25">
        <v>325.68163257500237</v>
      </c>
      <c r="C18" s="25">
        <v>274.25597406620273</v>
      </c>
      <c r="D18" s="25"/>
      <c r="E18" s="25">
        <v>274.25597406620273</v>
      </c>
      <c r="F18" s="25">
        <v>199.67789612199988</v>
      </c>
      <c r="G18" s="25"/>
      <c r="H18" s="25">
        <v>154.64758463000044</v>
      </c>
      <c r="I18" s="25">
        <v>-13.479308999999859</v>
      </c>
      <c r="J18" s="25"/>
      <c r="K18" s="25"/>
      <c r="L18" s="25">
        <v>204.82688038000015</v>
      </c>
      <c r="M18" s="25"/>
      <c r="N18" s="25"/>
      <c r="O18" s="25"/>
      <c r="P18" s="25">
        <v>118.2661250000001</v>
      </c>
      <c r="Q18" s="25"/>
      <c r="R18" s="25"/>
      <c r="S18" s="25"/>
      <c r="T18" s="25"/>
      <c r="U18" s="25"/>
      <c r="V18" s="25"/>
      <c r="W18" s="25"/>
      <c r="X18" s="25">
        <v>464.2612810100008</v>
      </c>
      <c r="Y18" s="25"/>
      <c r="Z18" s="25"/>
      <c r="AA18" s="25"/>
      <c r="AB18" s="25"/>
      <c r="AC18" s="25"/>
      <c r="AD18" s="25"/>
      <c r="AE18" s="25"/>
      <c r="AF18" s="25"/>
      <c r="AG18" s="25">
        <f t="shared" si="0"/>
        <v>1728.1380647832066</v>
      </c>
    </row>
    <row r="19" spans="1:33" x14ac:dyDescent="0.35">
      <c r="A19" s="9" t="s">
        <v>45</v>
      </c>
      <c r="B19" s="25">
        <v>6870.2709870599992</v>
      </c>
      <c r="C19" s="25">
        <v>2643.2474802999996</v>
      </c>
      <c r="D19" s="25">
        <v>387.84685020000001</v>
      </c>
      <c r="E19" s="25">
        <v>28415.4884275</v>
      </c>
      <c r="F19" s="25">
        <v>3835.8735819213998</v>
      </c>
      <c r="G19" s="25"/>
      <c r="H19" s="25">
        <v>2811.5541153700001</v>
      </c>
      <c r="I19" s="25">
        <v>117.66384864</v>
      </c>
      <c r="J19" s="25">
        <v>22984.257419999998</v>
      </c>
      <c r="K19" s="25">
        <v>2416.5104700000006</v>
      </c>
      <c r="L19" s="25">
        <v>4722.4217296199995</v>
      </c>
      <c r="M19" s="25"/>
      <c r="N19" s="25">
        <v>1173.6938999999993</v>
      </c>
      <c r="O19" s="25">
        <v>9.4049999999999994</v>
      </c>
      <c r="P19" s="25">
        <v>2123.437825</v>
      </c>
      <c r="Q19" s="25">
        <v>307.13184000000007</v>
      </c>
      <c r="R19" s="25">
        <v>211.67520000000002</v>
      </c>
      <c r="S19" s="25">
        <v>19.741</v>
      </c>
      <c r="T19" s="25">
        <v>2022.72</v>
      </c>
      <c r="U19" s="25">
        <v>1603.2</v>
      </c>
      <c r="V19" s="25"/>
      <c r="W19" s="25"/>
      <c r="X19" s="25">
        <v>40523.412348629994</v>
      </c>
      <c r="Y19" s="25">
        <v>25772.2409472</v>
      </c>
      <c r="Z19" s="25">
        <v>2545.7304169999998</v>
      </c>
      <c r="AA19" s="25"/>
      <c r="AB19" s="25"/>
      <c r="AC19" s="25">
        <v>826</v>
      </c>
      <c r="AD19" s="25">
        <v>1954.22</v>
      </c>
      <c r="AE19" s="25">
        <v>2513</v>
      </c>
      <c r="AF19" s="25">
        <v>21925.021663819993</v>
      </c>
      <c r="AG19" s="25">
        <f t="shared" si="0"/>
        <v>150320.27662476138</v>
      </c>
    </row>
    <row r="20" spans="1:33" x14ac:dyDescent="0.35">
      <c r="A20" s="9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x14ac:dyDescent="0.35">
      <c r="A21" s="9" t="s">
        <v>46</v>
      </c>
      <c r="B21" s="25">
        <v>3486.2474346599997</v>
      </c>
      <c r="C21" s="25">
        <v>1689.5640552999998</v>
      </c>
      <c r="D21" s="25">
        <v>271.02185020000002</v>
      </c>
      <c r="E21" s="25">
        <v>10493.2656004</v>
      </c>
      <c r="F21" s="25">
        <v>3835.8735819213998</v>
      </c>
      <c r="G21" s="25"/>
      <c r="H21" s="25">
        <v>2811.5541153700001</v>
      </c>
      <c r="I21" s="25">
        <v>63.812063999999999</v>
      </c>
      <c r="J21" s="25">
        <v>263.91487562999998</v>
      </c>
      <c r="K21" s="25">
        <v>1.4220385600000003</v>
      </c>
      <c r="L21" s="25">
        <v>108.55036961999998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>
        <v>3249.2534631800004</v>
      </c>
      <c r="Y21" s="25">
        <v>8803.7015451000007</v>
      </c>
      <c r="Z21" s="25">
        <v>868.39456500000017</v>
      </c>
      <c r="AA21" s="25"/>
      <c r="AB21" s="25"/>
      <c r="AC21" s="25">
        <v>289</v>
      </c>
      <c r="AD21" s="25"/>
      <c r="AE21" s="25">
        <v>2472</v>
      </c>
      <c r="AF21" s="25">
        <v>9747.6189064956761</v>
      </c>
      <c r="AG21" s="25">
        <f t="shared" si="0"/>
        <v>37961.928865037073</v>
      </c>
    </row>
    <row r="22" spans="1:33" x14ac:dyDescent="0.35">
      <c r="A22" s="12" t="s">
        <v>47</v>
      </c>
      <c r="B22" s="25">
        <v>288.00464759999994</v>
      </c>
      <c r="C22" s="25">
        <v>268.14594020000004</v>
      </c>
      <c r="D22" s="25"/>
      <c r="E22" s="25">
        <v>1292.6721901999999</v>
      </c>
      <c r="F22" s="25">
        <v>0.16415250000000001</v>
      </c>
      <c r="G22" s="25"/>
      <c r="H22" s="25">
        <v>1.1537918700000001</v>
      </c>
      <c r="I22" s="25"/>
      <c r="J22" s="25">
        <v>12.142486484999999</v>
      </c>
      <c r="K22" s="25"/>
      <c r="L22" s="25">
        <v>1.1401247999999999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>
        <v>14.891949055</v>
      </c>
      <c r="Y22" s="25">
        <v>1024.5262499999999</v>
      </c>
      <c r="Z22" s="25">
        <v>46.90146</v>
      </c>
      <c r="AA22" s="25"/>
      <c r="AB22" s="25"/>
      <c r="AC22" s="25"/>
      <c r="AD22" s="25"/>
      <c r="AE22" s="25">
        <v>496</v>
      </c>
      <c r="AF22" s="25">
        <v>544.78219816283899</v>
      </c>
      <c r="AG22" s="25">
        <f t="shared" si="0"/>
        <v>2697.8530006728388</v>
      </c>
    </row>
    <row r="23" spans="1:33" x14ac:dyDescent="0.35">
      <c r="A23" s="12" t="s">
        <v>48</v>
      </c>
      <c r="B23" s="25">
        <v>3.0921521999999997</v>
      </c>
      <c r="C23" s="25">
        <v>0.15807025</v>
      </c>
      <c r="D23" s="25"/>
      <c r="E23" s="25">
        <v>73.133933649999989</v>
      </c>
      <c r="F23" s="25">
        <v>32.326577624999999</v>
      </c>
      <c r="G23" s="25"/>
      <c r="H23" s="25"/>
      <c r="I23" s="25">
        <v>2.5544505599999998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>
        <v>2.5881808099999999</v>
      </c>
      <c r="Y23" s="25">
        <v>72.975863399999994</v>
      </c>
      <c r="Z23" s="25"/>
      <c r="AA23" s="25"/>
      <c r="AB23" s="25"/>
      <c r="AC23" s="25"/>
      <c r="AD23" s="25"/>
      <c r="AE23" s="25"/>
      <c r="AF23" s="25">
        <v>56.525489347865033</v>
      </c>
      <c r="AG23" s="25">
        <f t="shared" si="0"/>
        <v>170.22078419286504</v>
      </c>
    </row>
    <row r="24" spans="1:33" x14ac:dyDescent="0.35">
      <c r="A24" s="12" t="s">
        <v>49</v>
      </c>
      <c r="B24" s="25">
        <v>141.79674777</v>
      </c>
      <c r="C24" s="25">
        <v>597.01897482499999</v>
      </c>
      <c r="D24" s="25"/>
      <c r="E24" s="25">
        <v>1492.0119748249999</v>
      </c>
      <c r="F24" s="25"/>
      <c r="G24" s="25"/>
      <c r="H24" s="25"/>
      <c r="I24" s="25">
        <v>7.3046236799999997</v>
      </c>
      <c r="J24" s="25">
        <v>1.4820351299999999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>
        <v>8.9307223099999984</v>
      </c>
      <c r="Y24" s="25">
        <v>894.99299999999994</v>
      </c>
      <c r="Z24" s="25"/>
      <c r="AA24" s="25"/>
      <c r="AB24" s="25"/>
      <c r="AC24" s="25"/>
      <c r="AD24" s="25"/>
      <c r="AE24" s="25">
        <v>85</v>
      </c>
      <c r="AF24" s="25">
        <v>1241.4333023745323</v>
      </c>
      <c r="AG24" s="25">
        <f t="shared" si="0"/>
        <v>2977.9594060895324</v>
      </c>
    </row>
    <row r="25" spans="1:33" x14ac:dyDescent="0.35">
      <c r="A25" s="12" t="s">
        <v>50</v>
      </c>
      <c r="B25" s="25">
        <v>43.084979999999995</v>
      </c>
      <c r="C25" s="25">
        <v>80.378487949999993</v>
      </c>
      <c r="D25" s="25"/>
      <c r="E25" s="25">
        <v>288.11348794999998</v>
      </c>
      <c r="F25" s="25"/>
      <c r="G25" s="25"/>
      <c r="H25" s="25">
        <v>2.9100456000000001</v>
      </c>
      <c r="I25" s="25"/>
      <c r="J25" s="25">
        <v>2.11831587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v>5.2448615299999997</v>
      </c>
      <c r="Y25" s="25">
        <v>207.73499999999999</v>
      </c>
      <c r="Z25" s="25">
        <v>2.2694049999999999</v>
      </c>
      <c r="AA25" s="25"/>
      <c r="AB25" s="25"/>
      <c r="AC25" s="25"/>
      <c r="AD25" s="25"/>
      <c r="AE25" s="25">
        <v>189</v>
      </c>
      <c r="AF25" s="25">
        <v>309.59735739937463</v>
      </c>
      <c r="AG25" s="25">
        <f t="shared" si="0"/>
        <v>842.33845334937473</v>
      </c>
    </row>
    <row r="26" spans="1:33" x14ac:dyDescent="0.35">
      <c r="A26" s="12" t="s">
        <v>51</v>
      </c>
      <c r="B26" s="25">
        <v>342.49829873999994</v>
      </c>
      <c r="C26" s="25">
        <v>137.56122050000002</v>
      </c>
      <c r="D26" s="25"/>
      <c r="E26" s="25">
        <v>2062.38533435</v>
      </c>
      <c r="F26" s="25"/>
      <c r="G26" s="25"/>
      <c r="H26" s="25"/>
      <c r="I26" s="25">
        <v>5.4156633599999999</v>
      </c>
      <c r="J26" s="25">
        <v>5.5334950199999993</v>
      </c>
      <c r="K26" s="25"/>
      <c r="L26" s="25">
        <v>3.3746037499999995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>
        <v>14.364907909999999</v>
      </c>
      <c r="Y26" s="25">
        <v>1924.82411385</v>
      </c>
      <c r="Z26" s="25">
        <v>8.5706799999999994</v>
      </c>
      <c r="AA26" s="25"/>
      <c r="AB26" s="25"/>
      <c r="AC26" s="25"/>
      <c r="AD26" s="25"/>
      <c r="AE26" s="25">
        <v>263</v>
      </c>
      <c r="AF26" s="25">
        <v>1098.0716951253494</v>
      </c>
      <c r="AG26" s="25">
        <f t="shared" si="0"/>
        <v>3803.2146782553491</v>
      </c>
    </row>
    <row r="27" spans="1:33" x14ac:dyDescent="0.35">
      <c r="A27" s="12" t="s">
        <v>52</v>
      </c>
      <c r="B27" s="25"/>
      <c r="C27" s="25"/>
      <c r="D27" s="25"/>
      <c r="E27" s="25">
        <v>477.03149999999999</v>
      </c>
      <c r="F27" s="25"/>
      <c r="G27" s="25"/>
      <c r="H27" s="25"/>
      <c r="I27" s="25">
        <v>1.2675744</v>
      </c>
      <c r="J27" s="25">
        <v>1.1535043949999999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>
        <v>2.4210787949999997</v>
      </c>
      <c r="Y27" s="25">
        <v>477.03149999999999</v>
      </c>
      <c r="Z27" s="25"/>
      <c r="AA27" s="25"/>
      <c r="AB27" s="25"/>
      <c r="AC27" s="25"/>
      <c r="AD27" s="25"/>
      <c r="AE27" s="25"/>
      <c r="AF27" s="25">
        <v>46.985257306648691</v>
      </c>
      <c r="AG27" s="25">
        <f t="shared" si="0"/>
        <v>528.85891489664868</v>
      </c>
    </row>
    <row r="28" spans="1:33" x14ac:dyDescent="0.35">
      <c r="A28" s="12" t="s">
        <v>53</v>
      </c>
      <c r="B28" s="25"/>
      <c r="C28" s="25"/>
      <c r="D28" s="25"/>
      <c r="E28" s="25">
        <v>664.412118975</v>
      </c>
      <c r="F28" s="25"/>
      <c r="G28" s="25"/>
      <c r="H28" s="25"/>
      <c r="I28" s="25"/>
      <c r="J28" s="25"/>
      <c r="K28" s="25"/>
      <c r="L28" s="25">
        <v>0.62583919999999993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>
        <v>0.96783768999999986</v>
      </c>
      <c r="Y28" s="25">
        <v>664.412118975</v>
      </c>
      <c r="Z28" s="25"/>
      <c r="AA28" s="25"/>
      <c r="AB28" s="25"/>
      <c r="AC28" s="25"/>
      <c r="AD28" s="25"/>
      <c r="AE28" s="25"/>
      <c r="AF28" s="25">
        <v>161.95229917171923</v>
      </c>
      <c r="AG28" s="25">
        <f t="shared" si="0"/>
        <v>827.95809503671921</v>
      </c>
    </row>
    <row r="29" spans="1:33" x14ac:dyDescent="0.35">
      <c r="A29" s="12" t="s">
        <v>54</v>
      </c>
      <c r="B29" s="25">
        <v>32.623342829999999</v>
      </c>
      <c r="C29" s="25">
        <v>163.21354432499999</v>
      </c>
      <c r="D29" s="25"/>
      <c r="E29" s="25">
        <v>880.61415682500001</v>
      </c>
      <c r="F29" s="25"/>
      <c r="G29" s="25"/>
      <c r="H29" s="25">
        <v>26.388069400000003</v>
      </c>
      <c r="I29" s="25"/>
      <c r="J29" s="25">
        <v>7.166699144999999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>
        <v>33.566635365000003</v>
      </c>
      <c r="Y29" s="25">
        <v>717.40061249999997</v>
      </c>
      <c r="Z29" s="25"/>
      <c r="AA29" s="25"/>
      <c r="AB29" s="25"/>
      <c r="AC29" s="25"/>
      <c r="AD29" s="25"/>
      <c r="AE29" s="25"/>
      <c r="AF29" s="25">
        <v>179.53842370977836</v>
      </c>
      <c r="AG29" s="25">
        <f t="shared" si="0"/>
        <v>1159.8973272747783</v>
      </c>
    </row>
    <row r="30" spans="1:33" x14ac:dyDescent="0.35">
      <c r="A30" s="12" t="s">
        <v>55</v>
      </c>
      <c r="B30" s="25">
        <v>1399.0563296099999</v>
      </c>
      <c r="C30" s="25">
        <v>388.35435757499999</v>
      </c>
      <c r="D30" s="25"/>
      <c r="E30" s="25">
        <v>522.48874312499993</v>
      </c>
      <c r="F30" s="25">
        <v>10.391595000000001</v>
      </c>
      <c r="G30" s="25"/>
      <c r="H30" s="25">
        <v>2770.2744299999999</v>
      </c>
      <c r="I30" s="25">
        <v>8.5936291199999992</v>
      </c>
      <c r="J30" s="25">
        <v>91.676513969999988</v>
      </c>
      <c r="K30" s="25"/>
      <c r="L30" s="25">
        <v>3.6205651999999997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2874.1691989400001</v>
      </c>
      <c r="Y30" s="25">
        <v>134.13438554999999</v>
      </c>
      <c r="Z30" s="25">
        <v>504.6471150000001</v>
      </c>
      <c r="AA30" s="25"/>
      <c r="AB30" s="25"/>
      <c r="AC30" s="25"/>
      <c r="AD30" s="25"/>
      <c r="AE30" s="25">
        <v>53</v>
      </c>
      <c r="AF30" s="25">
        <v>651.44216132873362</v>
      </c>
      <c r="AG30" s="25">
        <f t="shared" si="0"/>
        <v>8889.3602812937334</v>
      </c>
    </row>
    <row r="31" spans="1:33" x14ac:dyDescent="0.35">
      <c r="A31" s="12" t="s">
        <v>56</v>
      </c>
      <c r="B31" s="25">
        <v>1135.9190915700001</v>
      </c>
      <c r="C31" s="25"/>
      <c r="D31" s="25"/>
      <c r="E31" s="25">
        <v>1361.3012027999998</v>
      </c>
      <c r="F31" s="25">
        <v>3789.9179375764002</v>
      </c>
      <c r="G31" s="25"/>
      <c r="H31" s="25"/>
      <c r="I31" s="25"/>
      <c r="J31" s="25">
        <v>11.3209956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>
        <v>11.619218259999998</v>
      </c>
      <c r="Y31" s="25">
        <v>1361.3012027999998</v>
      </c>
      <c r="Z31" s="25">
        <v>3.4427699999999999</v>
      </c>
      <c r="AA31" s="25"/>
      <c r="AB31" s="25"/>
      <c r="AC31" s="25"/>
      <c r="AD31" s="25"/>
      <c r="AE31" s="25">
        <v>236</v>
      </c>
      <c r="AF31" s="25">
        <v>2085.5428159823427</v>
      </c>
      <c r="AG31" s="25">
        <f t="shared" si="0"/>
        <v>8635.064031788741</v>
      </c>
    </row>
    <row r="32" spans="1:33" x14ac:dyDescent="0.35">
      <c r="A32" s="12" t="s">
        <v>57</v>
      </c>
      <c r="B32" s="25">
        <v>31.334784389999999</v>
      </c>
      <c r="C32" s="25"/>
      <c r="D32" s="25"/>
      <c r="E32" s="25">
        <v>269.55245624999998</v>
      </c>
      <c r="F32" s="25">
        <v>3.06428922</v>
      </c>
      <c r="G32" s="25"/>
      <c r="H32" s="25">
        <v>3.3206634999999998</v>
      </c>
      <c r="I32" s="25"/>
      <c r="J32" s="25">
        <v>3.4818259049999996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>
        <v>6.9343266049999999</v>
      </c>
      <c r="Y32" s="25">
        <v>269.55245624999998</v>
      </c>
      <c r="Z32" s="25">
        <v>11.22345</v>
      </c>
      <c r="AA32" s="25"/>
      <c r="AB32" s="25"/>
      <c r="AC32" s="25"/>
      <c r="AD32" s="25"/>
      <c r="AE32" s="25">
        <v>49</v>
      </c>
      <c r="AF32" s="25">
        <v>327.43383928195209</v>
      </c>
      <c r="AG32" s="25">
        <f t="shared" si="0"/>
        <v>705.34563515195214</v>
      </c>
    </row>
    <row r="33" spans="1:33" x14ac:dyDescent="0.35">
      <c r="A33" s="12" t="s">
        <v>58</v>
      </c>
      <c r="B33" s="25"/>
      <c r="C33" s="25"/>
      <c r="D33" s="25"/>
      <c r="E33" s="25">
        <v>246.52258537499998</v>
      </c>
      <c r="F33" s="25"/>
      <c r="G33" s="25"/>
      <c r="H33" s="25"/>
      <c r="I33" s="25"/>
      <c r="J33" s="25">
        <v>2.447107425</v>
      </c>
      <c r="K33" s="25">
        <v>0.90376694000000002</v>
      </c>
      <c r="L33" s="25">
        <v>6.3890877999999995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>
        <v>9.7849765649999991</v>
      </c>
      <c r="Y33" s="25">
        <v>246.52258537499998</v>
      </c>
      <c r="Z33" s="25">
        <v>3.6541590000000004</v>
      </c>
      <c r="AA33" s="25"/>
      <c r="AB33" s="25"/>
      <c r="AC33" s="25"/>
      <c r="AD33" s="25"/>
      <c r="AE33" s="25"/>
      <c r="AF33" s="25">
        <v>198.55901307419907</v>
      </c>
      <c r="AG33" s="25">
        <f t="shared" si="0"/>
        <v>468.26069617919904</v>
      </c>
    </row>
    <row r="34" spans="1:33" x14ac:dyDescent="0.35">
      <c r="A34" s="12" t="s">
        <v>59</v>
      </c>
      <c r="B34" s="25"/>
      <c r="C34" s="25"/>
      <c r="D34" s="25">
        <v>271.02185020000002</v>
      </c>
      <c r="E34" s="25">
        <v>366.47114460000245</v>
      </c>
      <c r="F34" s="25"/>
      <c r="G34" s="25"/>
      <c r="H34" s="25"/>
      <c r="I34" s="25"/>
      <c r="J34" s="25"/>
      <c r="K34" s="25"/>
      <c r="L34" s="25">
        <v>88.139999999999986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>
        <v>88.139999999999986</v>
      </c>
      <c r="Y34" s="25">
        <v>366.47114460000245</v>
      </c>
      <c r="Z34" s="25"/>
      <c r="AA34" s="25"/>
      <c r="AB34" s="25"/>
      <c r="AC34" s="25">
        <v>289</v>
      </c>
      <c r="AD34" s="25"/>
      <c r="AE34" s="25">
        <v>1029</v>
      </c>
      <c r="AF34" s="25">
        <v>1410.4389867002817</v>
      </c>
      <c r="AG34" s="25">
        <f t="shared" si="0"/>
        <v>3542.2119815002843</v>
      </c>
    </row>
    <row r="35" spans="1:33" x14ac:dyDescent="0.35">
      <c r="A35" s="9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35">
      <c r="A36" s="9" t="s">
        <v>60</v>
      </c>
      <c r="B36" s="25"/>
      <c r="C36" s="25"/>
      <c r="D36" s="25"/>
      <c r="E36" s="25">
        <v>338.62125000000003</v>
      </c>
      <c r="F36" s="25"/>
      <c r="G36" s="25"/>
      <c r="H36" s="25"/>
      <c r="I36" s="25">
        <v>35.329560000000001</v>
      </c>
      <c r="J36" s="25">
        <v>19623.26029437</v>
      </c>
      <c r="K36" s="25">
        <v>2415.0884314400005</v>
      </c>
      <c r="L36" s="25">
        <v>3790.5047699999996</v>
      </c>
      <c r="M36" s="25"/>
      <c r="N36" s="25">
        <v>1173.6938999999993</v>
      </c>
      <c r="O36" s="25"/>
      <c r="P36" s="25"/>
      <c r="Q36" s="25"/>
      <c r="R36" s="25"/>
      <c r="S36" s="25"/>
      <c r="T36" s="25"/>
      <c r="U36" s="25"/>
      <c r="V36" s="25"/>
      <c r="W36" s="25"/>
      <c r="X36" s="25">
        <v>27037.876955809999</v>
      </c>
      <c r="Y36" s="25">
        <v>338.62125000000003</v>
      </c>
      <c r="Z36" s="25">
        <v>174.810552</v>
      </c>
      <c r="AA36" s="25"/>
      <c r="AB36" s="25"/>
      <c r="AC36" s="25"/>
      <c r="AD36" s="25"/>
      <c r="AE36" s="25"/>
      <c r="AF36" s="25">
        <v>135.66995436245017</v>
      </c>
      <c r="AG36" s="25">
        <f t="shared" si="0"/>
        <v>54724.85566798244</v>
      </c>
    </row>
    <row r="37" spans="1:33" x14ac:dyDescent="0.35">
      <c r="A37" s="12" t="s">
        <v>61</v>
      </c>
      <c r="B37" s="25"/>
      <c r="C37" s="25"/>
      <c r="D37" s="25"/>
      <c r="E37" s="25"/>
      <c r="F37" s="25"/>
      <c r="G37" s="25"/>
      <c r="H37" s="25"/>
      <c r="I37" s="25"/>
      <c r="J37" s="25">
        <v>118.12279049999999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118.12279049999999</v>
      </c>
      <c r="Y37" s="25"/>
      <c r="Z37" s="25"/>
      <c r="AA37" s="25"/>
      <c r="AB37" s="25"/>
      <c r="AC37" s="25"/>
      <c r="AD37" s="25"/>
      <c r="AE37" s="25"/>
      <c r="AF37" s="25">
        <v>110.73987214561018</v>
      </c>
      <c r="AG37" s="25">
        <f t="shared" si="0"/>
        <v>346.98545314561017</v>
      </c>
    </row>
    <row r="38" spans="1:33" x14ac:dyDescent="0.35">
      <c r="A38" s="12" t="s">
        <v>62</v>
      </c>
      <c r="B38" s="25"/>
      <c r="C38" s="25"/>
      <c r="D38" s="25"/>
      <c r="E38" s="25"/>
      <c r="F38" s="25"/>
      <c r="G38" s="25"/>
      <c r="H38" s="25"/>
      <c r="I38" s="25">
        <v>35.329560000000001</v>
      </c>
      <c r="J38" s="25">
        <v>360.27004499999998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>
        <v>395.599605</v>
      </c>
      <c r="Y38" s="25"/>
      <c r="Z38" s="25"/>
      <c r="AA38" s="25"/>
      <c r="AB38" s="25"/>
      <c r="AC38" s="25"/>
      <c r="AD38" s="25"/>
      <c r="AE38" s="25"/>
      <c r="AF38" s="25"/>
      <c r="AG38" s="25">
        <f t="shared" si="0"/>
        <v>791.19920999999999</v>
      </c>
    </row>
    <row r="39" spans="1:33" x14ac:dyDescent="0.35">
      <c r="A39" s="12" t="s">
        <v>63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>
        <v>1173.6938999999993</v>
      </c>
      <c r="O39" s="25"/>
      <c r="P39" s="25"/>
      <c r="Q39" s="25"/>
      <c r="R39" s="25"/>
      <c r="S39" s="25"/>
      <c r="T39" s="25"/>
      <c r="U39" s="25"/>
      <c r="V39" s="25"/>
      <c r="W39" s="25"/>
      <c r="X39" s="25">
        <v>1173.6938999999993</v>
      </c>
      <c r="Y39" s="25"/>
      <c r="Z39" s="25"/>
      <c r="AA39" s="25"/>
      <c r="AB39" s="25"/>
      <c r="AC39" s="25"/>
      <c r="AD39" s="25"/>
      <c r="AE39" s="25"/>
      <c r="AF39" s="25"/>
      <c r="AG39" s="25">
        <f t="shared" si="0"/>
        <v>2347.3877999999986</v>
      </c>
    </row>
    <row r="40" spans="1:33" x14ac:dyDescent="0.35">
      <c r="A40" s="12" t="s">
        <v>64</v>
      </c>
      <c r="B40" s="25"/>
      <c r="C40" s="25"/>
      <c r="D40" s="25"/>
      <c r="E40" s="25">
        <v>258.51375000000002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>
        <v>0</v>
      </c>
      <c r="Y40" s="25">
        <v>258.51375000000002</v>
      </c>
      <c r="Z40" s="25"/>
      <c r="AA40" s="25"/>
      <c r="AB40" s="25"/>
      <c r="AC40" s="25"/>
      <c r="AD40" s="25"/>
      <c r="AE40" s="25"/>
      <c r="AF40" s="25">
        <v>24.930082216839999</v>
      </c>
      <c r="AG40" s="25">
        <f t="shared" si="0"/>
        <v>283.44383221684001</v>
      </c>
    </row>
    <row r="41" spans="1:33" x14ac:dyDescent="0.35">
      <c r="A41" s="12" t="s">
        <v>65</v>
      </c>
      <c r="B41" s="25"/>
      <c r="C41" s="25"/>
      <c r="D41" s="25"/>
      <c r="E41" s="25">
        <v>80.107499999999987</v>
      </c>
      <c r="F41" s="25"/>
      <c r="G41" s="25"/>
      <c r="H41" s="25"/>
      <c r="I41" s="25"/>
      <c r="J41" s="25">
        <v>19144.867458870001</v>
      </c>
      <c r="K41" s="25">
        <v>2415.0884314400005</v>
      </c>
      <c r="L41" s="25">
        <v>3790.5047699999996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>
        <v>25350.46066031</v>
      </c>
      <c r="Y41" s="25">
        <v>80.107499999999987</v>
      </c>
      <c r="Z41" s="25">
        <v>174.810552</v>
      </c>
      <c r="AA41" s="25"/>
      <c r="AB41" s="25"/>
      <c r="AC41" s="25"/>
      <c r="AD41" s="25"/>
      <c r="AE41" s="25"/>
      <c r="AF41" s="25"/>
      <c r="AG41" s="25">
        <f t="shared" si="0"/>
        <v>50955.839372620001</v>
      </c>
    </row>
    <row r="42" spans="1:33" x14ac:dyDescent="0.35">
      <c r="A42" s="9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x14ac:dyDescent="0.35">
      <c r="A43" s="9" t="s">
        <v>66</v>
      </c>
      <c r="B43" s="25">
        <v>3384.0235524</v>
      </c>
      <c r="C43" s="25">
        <v>953.68342499999994</v>
      </c>
      <c r="D43" s="25">
        <v>116.825</v>
      </c>
      <c r="E43" s="25">
        <v>16795.506674999997</v>
      </c>
      <c r="F43" s="25"/>
      <c r="G43" s="25"/>
      <c r="H43" s="25"/>
      <c r="I43" s="25">
        <v>18.522224639999997</v>
      </c>
      <c r="J43" s="25">
        <v>3097.0822499999995</v>
      </c>
      <c r="K43" s="25"/>
      <c r="L43" s="25">
        <v>823.36658999999997</v>
      </c>
      <c r="M43" s="25"/>
      <c r="N43" s="25"/>
      <c r="O43" s="25">
        <v>9.4049999999999994</v>
      </c>
      <c r="P43" s="25"/>
      <c r="Q43" s="25"/>
      <c r="R43" s="25"/>
      <c r="S43" s="25"/>
      <c r="T43" s="25"/>
      <c r="U43" s="25"/>
      <c r="V43" s="25"/>
      <c r="W43" s="25"/>
      <c r="X43" s="25">
        <v>3948.3760646399996</v>
      </c>
      <c r="Y43" s="25">
        <v>15841.823249999998</v>
      </c>
      <c r="Z43" s="25">
        <v>1502.5252999999998</v>
      </c>
      <c r="AA43" s="25"/>
      <c r="AB43" s="25"/>
      <c r="AC43" s="25">
        <v>537</v>
      </c>
      <c r="AD43" s="25">
        <v>1954.22</v>
      </c>
      <c r="AE43" s="25">
        <v>41</v>
      </c>
      <c r="AF43" s="25">
        <v>12041.732802961867</v>
      </c>
      <c r="AG43" s="25">
        <f t="shared" si="0"/>
        <v>44269.585459641865</v>
      </c>
    </row>
    <row r="44" spans="1:33" x14ac:dyDescent="0.35">
      <c r="A44" s="12" t="s">
        <v>67</v>
      </c>
      <c r="B44" s="25">
        <v>3384.0235524</v>
      </c>
      <c r="C44" s="25">
        <v>953.68342499999994</v>
      </c>
      <c r="D44" s="25">
        <v>116.825</v>
      </c>
      <c r="E44" s="25">
        <v>16630.729424999998</v>
      </c>
      <c r="F44" s="25"/>
      <c r="G44" s="25"/>
      <c r="H44" s="25"/>
      <c r="I44" s="25">
        <v>18.522224639999997</v>
      </c>
      <c r="J44" s="25"/>
      <c r="K44" s="25"/>
      <c r="L44" s="25">
        <v>823.36658999999997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>
        <v>851.29381463999994</v>
      </c>
      <c r="Y44" s="25">
        <v>15677.045999999998</v>
      </c>
      <c r="Z44" s="25">
        <v>1502.5252999999998</v>
      </c>
      <c r="AA44" s="25"/>
      <c r="AB44" s="25"/>
      <c r="AC44" s="25">
        <v>537</v>
      </c>
      <c r="AD44" s="25">
        <v>1327.42</v>
      </c>
      <c r="AE44" s="25">
        <v>41</v>
      </c>
      <c r="AF44" s="25">
        <v>11218.592108638491</v>
      </c>
      <c r="AG44" s="25">
        <f t="shared" si="0"/>
        <v>36451.298015318491</v>
      </c>
    </row>
    <row r="45" spans="1:33" x14ac:dyDescent="0.35">
      <c r="A45" s="12" t="s">
        <v>68</v>
      </c>
      <c r="B45" s="25"/>
      <c r="C45" s="25"/>
      <c r="D45" s="25"/>
      <c r="E45" s="25">
        <v>164.77724999999998</v>
      </c>
      <c r="F45" s="25"/>
      <c r="G45" s="25"/>
      <c r="H45" s="25"/>
      <c r="I45" s="25"/>
      <c r="J45" s="25">
        <v>3097.0822499999995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>
        <v>3097.0822499999995</v>
      </c>
      <c r="Y45" s="25">
        <v>164.77724999999998</v>
      </c>
      <c r="Z45" s="25"/>
      <c r="AA45" s="25"/>
      <c r="AB45" s="25"/>
      <c r="AC45" s="25"/>
      <c r="AD45" s="25">
        <v>626.79999999999995</v>
      </c>
      <c r="AE45" s="25"/>
      <c r="AF45" s="25">
        <v>823.14069432337612</v>
      </c>
      <c r="AG45" s="25">
        <f t="shared" si="0"/>
        <v>7808.8824443233752</v>
      </c>
    </row>
    <row r="46" spans="1:33" x14ac:dyDescent="0.35">
      <c r="A46" s="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x14ac:dyDescent="0.35">
      <c r="A47" s="9" t="s">
        <v>69</v>
      </c>
      <c r="B47" s="25"/>
      <c r="C47" s="25"/>
      <c r="D47" s="25"/>
      <c r="E47" s="25">
        <v>788.0949020999999</v>
      </c>
      <c r="F47" s="25"/>
      <c r="G47" s="25"/>
      <c r="H47" s="25"/>
      <c r="I47" s="25"/>
      <c r="J47" s="25"/>
      <c r="K47" s="25"/>
      <c r="L47" s="25"/>
      <c r="M47" s="25"/>
      <c r="N47" s="25"/>
      <c r="O47" s="25">
        <v>0</v>
      </c>
      <c r="P47" s="25">
        <v>2123.437825</v>
      </c>
      <c r="Q47" s="25">
        <v>307.13184000000007</v>
      </c>
      <c r="R47" s="25">
        <v>211.67520000000002</v>
      </c>
      <c r="S47" s="25">
        <v>19.741</v>
      </c>
      <c r="T47" s="25">
        <v>2022.72</v>
      </c>
      <c r="U47" s="25">
        <v>1603.2</v>
      </c>
      <c r="V47" s="25"/>
      <c r="W47" s="25"/>
      <c r="X47" s="25">
        <v>6287.9058649999997</v>
      </c>
      <c r="Y47" s="25">
        <v>788.0949020999999</v>
      </c>
      <c r="Z47" s="25"/>
      <c r="AA47" s="25"/>
      <c r="AB47" s="25"/>
      <c r="AC47" s="25"/>
      <c r="AD47" s="25"/>
      <c r="AE47" s="25"/>
      <c r="AF47" s="25"/>
      <c r="AG47" s="25">
        <f t="shared" si="0"/>
        <v>13363.906632099999</v>
      </c>
    </row>
    <row r="48" spans="1:33" x14ac:dyDescent="0.35">
      <c r="A48" s="12" t="s">
        <v>70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>
        <v>2123.437825</v>
      </c>
      <c r="Q48" s="25"/>
      <c r="R48" s="25"/>
      <c r="S48" s="25"/>
      <c r="T48" s="25"/>
      <c r="U48" s="25"/>
      <c r="V48" s="25"/>
      <c r="W48" s="25"/>
      <c r="X48" s="25">
        <v>2123.437825</v>
      </c>
      <c r="Y48" s="25"/>
      <c r="Z48" s="25"/>
      <c r="AA48" s="25"/>
      <c r="AB48" s="25"/>
      <c r="AC48" s="25"/>
      <c r="AD48" s="25"/>
      <c r="AE48" s="25"/>
      <c r="AF48" s="25"/>
      <c r="AG48" s="25">
        <f t="shared" si="0"/>
        <v>4246.87565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0767-0D3C-CC41-8F2A-8693990D7F40}">
  <dimension ref="A1:AG48"/>
  <sheetViews>
    <sheetView topLeftCell="W34" workbookViewId="0">
      <selection activeCell="AG42" sqref="AG42"/>
    </sheetView>
  </sheetViews>
  <sheetFormatPr defaultColWidth="8.81640625" defaultRowHeight="14" x14ac:dyDescent="0.3"/>
  <cols>
    <col min="1" max="1" width="30" style="2" bestFit="1" customWidth="1"/>
    <col min="2" max="16384" width="8.81640625" style="2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3" t="s">
        <v>71</v>
      </c>
    </row>
    <row r="2" spans="1:33" x14ac:dyDescent="0.3">
      <c r="A2" s="12" t="s">
        <v>32</v>
      </c>
      <c r="B2" s="25">
        <v>634.00284499999998</v>
      </c>
      <c r="C2" s="25">
        <v>14148.386020075</v>
      </c>
      <c r="D2" s="25">
        <v>938.17963127700011</v>
      </c>
      <c r="E2" s="25">
        <v>15720.568496352002</v>
      </c>
      <c r="F2" s="25"/>
      <c r="G2" s="25">
        <v>3363.0702000000001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>
        <v>377.70645000000002</v>
      </c>
      <c r="Z2" s="25">
        <v>3396.3255997681372</v>
      </c>
      <c r="AA2" s="25">
        <v>6716.1157210999991</v>
      </c>
      <c r="AB2" s="25">
        <v>2135.2271238199996</v>
      </c>
      <c r="AC2" s="25">
        <v>1784.02403</v>
      </c>
      <c r="AD2" s="25">
        <v>10576.102809999998</v>
      </c>
      <c r="AE2" s="25"/>
      <c r="AF2" s="25"/>
      <c r="AG2" s="25">
        <f>SUM(B2:D2,F2:AF2)</f>
        <v>44069.140431040134</v>
      </c>
    </row>
    <row r="3" spans="1:33" x14ac:dyDescent="0.3">
      <c r="A3" s="12" t="s">
        <v>33</v>
      </c>
      <c r="B3" s="25">
        <v>24962.102184943997</v>
      </c>
      <c r="C3" s="25"/>
      <c r="D3" s="25"/>
      <c r="E3" s="25">
        <v>24962.102184943997</v>
      </c>
      <c r="F3" s="25">
        <v>440.65444394399998</v>
      </c>
      <c r="G3" s="25">
        <v>30837.817500000001</v>
      </c>
      <c r="H3" s="25">
        <v>2441.0339800000002</v>
      </c>
      <c r="I3" s="25">
        <v>1942.9372800000001</v>
      </c>
      <c r="J3" s="25">
        <v>9151.0632449999994</v>
      </c>
      <c r="K3" s="25"/>
      <c r="L3" s="25">
        <v>3395.0929099999998</v>
      </c>
      <c r="M3" s="25"/>
      <c r="N3" s="25">
        <v>135.39983999999998</v>
      </c>
      <c r="O3" s="25"/>
      <c r="P3" s="25">
        <v>564.7587749999999</v>
      </c>
      <c r="Q3" s="25">
        <v>135.75839999999999</v>
      </c>
      <c r="R3" s="25">
        <v>292.30138080000006</v>
      </c>
      <c r="S3" s="25">
        <v>54.237877999999995</v>
      </c>
      <c r="T3" s="25">
        <v>4.19808</v>
      </c>
      <c r="U3" s="25">
        <v>62.587199999999989</v>
      </c>
      <c r="V3" s="25"/>
      <c r="W3" s="25"/>
      <c r="X3" s="25">
        <v>18179.368968799994</v>
      </c>
      <c r="Y3" s="25">
        <v>39703.545749999997</v>
      </c>
      <c r="Z3" s="25"/>
      <c r="AA3" s="25"/>
      <c r="AB3" s="25"/>
      <c r="AC3" s="25"/>
      <c r="AD3" s="25"/>
      <c r="AE3" s="25"/>
      <c r="AF3" s="25">
        <v>162.49699999999999</v>
      </c>
      <c r="AG3" s="25">
        <f t="shared" ref="AG3:AG48" si="0">SUM(B3:D3,F3:AF3)</f>
        <v>132465.35481648799</v>
      </c>
    </row>
    <row r="4" spans="1:33" x14ac:dyDescent="0.3">
      <c r="A4" s="12" t="s">
        <v>34</v>
      </c>
      <c r="B4" s="25">
        <v>85.575540000000004</v>
      </c>
      <c r="C4" s="25">
        <v>0.77374797500000003</v>
      </c>
      <c r="D4" s="25"/>
      <c r="E4" s="25">
        <v>86.34928797500001</v>
      </c>
      <c r="F4" s="25">
        <v>135.72755261</v>
      </c>
      <c r="G4" s="25"/>
      <c r="H4" s="25">
        <v>10.395</v>
      </c>
      <c r="I4" s="25">
        <v>132.64767000000001</v>
      </c>
      <c r="J4" s="25">
        <v>2710.9558349999998</v>
      </c>
      <c r="K4" s="25">
        <v>1998.03133</v>
      </c>
      <c r="L4" s="25">
        <v>133.62249999999997</v>
      </c>
      <c r="M4" s="25"/>
      <c r="N4" s="25">
        <v>638.03084999999999</v>
      </c>
      <c r="O4" s="25"/>
      <c r="P4" s="25">
        <v>82.363275000000002</v>
      </c>
      <c r="Q4" s="25">
        <v>896.48352</v>
      </c>
      <c r="R4" s="25">
        <v>185.99027040000001</v>
      </c>
      <c r="S4" s="25">
        <v>5.5513769999999996</v>
      </c>
      <c r="T4" s="25">
        <v>591.84864000000005</v>
      </c>
      <c r="U4" s="25">
        <v>543.7056</v>
      </c>
      <c r="V4" s="25"/>
      <c r="W4" s="25"/>
      <c r="X4" s="25">
        <v>7929.6258673999992</v>
      </c>
      <c r="Y4" s="25">
        <v>476.45399999999995</v>
      </c>
      <c r="Z4" s="25"/>
      <c r="AA4" s="25"/>
      <c r="AB4" s="25"/>
      <c r="AC4" s="25"/>
      <c r="AD4" s="25"/>
      <c r="AE4" s="25"/>
      <c r="AF4" s="25">
        <v>213.58959999999996</v>
      </c>
      <c r="AG4" s="25">
        <f t="shared" si="0"/>
        <v>16771.372175385</v>
      </c>
    </row>
    <row r="5" spans="1:33" x14ac:dyDescent="0.3">
      <c r="A5" s="12" t="s">
        <v>35</v>
      </c>
      <c r="B5" s="25"/>
      <c r="C5" s="25"/>
      <c r="D5" s="25"/>
      <c r="E5" s="25"/>
      <c r="F5" s="25"/>
      <c r="G5" s="25"/>
      <c r="H5" s="25"/>
      <c r="I5" s="25">
        <v>270.96507000000003</v>
      </c>
      <c r="J5" s="25">
        <v>281.83463999999998</v>
      </c>
      <c r="K5" s="25"/>
      <c r="L5" s="25"/>
      <c r="M5" s="25"/>
      <c r="N5" s="25">
        <v>1951.6572299999998</v>
      </c>
      <c r="O5" s="25"/>
      <c r="P5" s="25"/>
      <c r="Q5" s="25"/>
      <c r="R5" s="25"/>
      <c r="S5" s="25"/>
      <c r="T5" s="25"/>
      <c r="U5" s="25"/>
      <c r="V5" s="25"/>
      <c r="W5" s="25"/>
      <c r="X5" s="25">
        <v>2504.45694</v>
      </c>
      <c r="Y5" s="25"/>
      <c r="Z5" s="25"/>
      <c r="AA5" s="25"/>
      <c r="AB5" s="25"/>
      <c r="AC5" s="25"/>
      <c r="AD5" s="25"/>
      <c r="AE5" s="25"/>
      <c r="AF5" s="25"/>
      <c r="AG5" s="25">
        <f t="shared" si="0"/>
        <v>5008.9138800000001</v>
      </c>
    </row>
    <row r="6" spans="1:33" x14ac:dyDescent="0.3">
      <c r="A6" s="12" t="s">
        <v>36</v>
      </c>
      <c r="B6" s="25">
        <v>-61.237968000000002</v>
      </c>
      <c r="C6" s="25">
        <v>-284.63023435000002</v>
      </c>
      <c r="D6" s="25">
        <v>40.844412400000003</v>
      </c>
      <c r="E6" s="25">
        <v>-305.02378995000004</v>
      </c>
      <c r="F6" s="25">
        <v>20.387275559999999</v>
      </c>
      <c r="G6" s="25">
        <v>191.96940000000001</v>
      </c>
      <c r="H6" s="25">
        <v>79.089010000000002</v>
      </c>
      <c r="I6" s="25">
        <v>-118.502925</v>
      </c>
      <c r="J6" s="25">
        <v>-139.92682499999998</v>
      </c>
      <c r="K6" s="25">
        <v>18.690760000000001</v>
      </c>
      <c r="L6" s="25">
        <v>78.892079999999993</v>
      </c>
      <c r="M6" s="25"/>
      <c r="N6" s="25">
        <v>65.656184999999994</v>
      </c>
      <c r="O6" s="25">
        <v>2.2498849999999999</v>
      </c>
      <c r="P6" s="25">
        <v>4.1430499999999997</v>
      </c>
      <c r="Q6" s="25">
        <v>-59.860799999999998</v>
      </c>
      <c r="R6" s="25">
        <v>21.382204800000004</v>
      </c>
      <c r="S6" s="25">
        <v>-11.913173999999998</v>
      </c>
      <c r="T6" s="25">
        <v>-22.824959999999997</v>
      </c>
      <c r="U6" s="25">
        <v>135.34079999999997</v>
      </c>
      <c r="V6" s="25"/>
      <c r="W6" s="25"/>
      <c r="X6" s="25">
        <v>51.480340799999993</v>
      </c>
      <c r="Y6" s="25">
        <v>200.83799999999999</v>
      </c>
      <c r="Z6" s="25"/>
      <c r="AA6" s="25"/>
      <c r="AB6" s="25"/>
      <c r="AC6" s="25"/>
      <c r="AD6" s="25"/>
      <c r="AE6" s="25"/>
      <c r="AF6" s="25"/>
      <c r="AG6" s="25">
        <f t="shared" si="0"/>
        <v>212.06651720999994</v>
      </c>
    </row>
    <row r="7" spans="1:33" x14ac:dyDescent="0.3">
      <c r="A7" s="9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x14ac:dyDescent="0.3">
      <c r="A8" s="9" t="s">
        <v>37</v>
      </c>
      <c r="B8" s="25">
        <v>25449.291521943993</v>
      </c>
      <c r="C8" s="25">
        <v>13862.982037750002</v>
      </c>
      <c r="D8" s="25">
        <v>979.02404367700012</v>
      </c>
      <c r="E8" s="25">
        <v>40291.297603371</v>
      </c>
      <c r="F8" s="25">
        <v>324.93344489400005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>
        <f t="shared" si="0"/>
        <v>40616.231048264999</v>
      </c>
    </row>
    <row r="9" spans="1:33" x14ac:dyDescent="0.3">
      <c r="A9" s="12" t="s">
        <v>38</v>
      </c>
      <c r="B9" s="25">
        <v>71.126162422997368</v>
      </c>
      <c r="C9" s="25">
        <v>167.54445348140143</v>
      </c>
      <c r="D9" s="25">
        <v>-0.81417584099983742</v>
      </c>
      <c r="E9" s="25">
        <v>237.85644006339896</v>
      </c>
      <c r="F9" s="25">
        <v>128.615616284</v>
      </c>
      <c r="G9" s="25"/>
      <c r="H9" s="25">
        <v>434.80317650000006</v>
      </c>
      <c r="I9" s="25">
        <v>-204.5847354</v>
      </c>
      <c r="J9" s="25"/>
      <c r="K9" s="25"/>
      <c r="L9" s="25">
        <v>65.130047300000115</v>
      </c>
      <c r="M9" s="25"/>
      <c r="N9" s="25"/>
      <c r="O9" s="25"/>
      <c r="P9" s="25">
        <v>20.8981397499997</v>
      </c>
      <c r="Q9" s="25"/>
      <c r="R9" s="25"/>
      <c r="S9" s="25"/>
      <c r="T9" s="25"/>
      <c r="U9" s="25"/>
      <c r="V9" s="25"/>
      <c r="W9" s="25"/>
      <c r="X9" s="25">
        <v>316.2408781499999</v>
      </c>
      <c r="Y9" s="25"/>
      <c r="Z9" s="25"/>
      <c r="AA9" s="25"/>
      <c r="AB9" s="25"/>
      <c r="AC9" s="25"/>
      <c r="AD9" s="25"/>
      <c r="AE9" s="25"/>
      <c r="AF9" s="25"/>
      <c r="AG9" s="25">
        <f t="shared" si="0"/>
        <v>998.9595626473988</v>
      </c>
    </row>
    <row r="10" spans="1:33" x14ac:dyDescent="0.3">
      <c r="A10" s="12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x14ac:dyDescent="0.3">
      <c r="A11" s="9" t="s">
        <v>39</v>
      </c>
      <c r="B11" s="25">
        <v>-18017.329975911496</v>
      </c>
      <c r="C11" s="25">
        <v>-10125.0427932686</v>
      </c>
      <c r="D11" s="25">
        <v>-608.71759709999992</v>
      </c>
      <c r="E11" s="25">
        <v>-28751.090366280096</v>
      </c>
      <c r="F11" s="25">
        <v>3351.0789661999997</v>
      </c>
      <c r="G11" s="25">
        <v>-34392.857100000001</v>
      </c>
      <c r="H11" s="25">
        <v>1182.3527099999999</v>
      </c>
      <c r="I11" s="25">
        <v>-1466.6508624000001</v>
      </c>
      <c r="J11" s="25">
        <v>17428.295106449998</v>
      </c>
      <c r="K11" s="25">
        <v>4401.9382700000006</v>
      </c>
      <c r="L11" s="25">
        <v>1096.6005899999998</v>
      </c>
      <c r="M11" s="25"/>
      <c r="N11" s="25">
        <v>3110.7340049999998</v>
      </c>
      <c r="O11" s="25">
        <v>6.5876799999999998</v>
      </c>
      <c r="P11" s="25">
        <v>1616.3968749999999</v>
      </c>
      <c r="Q11" s="25">
        <v>1146.0288</v>
      </c>
      <c r="R11" s="25">
        <v>75.582091200000008</v>
      </c>
      <c r="S11" s="25">
        <v>14.346511999999999</v>
      </c>
      <c r="T11" s="25">
        <v>2654.3788799999998</v>
      </c>
      <c r="U11" s="25">
        <v>2566.9795199999999</v>
      </c>
      <c r="V11" s="25"/>
      <c r="W11" s="25"/>
      <c r="X11" s="25">
        <v>33834.499377249995</v>
      </c>
      <c r="Y11" s="25">
        <v>-13382.156411249996</v>
      </c>
      <c r="Z11" s="25">
        <v>-778.7997087</v>
      </c>
      <c r="AA11" s="25">
        <v>-6716.1157210999991</v>
      </c>
      <c r="AB11" s="25">
        <v>-2135.2271238200001</v>
      </c>
      <c r="AC11" s="25">
        <v>-941.50402999999994</v>
      </c>
      <c r="AD11" s="25">
        <v>-8621.8828099999992</v>
      </c>
      <c r="AE11" s="25">
        <v>2648.2076200000001</v>
      </c>
      <c r="AF11" s="25">
        <v>22418.27029271928</v>
      </c>
      <c r="AG11" s="25">
        <f t="shared" si="0"/>
        <v>365.99316226917654</v>
      </c>
    </row>
    <row r="12" spans="1:33" x14ac:dyDescent="0.3">
      <c r="A12" s="12" t="s">
        <v>40</v>
      </c>
      <c r="B12" s="25">
        <v>-13600.701970537499</v>
      </c>
      <c r="C12" s="25">
        <v>-10114.388170108599</v>
      </c>
      <c r="D12" s="25">
        <v>-608.71759709999992</v>
      </c>
      <c r="E12" s="25">
        <v>-24323.807737746098</v>
      </c>
      <c r="F12" s="25">
        <v>-872.14571000000001</v>
      </c>
      <c r="G12" s="25"/>
      <c r="H12" s="25"/>
      <c r="I12" s="25">
        <v>-173.62434239999999</v>
      </c>
      <c r="J12" s="25">
        <v>-8.6034685500000005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34150.740255399993</v>
      </c>
      <c r="Y12" s="25">
        <v>-13382.156411249996</v>
      </c>
      <c r="Z12" s="25"/>
      <c r="AA12" s="25">
        <v>-6716.1157210999991</v>
      </c>
      <c r="AB12" s="25">
        <v>-2135.2271238200001</v>
      </c>
      <c r="AC12" s="25">
        <v>-941.50402999999994</v>
      </c>
      <c r="AD12" s="25">
        <v>-8621.8828099999992</v>
      </c>
      <c r="AE12" s="25">
        <v>2977.7076200000001</v>
      </c>
      <c r="AF12" s="25">
        <v>26376.46588706</v>
      </c>
      <c r="AG12" s="25">
        <f t="shared" si="0"/>
        <v>6329.8464075939009</v>
      </c>
    </row>
    <row r="13" spans="1:33" x14ac:dyDescent="0.3">
      <c r="A13" s="12" t="s">
        <v>41</v>
      </c>
      <c r="B13" s="25">
        <v>-4209.2900932940001</v>
      </c>
      <c r="C13" s="25"/>
      <c r="D13" s="25"/>
      <c r="E13" s="25">
        <v>-4209.2900932940001</v>
      </c>
      <c r="F13" s="25">
        <v>7443.4010011999999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>
        <f t="shared" si="0"/>
        <v>3234.1109079059997</v>
      </c>
    </row>
    <row r="14" spans="1:33" ht="14.5" x14ac:dyDescent="0.35">
      <c r="A14" s="12" t="s">
        <v>42</v>
      </c>
      <c r="B14" s="25"/>
      <c r="C14" s="25">
        <v>-294</v>
      </c>
      <c r="D14" s="25"/>
      <c r="E14" s="25">
        <v>-294</v>
      </c>
      <c r="F14" s="25"/>
      <c r="G14" s="25"/>
      <c r="H14" s="25"/>
      <c r="I14" s="25"/>
      <c r="J14" s="25">
        <v>125.4</v>
      </c>
      <c r="K14" s="25">
        <v>11.428999999999998</v>
      </c>
      <c r="L14" s="25">
        <v>2158.08</v>
      </c>
      <c r="M14" s="25"/>
      <c r="N14" s="25">
        <v>6352.5524699999996</v>
      </c>
      <c r="O14" s="25">
        <v>774.90240000000006</v>
      </c>
      <c r="P14" s="25">
        <v>1224.0315499999999</v>
      </c>
      <c r="Q14" s="25">
        <v>10.45</v>
      </c>
      <c r="R14" s="25">
        <v>-35001.75</v>
      </c>
      <c r="S14" s="25">
        <v>1222.18201</v>
      </c>
      <c r="T14" s="25">
        <v>1245.9605999999999</v>
      </c>
      <c r="U14" s="25">
        <v>5658.0187600000008</v>
      </c>
      <c r="V14" s="25"/>
      <c r="W14" s="25"/>
      <c r="X14" s="25">
        <v>14230.39509</v>
      </c>
      <c r="Y14" s="34">
        <v>3035.7619199999999</v>
      </c>
      <c r="Z14" s="25">
        <v>934.1717000000001</v>
      </c>
      <c r="AA14" s="25"/>
      <c r="AB14" s="25"/>
      <c r="AC14" s="25"/>
      <c r="AD14" s="25"/>
      <c r="AE14" s="25"/>
      <c r="AF14" s="25"/>
      <c r="AG14" s="25">
        <f t="shared" si="0"/>
        <v>1687.5854999999995</v>
      </c>
    </row>
    <row r="15" spans="1:33" x14ac:dyDescent="0.3">
      <c r="A15" s="12" t="s">
        <v>43</v>
      </c>
      <c r="B15" s="25">
        <v>-207.33791208</v>
      </c>
      <c r="C15" s="25">
        <v>-10.65462316</v>
      </c>
      <c r="D15" s="25"/>
      <c r="E15" s="25">
        <v>-217.99253524</v>
      </c>
      <c r="F15" s="25">
        <v>-924.24074000000007</v>
      </c>
      <c r="G15" s="25">
        <v>-358.48680000000002</v>
      </c>
      <c r="H15" s="25"/>
      <c r="I15" s="25">
        <v>-1729.9353600000002</v>
      </c>
      <c r="J15" s="25">
        <v>-126.53081999999999</v>
      </c>
      <c r="K15" s="25">
        <v>-54.929520000000004</v>
      </c>
      <c r="L15" s="25"/>
      <c r="M15" s="25"/>
      <c r="N15" s="25"/>
      <c r="O15" s="25"/>
      <c r="P15" s="25"/>
      <c r="Q15" s="25">
        <v>-5.1676799999999998</v>
      </c>
      <c r="R15" s="25"/>
      <c r="S15" s="25"/>
      <c r="T15" s="25"/>
      <c r="U15" s="25"/>
      <c r="V15" s="25"/>
      <c r="W15" s="25"/>
      <c r="X15" s="25">
        <v>-3219.29718</v>
      </c>
      <c r="Y15" s="25">
        <v>-43.657085999999993</v>
      </c>
      <c r="Z15" s="25"/>
      <c r="AA15" s="25"/>
      <c r="AB15" s="25"/>
      <c r="AC15" s="25"/>
      <c r="AD15" s="25"/>
      <c r="AE15" s="25"/>
      <c r="AF15" s="25">
        <v>-3732.99023406072</v>
      </c>
      <c r="AG15" s="25">
        <f t="shared" si="0"/>
        <v>-10413.227955300719</v>
      </c>
    </row>
    <row r="16" spans="1:33" x14ac:dyDescent="0.3">
      <c r="A16" s="9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x14ac:dyDescent="0.3">
      <c r="A17" s="9" t="s">
        <v>44</v>
      </c>
      <c r="B17" s="25">
        <v>7431.9615460324967</v>
      </c>
      <c r="C17" s="25">
        <v>3737.9392444814021</v>
      </c>
      <c r="D17" s="25">
        <v>370.3064465770002</v>
      </c>
      <c r="E17" s="25">
        <v>11540.207237090899</v>
      </c>
      <c r="F17" s="25">
        <v>3676.0124110940001</v>
      </c>
      <c r="G17" s="25"/>
      <c r="H17" s="25">
        <v>3692.0807000000004</v>
      </c>
      <c r="I17" s="25">
        <v>-45.829247399999986</v>
      </c>
      <c r="J17" s="25">
        <v>23446.641051449998</v>
      </c>
      <c r="K17" s="25">
        <v>2422.5977000000003</v>
      </c>
      <c r="L17" s="25">
        <v>4436.9630799999995</v>
      </c>
      <c r="M17" s="25"/>
      <c r="N17" s="25">
        <v>722.10194999999976</v>
      </c>
      <c r="O17" s="25">
        <v>8.8375649999999997</v>
      </c>
      <c r="P17" s="25">
        <v>2102.9354249999997</v>
      </c>
      <c r="Q17" s="25">
        <v>325.44287999999995</v>
      </c>
      <c r="R17" s="25">
        <v>203.27540640000007</v>
      </c>
      <c r="S17" s="25">
        <v>51.119838999999992</v>
      </c>
      <c r="T17" s="25">
        <v>2043.9033599999998</v>
      </c>
      <c r="U17" s="25">
        <v>2221.20192</v>
      </c>
      <c r="V17" s="25"/>
      <c r="W17" s="25"/>
      <c r="X17" s="25">
        <v>41631.265879450002</v>
      </c>
      <c r="Y17" s="25">
        <v>26423.479788750003</v>
      </c>
      <c r="Z17" s="25">
        <v>2617.5258910681378</v>
      </c>
      <c r="AA17" s="25"/>
      <c r="AB17" s="25"/>
      <c r="AC17" s="25">
        <v>842.5200000000001</v>
      </c>
      <c r="AD17" s="25">
        <v>1954.2199999999993</v>
      </c>
      <c r="AE17" s="25">
        <v>2648.2076200000001</v>
      </c>
      <c r="AF17" s="25">
        <v>22367.17769271928</v>
      </c>
      <c r="AG17" s="25">
        <f t="shared" si="0"/>
        <v>155331.8881496223</v>
      </c>
    </row>
    <row r="18" spans="1:33" x14ac:dyDescent="0.3">
      <c r="A18" s="12" t="s">
        <v>38</v>
      </c>
      <c r="B18" s="25">
        <v>71.126162422997368</v>
      </c>
      <c r="C18" s="25">
        <v>167.54445348140143</v>
      </c>
      <c r="D18" s="25">
        <v>-0.81417584099983742</v>
      </c>
      <c r="E18" s="25">
        <v>237.85644006339896</v>
      </c>
      <c r="F18" s="25">
        <v>128.615616284</v>
      </c>
      <c r="G18" s="25"/>
      <c r="H18" s="25">
        <v>434.80317650000006</v>
      </c>
      <c r="I18" s="25">
        <v>-204.5847354</v>
      </c>
      <c r="J18" s="25"/>
      <c r="K18" s="25"/>
      <c r="L18" s="25">
        <v>65.130047300000115</v>
      </c>
      <c r="M18" s="25"/>
      <c r="N18" s="25"/>
      <c r="O18" s="25"/>
      <c r="P18" s="25">
        <v>20.8981397499997</v>
      </c>
      <c r="Q18" s="25"/>
      <c r="R18" s="25"/>
      <c r="S18" s="25"/>
      <c r="T18" s="25"/>
      <c r="U18" s="25"/>
      <c r="V18" s="25"/>
      <c r="W18" s="25"/>
      <c r="X18" s="25">
        <v>316.2408781499999</v>
      </c>
      <c r="Y18" s="25"/>
      <c r="Z18" s="25"/>
      <c r="AA18" s="25"/>
      <c r="AB18" s="25"/>
      <c r="AC18" s="25"/>
      <c r="AD18" s="25"/>
      <c r="AE18" s="25"/>
      <c r="AF18" s="25"/>
      <c r="AG18" s="25">
        <f t="shared" si="0"/>
        <v>998.9595626473988</v>
      </c>
    </row>
    <row r="19" spans="1:33" x14ac:dyDescent="0.3">
      <c r="A19" s="9" t="s">
        <v>45</v>
      </c>
      <c r="B19" s="25">
        <v>7360.8353836094993</v>
      </c>
      <c r="C19" s="25">
        <v>3570.3947910000006</v>
      </c>
      <c r="D19" s="25">
        <v>371.12062241800004</v>
      </c>
      <c r="E19" s="25">
        <v>11302.3507970275</v>
      </c>
      <c r="F19" s="25">
        <v>3546.9361541599997</v>
      </c>
      <c r="G19" s="25"/>
      <c r="H19" s="25">
        <v>3257.2775235000004</v>
      </c>
      <c r="I19" s="25">
        <v>158.75548800000001</v>
      </c>
      <c r="J19" s="25">
        <v>23446.641051449995</v>
      </c>
      <c r="K19" s="25">
        <v>2422.5976999999998</v>
      </c>
      <c r="L19" s="25">
        <v>4371.8330326999994</v>
      </c>
      <c r="M19" s="25"/>
      <c r="N19" s="25">
        <v>722.10194999999965</v>
      </c>
      <c r="O19" s="25">
        <v>8.8375649999999997</v>
      </c>
      <c r="P19" s="25">
        <v>2082.03728525</v>
      </c>
      <c r="Q19" s="25">
        <v>325.44287999999995</v>
      </c>
      <c r="R19" s="25">
        <v>203.27540640000004</v>
      </c>
      <c r="S19" s="25">
        <v>51.119838999999992</v>
      </c>
      <c r="T19" s="25">
        <v>2043.9033600000002</v>
      </c>
      <c r="U19" s="25">
        <v>2221.20192</v>
      </c>
      <c r="V19" s="25"/>
      <c r="W19" s="25"/>
      <c r="X19" s="25">
        <v>41315.025001299982</v>
      </c>
      <c r="Y19" s="25">
        <v>26423.479788749999</v>
      </c>
      <c r="Z19" s="25">
        <v>2617.5257324303402</v>
      </c>
      <c r="AA19" s="25"/>
      <c r="AB19" s="25"/>
      <c r="AC19" s="25">
        <v>842.52</v>
      </c>
      <c r="AD19" s="25">
        <v>1954.22</v>
      </c>
      <c r="AE19" s="25">
        <v>2648.2076200000001</v>
      </c>
      <c r="AF19" s="25">
        <v>22367.177692719277</v>
      </c>
      <c r="AG19" s="25">
        <f t="shared" si="0"/>
        <v>154332.46778768708</v>
      </c>
    </row>
    <row r="20" spans="1:33" x14ac:dyDescent="0.3">
      <c r="A20" s="9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x14ac:dyDescent="0.3">
      <c r="A21" s="9" t="s">
        <v>46</v>
      </c>
      <c r="B21" s="25">
        <v>3971.6533291094997</v>
      </c>
      <c r="C21" s="25">
        <v>1859.7707345000003</v>
      </c>
      <c r="D21" s="25">
        <v>255.836310518</v>
      </c>
      <c r="E21" s="25">
        <v>6087.2603741274997</v>
      </c>
      <c r="F21" s="25">
        <v>3546.9361541599997</v>
      </c>
      <c r="G21" s="25"/>
      <c r="H21" s="25">
        <v>3257.2775235000004</v>
      </c>
      <c r="I21" s="25">
        <v>22.645967999999996</v>
      </c>
      <c r="J21" s="25">
        <v>288.09117410197496</v>
      </c>
      <c r="K21" s="25">
        <v>4.2568665999999995</v>
      </c>
      <c r="L21" s="25">
        <v>96.3978027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>
        <v>3668.6693349019752</v>
      </c>
      <c r="Y21" s="25">
        <v>9046.6680974999999</v>
      </c>
      <c r="Z21" s="25">
        <v>912.07548974100007</v>
      </c>
      <c r="AA21" s="25"/>
      <c r="AB21" s="25"/>
      <c r="AC21" s="25">
        <v>294.77999999999997</v>
      </c>
      <c r="AD21" s="25"/>
      <c r="AE21" s="25">
        <v>2602.6976199999999</v>
      </c>
      <c r="AF21" s="25">
        <v>10097.14166981927</v>
      </c>
      <c r="AG21" s="25">
        <f t="shared" si="0"/>
        <v>39924.898075151716</v>
      </c>
    </row>
    <row r="22" spans="1:33" x14ac:dyDescent="0.3">
      <c r="A22" s="12" t="s">
        <v>47</v>
      </c>
      <c r="B22" s="25">
        <v>286.8397344</v>
      </c>
      <c r="C22" s="25">
        <v>367.37942650000002</v>
      </c>
      <c r="D22" s="25"/>
      <c r="E22" s="25">
        <v>654.21916090000002</v>
      </c>
      <c r="F22" s="25"/>
      <c r="G22" s="25"/>
      <c r="H22" s="25">
        <v>5.5440000000000005</v>
      </c>
      <c r="I22" s="25">
        <v>2.6480639999999998</v>
      </c>
      <c r="J22" s="25">
        <v>10.768854149999999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>
        <v>19.197732949999999</v>
      </c>
      <c r="Y22" s="25">
        <v>1139.0890499999998</v>
      </c>
      <c r="Z22" s="25">
        <v>47.494799999999998</v>
      </c>
      <c r="AA22" s="25"/>
      <c r="AB22" s="25"/>
      <c r="AC22" s="25"/>
      <c r="AD22" s="25"/>
      <c r="AE22" s="25">
        <v>544.6</v>
      </c>
      <c r="AF22" s="25">
        <v>636.68602242988368</v>
      </c>
      <c r="AG22" s="25">
        <f t="shared" si="0"/>
        <v>3060.2476844298835</v>
      </c>
    </row>
    <row r="23" spans="1:33" x14ac:dyDescent="0.3">
      <c r="A23" s="12" t="s">
        <v>48</v>
      </c>
      <c r="B23" s="25"/>
      <c r="C23" s="25">
        <v>13.337774999999999</v>
      </c>
      <c r="D23" s="25"/>
      <c r="E23" s="25">
        <v>13.337774999999999</v>
      </c>
      <c r="F23" s="25">
        <v>33</v>
      </c>
      <c r="G23" s="25"/>
      <c r="H23" s="25"/>
      <c r="I23" s="25">
        <v>2.2031999999999998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>
        <v>2.3895836499999996</v>
      </c>
      <c r="Y23" s="25">
        <v>32.983961999999998</v>
      </c>
      <c r="Z23" s="25"/>
      <c r="AA23" s="25"/>
      <c r="AB23" s="25"/>
      <c r="AC23" s="25"/>
      <c r="AD23" s="25"/>
      <c r="AE23" s="25"/>
      <c r="AF23" s="25">
        <v>58.964303182669141</v>
      </c>
      <c r="AG23" s="25">
        <f t="shared" si="0"/>
        <v>142.87882383266913</v>
      </c>
    </row>
    <row r="24" spans="1:33" x14ac:dyDescent="0.3">
      <c r="A24" s="12" t="s">
        <v>49</v>
      </c>
      <c r="B24" s="25">
        <v>150.9107487</v>
      </c>
      <c r="C24" s="25">
        <v>523.81649924999999</v>
      </c>
      <c r="D24" s="25"/>
      <c r="E24" s="25">
        <v>674.72724794999999</v>
      </c>
      <c r="F24" s="25">
        <v>2</v>
      </c>
      <c r="G24" s="25"/>
      <c r="H24" s="25"/>
      <c r="I24" s="25"/>
      <c r="J24" s="25">
        <v>14.2531506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>
        <v>14.8504898</v>
      </c>
      <c r="Y24" s="25">
        <v>903.35849999999994</v>
      </c>
      <c r="Z24" s="25">
        <v>0.72909999999999997</v>
      </c>
      <c r="AA24" s="25"/>
      <c r="AB24" s="25"/>
      <c r="AC24" s="25"/>
      <c r="AD24" s="25"/>
      <c r="AE24" s="25">
        <v>91</v>
      </c>
      <c r="AF24" s="25">
        <v>1234.0181679653092</v>
      </c>
      <c r="AG24" s="25">
        <f t="shared" si="0"/>
        <v>2934.9366563153089</v>
      </c>
    </row>
    <row r="25" spans="1:33" x14ac:dyDescent="0.3">
      <c r="A25" s="12" t="s">
        <v>50</v>
      </c>
      <c r="B25" s="25">
        <v>55.274243999999996</v>
      </c>
      <c r="C25" s="25">
        <v>104.0523505</v>
      </c>
      <c r="D25" s="25"/>
      <c r="E25" s="25">
        <v>159.3265945</v>
      </c>
      <c r="F25" s="25"/>
      <c r="G25" s="25"/>
      <c r="H25" s="25">
        <v>2.7036625000000001</v>
      </c>
      <c r="I25" s="25"/>
      <c r="J25" s="25">
        <v>2.1343976999999996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v>5.0274337999999998</v>
      </c>
      <c r="Y25" s="25">
        <v>247.84649999999999</v>
      </c>
      <c r="Z25" s="25">
        <v>5.3191700000000006</v>
      </c>
      <c r="AA25" s="25"/>
      <c r="AB25" s="25"/>
      <c r="AC25" s="25"/>
      <c r="AD25" s="25"/>
      <c r="AE25" s="25">
        <v>193.5</v>
      </c>
      <c r="AF25" s="25">
        <v>320.75727628761234</v>
      </c>
      <c r="AG25" s="25">
        <f t="shared" si="0"/>
        <v>936.61503478761233</v>
      </c>
    </row>
    <row r="26" spans="1:33" x14ac:dyDescent="0.3">
      <c r="A26" s="12" t="s">
        <v>51</v>
      </c>
      <c r="B26" s="25">
        <v>346.79609069999998</v>
      </c>
      <c r="C26" s="25">
        <v>146.02411374999997</v>
      </c>
      <c r="D26" s="25"/>
      <c r="E26" s="25">
        <v>492.82020444999995</v>
      </c>
      <c r="F26" s="25"/>
      <c r="G26" s="25"/>
      <c r="H26" s="25"/>
      <c r="I26" s="25">
        <v>4.7525279999999999</v>
      </c>
      <c r="J26" s="25">
        <v>5.25157965</v>
      </c>
      <c r="K26" s="25"/>
      <c r="L26" s="25">
        <v>2.6961460999999995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>
        <v>12.738292250000001</v>
      </c>
      <c r="Y26" s="25">
        <v>2060.22050025</v>
      </c>
      <c r="Z26" s="25">
        <v>3.0044720000000003</v>
      </c>
      <c r="AA26" s="25"/>
      <c r="AB26" s="25"/>
      <c r="AC26" s="25"/>
      <c r="AD26" s="25"/>
      <c r="AE26" s="25">
        <v>238.8</v>
      </c>
      <c r="AF26" s="25">
        <v>1230.4854173109184</v>
      </c>
      <c r="AG26" s="25">
        <f t="shared" si="0"/>
        <v>4050.7691400109188</v>
      </c>
    </row>
    <row r="27" spans="1:33" x14ac:dyDescent="0.3">
      <c r="A27" s="12" t="s">
        <v>52</v>
      </c>
      <c r="B27" s="25"/>
      <c r="C27" s="25"/>
      <c r="D27" s="25"/>
      <c r="E27" s="25">
        <v>0</v>
      </c>
      <c r="F27" s="25"/>
      <c r="G27" s="25"/>
      <c r="H27" s="25"/>
      <c r="I27" s="25"/>
      <c r="J27" s="25">
        <v>1.2961511999999999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>
        <v>1.7649383999999999</v>
      </c>
      <c r="Y27" s="25">
        <v>525.78899999999999</v>
      </c>
      <c r="Z27" s="25"/>
      <c r="AA27" s="25"/>
      <c r="AB27" s="25"/>
      <c r="AC27" s="25"/>
      <c r="AD27" s="25"/>
      <c r="AE27" s="25"/>
      <c r="AF27" s="25">
        <v>54.283465991771877</v>
      </c>
      <c r="AG27" s="25">
        <f t="shared" si="0"/>
        <v>583.13355559177182</v>
      </c>
    </row>
    <row r="28" spans="1:33" x14ac:dyDescent="0.3">
      <c r="A28" s="12" t="s">
        <v>53</v>
      </c>
      <c r="B28" s="25"/>
      <c r="C28" s="25"/>
      <c r="D28" s="25"/>
      <c r="E28" s="25">
        <v>0</v>
      </c>
      <c r="F28" s="25"/>
      <c r="G28" s="25"/>
      <c r="H28" s="25"/>
      <c r="I28" s="25"/>
      <c r="J28" s="25"/>
      <c r="K28" s="25"/>
      <c r="L28" s="25">
        <v>2.6334423999999999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>
        <v>2.9215935999999996</v>
      </c>
      <c r="Y28" s="25">
        <v>745.96810199999993</v>
      </c>
      <c r="Z28" s="25"/>
      <c r="AA28" s="25"/>
      <c r="AB28" s="25"/>
      <c r="AC28" s="25"/>
      <c r="AD28" s="25"/>
      <c r="AE28" s="25"/>
      <c r="AF28" s="25">
        <v>159.27119485698259</v>
      </c>
      <c r="AG28" s="25">
        <f t="shared" si="0"/>
        <v>910.79433285698246</v>
      </c>
    </row>
    <row r="29" spans="1:33" x14ac:dyDescent="0.3">
      <c r="A29" s="12" t="s">
        <v>54</v>
      </c>
      <c r="B29" s="25">
        <v>42.203084099999998</v>
      </c>
      <c r="C29" s="25">
        <v>167.00402199999999</v>
      </c>
      <c r="D29" s="25"/>
      <c r="E29" s="25">
        <v>209.20710609999998</v>
      </c>
      <c r="F29" s="25"/>
      <c r="G29" s="25"/>
      <c r="H29" s="25">
        <v>21.831040000000002</v>
      </c>
      <c r="I29" s="25"/>
      <c r="J29" s="25">
        <v>9.5839136999999983</v>
      </c>
      <c r="K29" s="25"/>
      <c r="L29" s="25">
        <v>1.0692737999999999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>
        <v>32.787631999999995</v>
      </c>
      <c r="Y29" s="25">
        <v>769.98815024999999</v>
      </c>
      <c r="Z29" s="25"/>
      <c r="AA29" s="25"/>
      <c r="AB29" s="25"/>
      <c r="AC29" s="25"/>
      <c r="AD29" s="25"/>
      <c r="AE29" s="25"/>
      <c r="AF29" s="25">
        <v>191.43010964451844</v>
      </c>
      <c r="AG29" s="25">
        <f t="shared" si="0"/>
        <v>1235.8972254945184</v>
      </c>
    </row>
    <row r="30" spans="1:33" x14ac:dyDescent="0.3">
      <c r="A30" s="12" t="s">
        <v>55</v>
      </c>
      <c r="B30" s="25">
        <v>1863.4959236999998</v>
      </c>
      <c r="C30" s="25">
        <v>456.78339550000004</v>
      </c>
      <c r="D30" s="25"/>
      <c r="E30" s="25">
        <v>2320.2793191999999</v>
      </c>
      <c r="F30" s="25"/>
      <c r="G30" s="25"/>
      <c r="H30" s="25">
        <v>3197.2065510000002</v>
      </c>
      <c r="I30" s="25">
        <v>10.670899199999999</v>
      </c>
      <c r="J30" s="25">
        <v>94.855535099999983</v>
      </c>
      <c r="K30" s="25">
        <v>1.0274996000000001</v>
      </c>
      <c r="L30" s="25">
        <v>1.4325913999999997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3305.1930763</v>
      </c>
      <c r="Y30" s="25">
        <v>227.35658549999997</v>
      </c>
      <c r="Z30" s="25">
        <v>475.26362676900004</v>
      </c>
      <c r="AA30" s="25"/>
      <c r="AB30" s="25"/>
      <c r="AC30" s="25"/>
      <c r="AD30" s="25"/>
      <c r="AE30" s="25">
        <v>43.4</v>
      </c>
      <c r="AF30" s="25">
        <v>778.76653363957894</v>
      </c>
      <c r="AG30" s="25">
        <f t="shared" si="0"/>
        <v>10455.452217708576</v>
      </c>
    </row>
    <row r="31" spans="1:33" x14ac:dyDescent="0.3">
      <c r="A31" s="12" t="s">
        <v>56</v>
      </c>
      <c r="B31" s="25">
        <v>1114.4710604999998</v>
      </c>
      <c r="C31" s="25">
        <v>12.125845</v>
      </c>
      <c r="D31" s="25"/>
      <c r="E31" s="25">
        <v>1126.5969054999998</v>
      </c>
      <c r="F31" s="25">
        <v>515.70742181000003</v>
      </c>
      <c r="G31" s="25"/>
      <c r="H31" s="25">
        <v>15.4083314</v>
      </c>
      <c r="I31" s="25"/>
      <c r="J31" s="25">
        <v>11.037654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>
        <v>26.668779000000001</v>
      </c>
      <c r="Y31" s="25">
        <v>1447.4540932499999</v>
      </c>
      <c r="Z31" s="25">
        <v>0.64575000000000005</v>
      </c>
      <c r="AA31" s="25"/>
      <c r="AB31" s="25"/>
      <c r="AC31" s="25"/>
      <c r="AD31" s="25"/>
      <c r="AE31" s="25">
        <v>270.8</v>
      </c>
      <c r="AF31" s="25">
        <v>2168.4449418078148</v>
      </c>
      <c r="AG31" s="25">
        <f t="shared" si="0"/>
        <v>5582.7638767678145</v>
      </c>
    </row>
    <row r="32" spans="1:33" x14ac:dyDescent="0.3">
      <c r="A32" s="12" t="s">
        <v>57</v>
      </c>
      <c r="B32" s="25">
        <v>26.322844499999999</v>
      </c>
      <c r="C32" s="25"/>
      <c r="D32" s="25"/>
      <c r="E32" s="25">
        <v>26.322844499999999</v>
      </c>
      <c r="F32" s="25">
        <v>6</v>
      </c>
      <c r="G32" s="25"/>
      <c r="H32" s="25"/>
      <c r="I32" s="25"/>
      <c r="J32" s="25">
        <v>5.0418368999999998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>
        <v>5.0733940999999998</v>
      </c>
      <c r="Y32" s="25">
        <v>234.96010725000002</v>
      </c>
      <c r="Z32" s="25"/>
      <c r="AA32" s="25"/>
      <c r="AB32" s="25"/>
      <c r="AC32" s="25"/>
      <c r="AD32" s="25"/>
      <c r="AE32" s="25">
        <v>51.4</v>
      </c>
      <c r="AF32" s="25">
        <v>384.0699666980878</v>
      </c>
      <c r="AG32" s="25">
        <f t="shared" si="0"/>
        <v>712.86814944808782</v>
      </c>
    </row>
    <row r="33" spans="1:33" x14ac:dyDescent="0.3">
      <c r="A33" s="12" t="s">
        <v>58</v>
      </c>
      <c r="B33" s="25"/>
      <c r="C33" s="25"/>
      <c r="D33" s="25"/>
      <c r="E33" s="25"/>
      <c r="F33" s="25"/>
      <c r="G33" s="25"/>
      <c r="H33" s="25"/>
      <c r="I33" s="25"/>
      <c r="J33" s="25">
        <v>2.4621821999999995</v>
      </c>
      <c r="K33" s="25">
        <v>0.85795810000000006</v>
      </c>
      <c r="L33" s="25">
        <v>5.2898689999999995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>
        <v>8.6550236999999992</v>
      </c>
      <c r="Y33" s="25">
        <v>235.44787200000002</v>
      </c>
      <c r="Z33" s="25"/>
      <c r="AA33" s="25"/>
      <c r="AB33" s="25"/>
      <c r="AC33" s="25"/>
      <c r="AD33" s="25"/>
      <c r="AE33" s="25"/>
      <c r="AF33" s="25">
        <v>189.91597171605969</v>
      </c>
      <c r="AG33" s="25">
        <f t="shared" si="0"/>
        <v>442.62887671605972</v>
      </c>
    </row>
    <row r="34" spans="1:33" x14ac:dyDescent="0.3">
      <c r="A34" s="12" t="s">
        <v>59</v>
      </c>
      <c r="B34" s="25"/>
      <c r="C34" s="25"/>
      <c r="D34" s="25">
        <v>255.836310518</v>
      </c>
      <c r="E34" s="25">
        <v>255.836310518</v>
      </c>
      <c r="F34" s="25"/>
      <c r="G34" s="25"/>
      <c r="H34" s="25"/>
      <c r="I34" s="25"/>
      <c r="J34" s="25"/>
      <c r="K34" s="25"/>
      <c r="L34" s="25">
        <v>79.68647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>
        <v>79.68647</v>
      </c>
      <c r="Y34" s="25">
        <v>45.557324999999992</v>
      </c>
      <c r="Z34" s="25"/>
      <c r="AA34" s="25"/>
      <c r="AB34" s="25"/>
      <c r="AC34" s="25">
        <v>294.77999999999997</v>
      </c>
      <c r="AD34" s="25"/>
      <c r="AE34" s="25">
        <v>1089.5976199999996</v>
      </c>
      <c r="AF34" s="25">
        <v>1215.9803606994719</v>
      </c>
      <c r="AG34" s="25">
        <f t="shared" si="0"/>
        <v>3061.1245562174713</v>
      </c>
    </row>
    <row r="35" spans="1:33" x14ac:dyDescent="0.3">
      <c r="A35" s="9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3">
      <c r="A36" s="9" t="s">
        <v>60</v>
      </c>
      <c r="B36" s="25"/>
      <c r="C36" s="25"/>
      <c r="D36" s="25"/>
      <c r="E36" s="25"/>
      <c r="F36" s="25"/>
      <c r="G36" s="25"/>
      <c r="H36" s="25"/>
      <c r="I36" s="25">
        <v>14.61096</v>
      </c>
      <c r="J36" s="25">
        <v>19895.029277348021</v>
      </c>
      <c r="K36" s="25">
        <v>2418.3408333999996</v>
      </c>
      <c r="L36" s="25">
        <v>3463.6805199999999</v>
      </c>
      <c r="M36" s="25"/>
      <c r="N36" s="25">
        <v>722.10194999999965</v>
      </c>
      <c r="O36" s="25"/>
      <c r="P36" s="25"/>
      <c r="Q36" s="25"/>
      <c r="R36" s="25"/>
      <c r="S36" s="25"/>
      <c r="T36" s="25"/>
      <c r="U36" s="25"/>
      <c r="V36" s="25"/>
      <c r="W36" s="25"/>
      <c r="X36" s="25">
        <v>26513.763540748023</v>
      </c>
      <c r="Y36" s="25">
        <v>212.44574999999998</v>
      </c>
      <c r="Z36" s="25">
        <v>121.59816900000001</v>
      </c>
      <c r="AA36" s="25"/>
      <c r="AB36" s="25"/>
      <c r="AC36" s="25"/>
      <c r="AD36" s="25"/>
      <c r="AE36" s="25"/>
      <c r="AF36" s="25">
        <v>123.46461178482197</v>
      </c>
      <c r="AG36" s="25">
        <f t="shared" si="0"/>
        <v>53485.035612280866</v>
      </c>
    </row>
    <row r="37" spans="1:33" x14ac:dyDescent="0.3">
      <c r="A37" s="12" t="s">
        <v>61</v>
      </c>
      <c r="B37" s="25"/>
      <c r="C37" s="25"/>
      <c r="D37" s="25"/>
      <c r="E37" s="25"/>
      <c r="F37" s="25"/>
      <c r="G37" s="25"/>
      <c r="H37" s="25"/>
      <c r="I37" s="25"/>
      <c r="J37" s="25">
        <v>95.420696849999999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95.420696849999999</v>
      </c>
      <c r="Y37" s="25"/>
      <c r="Z37" s="25"/>
      <c r="AA37" s="25"/>
      <c r="AB37" s="25"/>
      <c r="AC37" s="25"/>
      <c r="AD37" s="25"/>
      <c r="AE37" s="25"/>
      <c r="AF37" s="25">
        <v>99.00637358135198</v>
      </c>
      <c r="AG37" s="25">
        <f t="shared" si="0"/>
        <v>289.84776728135199</v>
      </c>
    </row>
    <row r="38" spans="1:33" x14ac:dyDescent="0.3">
      <c r="A38" s="12" t="s">
        <v>62</v>
      </c>
      <c r="B38" s="25"/>
      <c r="C38" s="25"/>
      <c r="D38" s="25"/>
      <c r="E38" s="25"/>
      <c r="F38" s="25"/>
      <c r="G38" s="25"/>
      <c r="H38" s="25"/>
      <c r="I38" s="25">
        <v>14.61096</v>
      </c>
      <c r="J38" s="25">
        <v>397.76084999999995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>
        <v>412.37180999999993</v>
      </c>
      <c r="Y38" s="25"/>
      <c r="Z38" s="25"/>
      <c r="AA38" s="25"/>
      <c r="AB38" s="25"/>
      <c r="AC38" s="25"/>
      <c r="AD38" s="25"/>
      <c r="AE38" s="25"/>
      <c r="AF38" s="25"/>
      <c r="AG38" s="25">
        <f t="shared" si="0"/>
        <v>824.74361999999985</v>
      </c>
    </row>
    <row r="39" spans="1:33" x14ac:dyDescent="0.3">
      <c r="A39" s="12" t="s">
        <v>63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>
        <v>722.10194999999965</v>
      </c>
      <c r="O39" s="25"/>
      <c r="P39" s="25"/>
      <c r="Q39" s="25"/>
      <c r="R39" s="25"/>
      <c r="S39" s="25"/>
      <c r="T39" s="25"/>
      <c r="U39" s="25"/>
      <c r="V39" s="25"/>
      <c r="W39" s="25"/>
      <c r="X39" s="25">
        <v>722.10194999999965</v>
      </c>
      <c r="Y39" s="25"/>
      <c r="Z39" s="25"/>
      <c r="AA39" s="25"/>
      <c r="AB39" s="25"/>
      <c r="AC39" s="25"/>
      <c r="AD39" s="25"/>
      <c r="AE39" s="25"/>
      <c r="AF39" s="25"/>
      <c r="AG39" s="25">
        <f t="shared" si="0"/>
        <v>1444.2038999999993</v>
      </c>
    </row>
    <row r="40" spans="1:33" x14ac:dyDescent="0.3">
      <c r="A40" s="12" t="s">
        <v>64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>
        <v>145.91774999999998</v>
      </c>
      <c r="Z40" s="25"/>
      <c r="AA40" s="25"/>
      <c r="AB40" s="25"/>
      <c r="AC40" s="25"/>
      <c r="AD40" s="25"/>
      <c r="AE40" s="25"/>
      <c r="AF40" s="25">
        <v>24.458238203469993</v>
      </c>
      <c r="AG40" s="25">
        <f t="shared" si="0"/>
        <v>170.37598820346997</v>
      </c>
    </row>
    <row r="41" spans="1:33" x14ac:dyDescent="0.3">
      <c r="A41" s="12" t="s">
        <v>65</v>
      </c>
      <c r="B41" s="25"/>
      <c r="C41" s="25"/>
      <c r="D41" s="25"/>
      <c r="E41" s="25"/>
      <c r="F41" s="25"/>
      <c r="G41" s="25"/>
      <c r="H41" s="25"/>
      <c r="I41" s="25"/>
      <c r="J41" s="25">
        <v>19401.847730498022</v>
      </c>
      <c r="K41" s="25">
        <v>2418.3408333999996</v>
      </c>
      <c r="L41" s="25">
        <v>3463.6805199999999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>
        <v>25283.869083898026</v>
      </c>
      <c r="Y41" s="25">
        <v>66.527999999999992</v>
      </c>
      <c r="Z41" s="25">
        <v>121.59816900000001</v>
      </c>
      <c r="AA41" s="25"/>
      <c r="AB41" s="25"/>
      <c r="AC41" s="25"/>
      <c r="AD41" s="25"/>
      <c r="AE41" s="25"/>
      <c r="AF41" s="25"/>
      <c r="AG41" s="25">
        <f t="shared" si="0"/>
        <v>50755.864336796047</v>
      </c>
    </row>
    <row r="42" spans="1:33" x14ac:dyDescent="0.3">
      <c r="A42" s="9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x14ac:dyDescent="0.3">
      <c r="A43" s="9" t="s">
        <v>66</v>
      </c>
      <c r="B43" s="25">
        <v>3389.1820545</v>
      </c>
      <c r="C43" s="25">
        <v>1710.6240565000001</v>
      </c>
      <c r="D43" s="25">
        <v>115.28431190000001</v>
      </c>
      <c r="E43" s="25">
        <v>5215.0904228999998</v>
      </c>
      <c r="F43" s="25"/>
      <c r="G43" s="25"/>
      <c r="H43" s="25"/>
      <c r="I43" s="25">
        <v>121.49856000000001</v>
      </c>
      <c r="J43" s="25">
        <v>3263.5205999999994</v>
      </c>
      <c r="K43" s="25"/>
      <c r="L43" s="25">
        <v>811.75470999999993</v>
      </c>
      <c r="M43" s="25"/>
      <c r="N43" s="25"/>
      <c r="O43" s="25">
        <v>8.8375649999999997</v>
      </c>
      <c r="P43" s="25"/>
      <c r="Q43" s="25"/>
      <c r="R43" s="25"/>
      <c r="S43" s="25"/>
      <c r="T43" s="25"/>
      <c r="U43" s="25"/>
      <c r="V43" s="25"/>
      <c r="W43" s="25"/>
      <c r="X43" s="25">
        <v>4205.6114349999989</v>
      </c>
      <c r="Y43" s="25">
        <v>16512.902999999998</v>
      </c>
      <c r="Z43" s="25">
        <v>1583.8520736893399</v>
      </c>
      <c r="AA43" s="25"/>
      <c r="AB43" s="25"/>
      <c r="AC43" s="25">
        <v>547.74</v>
      </c>
      <c r="AD43" s="25">
        <v>1954.22</v>
      </c>
      <c r="AE43" s="25">
        <v>45.51</v>
      </c>
      <c r="AF43" s="25">
        <v>12146.571411115186</v>
      </c>
      <c r="AG43" s="25">
        <f t="shared" si="0"/>
        <v>46417.109777704522</v>
      </c>
    </row>
    <row r="44" spans="1:33" x14ac:dyDescent="0.3">
      <c r="A44" s="12" t="s">
        <v>67</v>
      </c>
      <c r="B44" s="27">
        <v>3389.1820545</v>
      </c>
      <c r="C44" s="27">
        <v>1710.6240565000001</v>
      </c>
      <c r="D44" s="27">
        <v>115.28431190000001</v>
      </c>
      <c r="E44" s="27">
        <v>5215.0904229000007</v>
      </c>
      <c r="F44" s="27"/>
      <c r="G44" s="27"/>
      <c r="H44" s="27"/>
      <c r="I44" s="27">
        <v>121.49856000000001</v>
      </c>
      <c r="J44" s="27"/>
      <c r="K44" s="27"/>
      <c r="L44" s="27">
        <v>811.75470999999993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>
        <v>942.09083499999997</v>
      </c>
      <c r="Y44" s="27">
        <v>16418.869499999997</v>
      </c>
      <c r="Z44" s="27">
        <v>1583.8520736893399</v>
      </c>
      <c r="AA44" s="27"/>
      <c r="AB44" s="27"/>
      <c r="AC44" s="27">
        <v>547.74</v>
      </c>
      <c r="AD44" s="27">
        <v>1327.42</v>
      </c>
      <c r="AE44" s="27">
        <v>45.51</v>
      </c>
      <c r="AF44" s="27">
        <v>11153.262150142542</v>
      </c>
      <c r="AG44" s="25">
        <f t="shared" si="0"/>
        <v>38167.088251731882</v>
      </c>
    </row>
    <row r="45" spans="1:33" x14ac:dyDescent="0.3">
      <c r="A45" s="12" t="s">
        <v>68</v>
      </c>
      <c r="B45" s="25"/>
      <c r="C45" s="25"/>
      <c r="D45" s="25"/>
      <c r="E45" s="25"/>
      <c r="F45" s="25"/>
      <c r="G45" s="25"/>
      <c r="H45" s="25"/>
      <c r="I45" s="25"/>
      <c r="J45" s="25">
        <v>3263.5205999999994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>
        <v>3263.5205999999994</v>
      </c>
      <c r="Y45" s="25">
        <v>94.033500000000004</v>
      </c>
      <c r="Z45" s="25"/>
      <c r="AA45" s="25"/>
      <c r="AB45" s="25"/>
      <c r="AC45" s="25"/>
      <c r="AD45" s="25">
        <v>626.79999999999995</v>
      </c>
      <c r="AE45" s="25"/>
      <c r="AF45" s="25">
        <v>993.30926097264421</v>
      </c>
      <c r="AG45" s="25">
        <f t="shared" si="0"/>
        <v>8241.183960972643</v>
      </c>
    </row>
    <row r="46" spans="1:33" x14ac:dyDescent="0.3">
      <c r="A46" s="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x14ac:dyDescent="0.3">
      <c r="A47" s="9" t="s">
        <v>69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>
        <v>2082.03728525</v>
      </c>
      <c r="Q47" s="25">
        <v>325.44287999999995</v>
      </c>
      <c r="R47" s="25">
        <v>203.27540640000004</v>
      </c>
      <c r="S47" s="25">
        <v>51.119838999999992</v>
      </c>
      <c r="T47" s="25">
        <v>2043.9033600000002</v>
      </c>
      <c r="U47" s="25">
        <v>2221.20192</v>
      </c>
      <c r="V47" s="25"/>
      <c r="W47" s="25"/>
      <c r="X47" s="25">
        <v>6926.9806906499998</v>
      </c>
      <c r="Y47" s="25">
        <v>651.46294124999997</v>
      </c>
      <c r="Z47" s="25"/>
      <c r="AA47" s="25"/>
      <c r="AB47" s="25"/>
      <c r="AC47" s="25"/>
      <c r="AD47" s="25"/>
      <c r="AE47" s="25"/>
      <c r="AF47" s="25"/>
      <c r="AG47" s="25">
        <f t="shared" si="0"/>
        <v>14505.424322549999</v>
      </c>
    </row>
    <row r="48" spans="1:33" x14ac:dyDescent="0.3">
      <c r="A48" s="12" t="s">
        <v>70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>
        <v>2082.03728525</v>
      </c>
      <c r="Q48" s="25"/>
      <c r="R48" s="25"/>
      <c r="S48" s="25"/>
      <c r="T48" s="25"/>
      <c r="U48" s="25"/>
      <c r="V48" s="25"/>
      <c r="W48" s="25"/>
      <c r="X48" s="25">
        <v>2082.03728525</v>
      </c>
      <c r="Y48" s="25"/>
      <c r="Z48" s="25"/>
      <c r="AA48" s="25"/>
      <c r="AB48" s="25"/>
      <c r="AC48" s="25"/>
      <c r="AD48" s="25"/>
      <c r="AE48" s="25"/>
      <c r="AF48" s="25"/>
      <c r="AG48" s="25">
        <f t="shared" si="0"/>
        <v>4164.0745704999999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830B-E29B-2A49-96B0-913FBB20CDEC}">
  <dimension ref="A1:AG49"/>
  <sheetViews>
    <sheetView topLeftCell="A16" workbookViewId="0">
      <selection activeCell="AA17" sqref="AA17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2825.52</v>
      </c>
      <c r="C2" s="7">
        <v>3004.4</v>
      </c>
      <c r="D2" s="7">
        <v>190.49</v>
      </c>
      <c r="E2" s="7">
        <f>B2+C2+D2</f>
        <v>6020.41</v>
      </c>
      <c r="X2" s="7">
        <v>2724.75</v>
      </c>
      <c r="Y2" s="7">
        <v>13.65</v>
      </c>
      <c r="Z2" s="7">
        <v>6950.66</v>
      </c>
      <c r="AA2" s="7">
        <v>720.25</v>
      </c>
      <c r="AE2" s="7">
        <v>58</v>
      </c>
      <c r="AG2" s="7">
        <f>B2+C2+D2+F2+G2+H2+I2+J2+K2+L2+M2+N2+O2+P2+Q2+R2+S2+T2+U2+V2+W2+X2+Y2+Z2+AA2+AB2+AC2+AD2+AE2+AF2</f>
        <v>16487.72</v>
      </c>
    </row>
    <row r="3" spans="1:33" x14ac:dyDescent="0.3">
      <c r="A3" s="7" t="s">
        <v>33</v>
      </c>
      <c r="B3" s="7">
        <v>190.32</v>
      </c>
      <c r="E3" s="7">
        <f t="shared" ref="E3:E44" si="0">B3+C3+D3</f>
        <v>190.32</v>
      </c>
      <c r="X3" s="7">
        <v>13768.65</v>
      </c>
      <c r="AF3" s="7">
        <v>28.551999999999996</v>
      </c>
      <c r="AG3" s="7">
        <f t="shared" ref="AG3:AG49" si="1">B3+C3+D3+F3+G3+H3+I3+J3+K3+L3+M3+N3+O3+P3+Q3+R3+S3+T3+U3+V3+W3+X3+Y3+Z3+AA3+AB3+AC3+AD3+AE3+AF3</f>
        <v>13987.521999999999</v>
      </c>
    </row>
    <row r="4" spans="1:33" x14ac:dyDescent="0.3">
      <c r="A4" s="7" t="s">
        <v>34</v>
      </c>
      <c r="B4" s="7">
        <v>0.61</v>
      </c>
      <c r="C4" s="7">
        <v>15</v>
      </c>
      <c r="E4" s="7">
        <f t="shared" si="0"/>
        <v>15.61</v>
      </c>
      <c r="X4" s="7">
        <v>265.64999999999998</v>
      </c>
      <c r="AG4" s="7">
        <f t="shared" si="1"/>
        <v>281.26</v>
      </c>
    </row>
    <row r="5" spans="1:33" x14ac:dyDescent="0.3">
      <c r="A5" s="7" t="s">
        <v>35</v>
      </c>
      <c r="X5" s="7">
        <v>80.849999999999994</v>
      </c>
      <c r="AG5" s="7">
        <f t="shared" si="1"/>
        <v>80.849999999999994</v>
      </c>
    </row>
    <row r="6" spans="1:33" x14ac:dyDescent="0.3">
      <c r="A6" s="7" t="s">
        <v>36</v>
      </c>
      <c r="B6" s="7">
        <v>37.82</v>
      </c>
      <c r="C6" s="7">
        <v>-29.4</v>
      </c>
      <c r="E6" s="7">
        <f t="shared" si="0"/>
        <v>8.4200000000000017</v>
      </c>
      <c r="F6" s="7">
        <v>-21.4</v>
      </c>
      <c r="X6" s="7">
        <v>-310.8</v>
      </c>
      <c r="AG6" s="7">
        <f t="shared" si="1"/>
        <v>-323.78000000000003</v>
      </c>
    </row>
    <row r="8" spans="1:33" x14ac:dyDescent="0.3">
      <c r="A8" s="6" t="s">
        <v>37</v>
      </c>
      <c r="B8" s="7">
        <v>3053.05</v>
      </c>
      <c r="C8" s="7">
        <v>2960</v>
      </c>
      <c r="D8" s="7">
        <v>190.49</v>
      </c>
      <c r="E8" s="7">
        <f t="shared" si="0"/>
        <v>6203.54</v>
      </c>
      <c r="F8" s="7">
        <v>-21.4</v>
      </c>
      <c r="X8" s="7">
        <v>15741.6</v>
      </c>
      <c r="Y8" s="7">
        <v>13.65</v>
      </c>
      <c r="Z8" s="7">
        <v>6950.66</v>
      </c>
      <c r="AA8" s="7">
        <v>720.25</v>
      </c>
      <c r="AE8" s="7">
        <v>58</v>
      </c>
      <c r="AF8" s="7">
        <v>28.551999999999996</v>
      </c>
      <c r="AG8" s="7">
        <f t="shared" si="1"/>
        <v>29694.852000000003</v>
      </c>
    </row>
    <row r="9" spans="1:33" x14ac:dyDescent="0.3">
      <c r="A9" s="7" t="s">
        <v>38</v>
      </c>
      <c r="X9" s="7">
        <v>-173.25</v>
      </c>
      <c r="AG9" s="7">
        <f t="shared" si="1"/>
        <v>-173.25</v>
      </c>
    </row>
    <row r="10" spans="1:33" x14ac:dyDescent="0.3">
      <c r="A10" s="7"/>
    </row>
    <row r="11" spans="1:33" x14ac:dyDescent="0.3">
      <c r="A11" s="6" t="s">
        <v>39</v>
      </c>
      <c r="B11" s="7">
        <v>-2263.71</v>
      </c>
      <c r="C11" s="7">
        <v>-681.8</v>
      </c>
      <c r="E11" s="7">
        <f t="shared" si="0"/>
        <v>-2945.51</v>
      </c>
      <c r="F11" s="7">
        <v>1365.32</v>
      </c>
      <c r="X11" s="7">
        <v>-2788.8</v>
      </c>
      <c r="AA11" s="7">
        <v>-720.25</v>
      </c>
      <c r="AF11" s="7">
        <v>1337.0419999999999</v>
      </c>
      <c r="AG11" s="7">
        <f t="shared" si="1"/>
        <v>-3752.1980000000008</v>
      </c>
    </row>
    <row r="12" spans="1:33" x14ac:dyDescent="0.3">
      <c r="A12" s="7" t="s">
        <v>40</v>
      </c>
      <c r="B12" s="7">
        <v>-641.1099999999999</v>
      </c>
      <c r="C12" s="7">
        <v>-678.8</v>
      </c>
      <c r="E12" s="7">
        <v>-1319.91</v>
      </c>
      <c r="X12" s="7">
        <v>-1564.5</v>
      </c>
      <c r="AA12" s="7">
        <v>-720.25</v>
      </c>
      <c r="AF12" s="7">
        <v>1572.338</v>
      </c>
      <c r="AG12" s="7">
        <f t="shared" si="1"/>
        <v>-2032.3219999999999</v>
      </c>
    </row>
    <row r="13" spans="1:33" x14ac:dyDescent="0.3">
      <c r="A13" s="7" t="s">
        <v>41</v>
      </c>
      <c r="B13" s="7">
        <v>-1622.6000000000001</v>
      </c>
      <c r="C13" s="7">
        <v>-3</v>
      </c>
      <c r="E13" s="7">
        <f t="shared" si="0"/>
        <v>-1625.6000000000001</v>
      </c>
      <c r="F13" s="7">
        <v>1365.82</v>
      </c>
      <c r="X13" s="7">
        <v>-18.900000000000002</v>
      </c>
      <c r="AG13" s="7">
        <f t="shared" si="1"/>
        <v>-278.68000000000018</v>
      </c>
    </row>
    <row r="14" spans="1:33" x14ac:dyDescent="0.3">
      <c r="A14" s="7" t="s">
        <v>42</v>
      </c>
      <c r="X14" s="7">
        <v>-824.25</v>
      </c>
      <c r="AF14" s="7">
        <v>-17.2</v>
      </c>
      <c r="AG14" s="7">
        <f t="shared" si="1"/>
        <v>-841.45</v>
      </c>
    </row>
    <row r="15" spans="1:33" x14ac:dyDescent="0.3">
      <c r="A15" s="7" t="s">
        <v>43</v>
      </c>
      <c r="F15" s="7">
        <v>-0.5</v>
      </c>
      <c r="X15" s="7">
        <v>-381.15</v>
      </c>
      <c r="AF15" s="7">
        <v>-218.09599999999998</v>
      </c>
      <c r="AG15" s="7">
        <f t="shared" si="1"/>
        <v>-599.74599999999998</v>
      </c>
    </row>
    <row r="17" spans="1:33" x14ac:dyDescent="0.3">
      <c r="A17" s="6" t="s">
        <v>44</v>
      </c>
      <c r="B17" s="7">
        <v>789.34</v>
      </c>
      <c r="C17" s="7">
        <v>2278.1999999999998</v>
      </c>
      <c r="D17" s="7">
        <v>190.49</v>
      </c>
      <c r="E17" s="7">
        <f t="shared" si="0"/>
        <v>3258.0299999999997</v>
      </c>
      <c r="F17" s="7">
        <v>1343.9199999999998</v>
      </c>
      <c r="X17" s="7">
        <v>12952.8</v>
      </c>
      <c r="Y17" s="7">
        <v>13.65</v>
      </c>
      <c r="Z17" s="7">
        <v>6950.66</v>
      </c>
      <c r="AE17" s="7">
        <v>58</v>
      </c>
      <c r="AF17" s="7">
        <v>1365.5939999999998</v>
      </c>
      <c r="AG17" s="7">
        <f t="shared" si="1"/>
        <v>25942.654000000002</v>
      </c>
    </row>
    <row r="18" spans="1:33" x14ac:dyDescent="0.3">
      <c r="A18" s="7" t="s">
        <v>38</v>
      </c>
    </row>
    <row r="19" spans="1:33" x14ac:dyDescent="0.3">
      <c r="A19" s="6" t="s">
        <v>45</v>
      </c>
      <c r="B19" s="7">
        <v>789.34</v>
      </c>
      <c r="C19" s="7">
        <v>2278.1999999999998</v>
      </c>
      <c r="D19" s="7">
        <v>190.49</v>
      </c>
      <c r="E19" s="7">
        <f t="shared" si="0"/>
        <v>3258.0299999999997</v>
      </c>
      <c r="F19" s="7">
        <v>1343.9199999999998</v>
      </c>
      <c r="X19" s="7">
        <v>12952.8</v>
      </c>
      <c r="Y19" s="7">
        <v>13.65</v>
      </c>
      <c r="Z19" s="7">
        <v>6950.66</v>
      </c>
      <c r="AE19" s="7">
        <v>58</v>
      </c>
      <c r="AF19" s="7">
        <v>1365.5939999999998</v>
      </c>
      <c r="AG19" s="7">
        <f t="shared" si="1"/>
        <v>25942.654000000002</v>
      </c>
    </row>
    <row r="21" spans="1:33" x14ac:dyDescent="0.3">
      <c r="A21" s="6" t="s">
        <v>46</v>
      </c>
      <c r="B21" s="7">
        <v>294.02</v>
      </c>
      <c r="C21" s="7">
        <v>913.2</v>
      </c>
      <c r="E21" s="7">
        <f t="shared" si="0"/>
        <v>1207.22</v>
      </c>
      <c r="F21" s="7">
        <v>1191.4000000000001</v>
      </c>
      <c r="X21" s="7">
        <v>3482.85</v>
      </c>
      <c r="Y21" s="7">
        <v>13.65</v>
      </c>
      <c r="AF21" s="7">
        <v>886.23</v>
      </c>
      <c r="AG21" s="7">
        <f t="shared" si="1"/>
        <v>6781.3499999999985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23.79</v>
      </c>
      <c r="C23" s="7">
        <v>202.8</v>
      </c>
      <c r="E23" s="7">
        <f t="shared" si="0"/>
        <v>226.59</v>
      </c>
      <c r="X23" s="7">
        <v>148.05000000000001</v>
      </c>
      <c r="AF23" s="7">
        <v>18.834</v>
      </c>
      <c r="AG23" s="7">
        <f t="shared" si="1"/>
        <v>393.47399999999999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361.2</v>
      </c>
      <c r="AF26" s="7">
        <v>80.151999999999987</v>
      </c>
      <c r="AG26" s="7">
        <f t="shared" si="1"/>
        <v>441.35199999999998</v>
      </c>
    </row>
    <row r="27" spans="1:33" x14ac:dyDescent="0.3">
      <c r="A27" s="7" t="s">
        <v>52</v>
      </c>
      <c r="C27" s="7">
        <v>246.6</v>
      </c>
      <c r="E27" s="7">
        <f t="shared" si="0"/>
        <v>246.6</v>
      </c>
      <c r="X27" s="7">
        <v>51.45</v>
      </c>
      <c r="AF27" s="7">
        <v>39.473999999999997</v>
      </c>
      <c r="AG27" s="7">
        <f t="shared" si="1"/>
        <v>337.524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24.4</v>
      </c>
      <c r="C30" s="7">
        <v>160.5</v>
      </c>
      <c r="E30" s="7">
        <f t="shared" si="0"/>
        <v>184.9</v>
      </c>
      <c r="X30" s="7">
        <v>1235.8499999999999</v>
      </c>
      <c r="Y30" s="7">
        <v>13.65</v>
      </c>
      <c r="AF30" s="7">
        <v>152.90799999999999</v>
      </c>
      <c r="AG30" s="7">
        <f t="shared" si="1"/>
        <v>1587.308</v>
      </c>
    </row>
    <row r="31" spans="1:33" x14ac:dyDescent="0.3">
      <c r="A31" s="7" t="s">
        <v>56</v>
      </c>
      <c r="C31" s="7">
        <v>0.6</v>
      </c>
      <c r="E31" s="7">
        <f t="shared" si="0"/>
        <v>0.6</v>
      </c>
      <c r="F31" s="7">
        <v>997.5</v>
      </c>
      <c r="X31" s="7">
        <v>134.4</v>
      </c>
      <c r="AF31" s="7">
        <v>105.69399999999999</v>
      </c>
      <c r="AG31" s="7">
        <f t="shared" si="1"/>
        <v>1238.194</v>
      </c>
    </row>
    <row r="32" spans="1:33" x14ac:dyDescent="0.3">
      <c r="A32" s="7" t="s">
        <v>57</v>
      </c>
      <c r="X32" s="7">
        <v>195.3</v>
      </c>
      <c r="AF32" s="7">
        <v>90.3</v>
      </c>
      <c r="AG32" s="7">
        <f t="shared" si="1"/>
        <v>285.60000000000002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245.83</v>
      </c>
      <c r="C34" s="7">
        <v>302.7</v>
      </c>
      <c r="E34" s="7">
        <f t="shared" si="0"/>
        <v>548.53</v>
      </c>
      <c r="F34" s="7">
        <v>193.9</v>
      </c>
      <c r="X34" s="7">
        <v>1161.3</v>
      </c>
      <c r="AF34" s="7">
        <v>398.86799999999999</v>
      </c>
      <c r="AG34" s="7">
        <f t="shared" si="1"/>
        <v>2302.598</v>
      </c>
    </row>
    <row r="36" spans="1:33" x14ac:dyDescent="0.3">
      <c r="A36" s="6" t="s">
        <v>60</v>
      </c>
      <c r="B36" s="7">
        <v>358.07</v>
      </c>
      <c r="C36" s="7">
        <v>42.6</v>
      </c>
      <c r="E36" s="7">
        <f t="shared" si="0"/>
        <v>400.67</v>
      </c>
      <c r="F36" s="7">
        <v>2.1</v>
      </c>
      <c r="X36" s="7">
        <v>5323.5</v>
      </c>
      <c r="AF36" s="7">
        <v>14.963999999999999</v>
      </c>
      <c r="AG36" s="7">
        <f t="shared" si="1"/>
        <v>5741.2340000000004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137.25</v>
      </c>
      <c r="C43" s="7">
        <v>1322.4</v>
      </c>
      <c r="D43" s="7">
        <v>190.49</v>
      </c>
      <c r="E43" s="7">
        <f t="shared" si="0"/>
        <v>1650.14</v>
      </c>
      <c r="F43" s="7">
        <v>150.41999999999999</v>
      </c>
      <c r="X43" s="7">
        <v>3555.3</v>
      </c>
      <c r="Z43" s="7">
        <v>6950.66</v>
      </c>
      <c r="AE43" s="7">
        <v>58</v>
      </c>
      <c r="AF43" s="7">
        <v>464.4</v>
      </c>
      <c r="AG43" s="7">
        <f t="shared" si="1"/>
        <v>12828.92</v>
      </c>
    </row>
    <row r="44" spans="1:33" x14ac:dyDescent="0.3">
      <c r="A44" s="7" t="s">
        <v>67</v>
      </c>
      <c r="B44" s="7">
        <v>137.25</v>
      </c>
      <c r="C44" s="7">
        <v>1322.4</v>
      </c>
      <c r="D44" s="7">
        <v>190.49</v>
      </c>
      <c r="E44" s="7">
        <f t="shared" si="0"/>
        <v>1650.14</v>
      </c>
      <c r="F44" s="7">
        <v>150.41999999999999</v>
      </c>
      <c r="X44" s="7">
        <v>2784.6</v>
      </c>
      <c r="Z44" s="7">
        <v>6950.66</v>
      </c>
      <c r="AE44" s="7">
        <v>58</v>
      </c>
      <c r="AF44" s="7">
        <v>455.37</v>
      </c>
      <c r="AG44" s="7">
        <f t="shared" si="1"/>
        <v>12049.19</v>
      </c>
    </row>
    <row r="45" spans="1:33" x14ac:dyDescent="0.3">
      <c r="A45" s="7" t="s">
        <v>68</v>
      </c>
      <c r="AG45" s="7">
        <f t="shared" si="1"/>
        <v>0</v>
      </c>
    </row>
    <row r="46" spans="1:33" x14ac:dyDescent="0.3">
      <c r="X46" s="7">
        <v>770.7</v>
      </c>
      <c r="AF46" s="7">
        <v>9.0299999999999994</v>
      </c>
      <c r="AG46" s="7">
        <f t="shared" si="1"/>
        <v>779.73</v>
      </c>
    </row>
    <row r="47" spans="1:33" x14ac:dyDescent="0.3">
      <c r="A47" s="6" t="s">
        <v>69</v>
      </c>
    </row>
    <row r="48" spans="1:33" x14ac:dyDescent="0.3">
      <c r="A48" s="7" t="s">
        <v>70</v>
      </c>
      <c r="X48" s="7">
        <v>591.15</v>
      </c>
      <c r="AG48" s="7">
        <f t="shared" si="1"/>
        <v>591.15</v>
      </c>
    </row>
    <row r="49" spans="24:33" x14ac:dyDescent="0.3">
      <c r="X49" s="7">
        <v>195.3</v>
      </c>
      <c r="AG49" s="7">
        <f t="shared" si="1"/>
        <v>195.3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315-DFD6-134A-88DE-FA2C65004B3C}">
  <dimension ref="A1:AI64"/>
  <sheetViews>
    <sheetView topLeftCell="W34" workbookViewId="0">
      <selection activeCell="AG46" sqref="AG46"/>
    </sheetView>
  </sheetViews>
  <sheetFormatPr defaultColWidth="8.81640625" defaultRowHeight="14.5" x14ac:dyDescent="0.35"/>
  <cols>
    <col min="1" max="1" width="30" bestFit="1" customWidth="1"/>
    <col min="4" max="4" width="12.6328125" bestFit="1" customWidth="1"/>
    <col min="5" max="5" width="18.36328125" bestFit="1" customWidth="1"/>
    <col min="6" max="6" width="20.6328125" bestFit="1" customWidth="1"/>
    <col min="7" max="7" width="14.6328125" bestFit="1" customWidth="1"/>
    <col min="8" max="8" width="12.36328125" bestFit="1" customWidth="1"/>
    <col min="9" max="9" width="16.81640625" bestFit="1" customWidth="1"/>
    <col min="10" max="10" width="25" bestFit="1" customWidth="1"/>
    <col min="11" max="11" width="18.453125" bestFit="1" customWidth="1"/>
    <col min="12" max="12" width="14.6328125" bestFit="1" customWidth="1"/>
    <col min="13" max="13" width="12" bestFit="1" customWidth="1"/>
    <col min="14" max="14" width="16.81640625" bestFit="1" customWidth="1"/>
    <col min="15" max="15" width="25.453125" bestFit="1" customWidth="1"/>
    <col min="16" max="16" width="19.453125" bestFit="1" customWidth="1"/>
    <col min="17" max="17" width="14.36328125" bestFit="1" customWidth="1"/>
    <col min="18" max="18" width="15.36328125" bestFit="1" customWidth="1"/>
    <col min="19" max="19" width="14.453125" bestFit="1" customWidth="1"/>
    <col min="20" max="20" width="13.36328125" bestFit="1" customWidth="1"/>
    <col min="21" max="21" width="14.1796875" bestFit="1" customWidth="1"/>
    <col min="22" max="22" width="14.6328125" bestFit="1" customWidth="1"/>
    <col min="23" max="23" width="16.81640625" bestFit="1" customWidth="1"/>
  </cols>
  <sheetData>
    <row r="1" spans="1:35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5" x14ac:dyDescent="0.35">
      <c r="A2" s="12" t="s">
        <v>32</v>
      </c>
      <c r="B2" s="28">
        <v>735.58005500000002</v>
      </c>
      <c r="C2" s="28">
        <v>16427.63668</v>
      </c>
      <c r="D2" s="28">
        <v>695.99221750000004</v>
      </c>
      <c r="E2" s="28">
        <v>17859.208952499997</v>
      </c>
      <c r="F2" s="28"/>
      <c r="G2" s="28">
        <v>3613.7429999999999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>
        <v>342.40542599999998</v>
      </c>
      <c r="Z2" s="28">
        <v>4098.5201440000001</v>
      </c>
      <c r="AA2" s="28">
        <v>4809.7056599999996</v>
      </c>
      <c r="AB2" s="28">
        <v>2703.5605</v>
      </c>
      <c r="AC2" s="28">
        <v>2058.8200000000002</v>
      </c>
      <c r="AD2" s="28">
        <v>11234.31</v>
      </c>
      <c r="AE2" s="28"/>
      <c r="AF2" s="28"/>
      <c r="AG2" s="28">
        <f>SUM(B2:D2,F2:AF2)</f>
        <v>46720.273682499996</v>
      </c>
      <c r="AH2" s="29"/>
      <c r="AI2" s="29"/>
    </row>
    <row r="3" spans="1:35" x14ac:dyDescent="0.35">
      <c r="A3" s="12" t="s">
        <v>33</v>
      </c>
      <c r="B3" s="28">
        <v>22914.974020000001</v>
      </c>
      <c r="C3" s="28"/>
      <c r="D3" s="28"/>
      <c r="E3" s="28">
        <v>22914.974020000001</v>
      </c>
      <c r="F3" s="28">
        <v>760.68870495199997</v>
      </c>
      <c r="G3" s="28">
        <v>32989.277999999998</v>
      </c>
      <c r="H3" s="28">
        <v>1583.89</v>
      </c>
      <c r="I3" s="28">
        <v>1571.9224039999999</v>
      </c>
      <c r="J3" s="28">
        <v>11327.623740000001</v>
      </c>
      <c r="K3" s="28">
        <v>5.0803599999999998</v>
      </c>
      <c r="L3" s="28">
        <v>3507.4363800000001</v>
      </c>
      <c r="M3" s="28"/>
      <c r="N3" s="28">
        <v>222.332595</v>
      </c>
      <c r="O3" s="28"/>
      <c r="P3" s="28">
        <v>184.38399999999999</v>
      </c>
      <c r="Q3" s="28">
        <v>144.72864000000001</v>
      </c>
      <c r="R3" s="28">
        <v>342.89375999999999</v>
      </c>
      <c r="S3" s="28">
        <v>35.326000000000001</v>
      </c>
      <c r="T3" s="28">
        <v>2.88</v>
      </c>
      <c r="U3" s="28">
        <v>71.616</v>
      </c>
      <c r="V3" s="28"/>
      <c r="W3" s="28"/>
      <c r="X3" s="28">
        <v>19000.113880000001</v>
      </c>
      <c r="Y3" s="28">
        <v>48430.742250000003</v>
      </c>
      <c r="Z3" s="28"/>
      <c r="AA3" s="28"/>
      <c r="AB3" s="28"/>
      <c r="AC3" s="28"/>
      <c r="AD3" s="28"/>
      <c r="AE3" s="28"/>
      <c r="AF3" s="28">
        <v>200.7627</v>
      </c>
      <c r="AG3" s="28">
        <f t="shared" ref="AG3:AG48" si="0">SUM(B3:D3,F3:AF3)</f>
        <v>143296.673433952</v>
      </c>
      <c r="AH3" s="29"/>
      <c r="AI3" s="29"/>
    </row>
    <row r="4" spans="1:35" x14ac:dyDescent="0.35">
      <c r="A4" s="12" t="s">
        <v>34</v>
      </c>
      <c r="B4" s="28">
        <v>182.597148</v>
      </c>
      <c r="C4" s="28">
        <v>6.3312730249999998</v>
      </c>
      <c r="D4" s="28"/>
      <c r="E4" s="28">
        <v>188.92842102500001</v>
      </c>
      <c r="F4" s="28">
        <v>124.4858038</v>
      </c>
      <c r="G4" s="28"/>
      <c r="H4" s="28">
        <v>10.548999999999999</v>
      </c>
      <c r="I4" s="28">
        <v>1246.87473</v>
      </c>
      <c r="J4" s="28">
        <v>2626.7989499999999</v>
      </c>
      <c r="K4" s="28">
        <v>1790.5861500000001</v>
      </c>
      <c r="L4" s="28">
        <v>245.38289</v>
      </c>
      <c r="M4" s="28"/>
      <c r="N4" s="28">
        <v>50.805824999999999</v>
      </c>
      <c r="O4" s="28"/>
      <c r="P4" s="28">
        <v>158.65710000000001</v>
      </c>
      <c r="Q4" s="28">
        <v>851.76959999999997</v>
      </c>
      <c r="R4" s="28">
        <v>227.92704000000001</v>
      </c>
      <c r="S4" s="28">
        <v>0.93510000000000004</v>
      </c>
      <c r="T4" s="28">
        <v>732.096</v>
      </c>
      <c r="U4" s="28">
        <v>80.063999999999993</v>
      </c>
      <c r="V4" s="28"/>
      <c r="W4" s="28"/>
      <c r="X4" s="28">
        <v>8022.4463850000002</v>
      </c>
      <c r="Y4" s="28">
        <v>315.88425000000001</v>
      </c>
      <c r="Z4" s="28"/>
      <c r="AA4" s="28"/>
      <c r="AB4" s="28"/>
      <c r="AC4" s="28"/>
      <c r="AD4" s="28"/>
      <c r="AE4" s="28"/>
      <c r="AF4" s="28">
        <v>360.02868000000001</v>
      </c>
      <c r="AG4" s="28">
        <f t="shared" si="0"/>
        <v>17034.219924825</v>
      </c>
      <c r="AH4" s="29"/>
      <c r="AI4" s="29"/>
    </row>
    <row r="5" spans="1:35" x14ac:dyDescent="0.35">
      <c r="A5" s="12" t="s">
        <v>35</v>
      </c>
      <c r="B5" s="28"/>
      <c r="C5" s="28"/>
      <c r="D5" s="28"/>
      <c r="E5" s="28"/>
      <c r="F5" s="28"/>
      <c r="G5" s="28"/>
      <c r="H5" s="28"/>
      <c r="I5" s="28">
        <v>287.48077499999999</v>
      </c>
      <c r="J5" s="28">
        <v>312.50893500000001</v>
      </c>
      <c r="K5" s="28"/>
      <c r="L5" s="28"/>
      <c r="M5" s="28"/>
      <c r="N5" s="28">
        <v>2779.6148549999998</v>
      </c>
      <c r="O5" s="28"/>
      <c r="P5" s="28"/>
      <c r="Q5" s="28"/>
      <c r="R5" s="28"/>
      <c r="S5" s="28"/>
      <c r="T5" s="28"/>
      <c r="U5" s="28"/>
      <c r="V5" s="28"/>
      <c r="W5" s="28"/>
      <c r="X5" s="28">
        <v>3379.6045650000001</v>
      </c>
      <c r="Y5" s="28"/>
      <c r="Z5" s="28"/>
      <c r="AA5" s="28"/>
      <c r="AB5" s="28"/>
      <c r="AC5" s="28"/>
      <c r="AD5" s="28"/>
      <c r="AE5" s="28"/>
      <c r="AF5" s="28"/>
      <c r="AG5" s="28">
        <f t="shared" si="0"/>
        <v>6759.2091299999993</v>
      </c>
      <c r="AH5" s="29"/>
      <c r="AI5" s="29"/>
    </row>
    <row r="6" spans="1:35" x14ac:dyDescent="0.35">
      <c r="A6" s="12" t="s">
        <v>36</v>
      </c>
      <c r="B6" s="28">
        <v>-24.243269999999999</v>
      </c>
      <c r="C6" s="28">
        <v>250.98773510000001</v>
      </c>
      <c r="D6" s="28">
        <v>11.4942872</v>
      </c>
      <c r="E6" s="28">
        <v>238.23875230000002</v>
      </c>
      <c r="F6" s="28">
        <v>4.9605890900000009</v>
      </c>
      <c r="G6" s="28">
        <v>-361.57905</v>
      </c>
      <c r="H6" s="28">
        <v>-10.318</v>
      </c>
      <c r="I6" s="28">
        <v>-210.75124500000001</v>
      </c>
      <c r="J6" s="28">
        <v>221.064615</v>
      </c>
      <c r="K6" s="28"/>
      <c r="L6" s="28">
        <v>20.619109999999999</v>
      </c>
      <c r="M6" s="28"/>
      <c r="N6" s="28">
        <v>40.554135000000002</v>
      </c>
      <c r="O6" s="28">
        <v>0.27065499999999998</v>
      </c>
      <c r="P6" s="28">
        <v>-24.804549999999999</v>
      </c>
      <c r="Q6" s="28">
        <v>26.55264</v>
      </c>
      <c r="R6" s="28">
        <v>18.659520000000001</v>
      </c>
      <c r="S6" s="28">
        <v>16.623999999999999</v>
      </c>
      <c r="T6" s="28">
        <v>17.760000000000002</v>
      </c>
      <c r="U6" s="28">
        <v>35.328000000000003</v>
      </c>
      <c r="V6" s="28"/>
      <c r="W6" s="28"/>
      <c r="X6" s="28">
        <v>143.72101000000001</v>
      </c>
      <c r="Y6" s="28">
        <v>773.70974999999999</v>
      </c>
      <c r="Z6" s="28"/>
      <c r="AA6" s="28"/>
      <c r="AB6" s="28"/>
      <c r="AC6" s="28"/>
      <c r="AD6" s="28"/>
      <c r="AE6" s="28"/>
      <c r="AF6" s="28"/>
      <c r="AG6" s="28">
        <f t="shared" si="0"/>
        <v>950.60993139000004</v>
      </c>
      <c r="AH6" s="29"/>
      <c r="AI6" s="29"/>
    </row>
    <row r="7" spans="1:35" x14ac:dyDescent="0.35">
      <c r="A7" s="9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9"/>
      <c r="AI7" s="29"/>
    </row>
    <row r="8" spans="1:35" x14ac:dyDescent="0.35">
      <c r="A8" s="9" t="s">
        <v>37</v>
      </c>
      <c r="B8" s="28">
        <v>23443.713660000001</v>
      </c>
      <c r="C8" s="28">
        <v>16672.293150000001</v>
      </c>
      <c r="D8" s="28">
        <v>707.48650469999995</v>
      </c>
      <c r="E8" s="28">
        <v>40823.493314700005</v>
      </c>
      <c r="F8" s="28">
        <v>736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>
        <f t="shared" si="0"/>
        <v>41559.493314700005</v>
      </c>
      <c r="AH8" s="29"/>
      <c r="AI8" s="29"/>
    </row>
    <row r="9" spans="1:35" x14ac:dyDescent="0.35">
      <c r="A9" s="12" t="s">
        <v>38</v>
      </c>
      <c r="B9" s="28">
        <v>-3.6561684830000001</v>
      </c>
      <c r="C9" s="28">
        <v>-21.74496521</v>
      </c>
      <c r="D9" s="28"/>
      <c r="E9" s="28">
        <v>-25.552538702</v>
      </c>
      <c r="F9" s="28">
        <v>99.057809660000004</v>
      </c>
      <c r="G9" s="28"/>
      <c r="H9" s="28">
        <v>713.26854830000002</v>
      </c>
      <c r="I9" s="28">
        <v>-153.56167859999999</v>
      </c>
      <c r="J9" s="28"/>
      <c r="K9" s="28"/>
      <c r="L9" s="28">
        <v>5.3573300000000001</v>
      </c>
      <c r="M9" s="28"/>
      <c r="N9" s="28"/>
      <c r="O9" s="28">
        <v>0</v>
      </c>
      <c r="P9" s="28">
        <v>76.587299999999999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/>
      <c r="W9" s="28"/>
      <c r="X9" s="28">
        <v>641.80214969999997</v>
      </c>
      <c r="Y9" s="28"/>
      <c r="Z9" s="28"/>
      <c r="AA9" s="28"/>
      <c r="AB9" s="28"/>
      <c r="AC9" s="28"/>
      <c r="AD9" s="28"/>
      <c r="AE9" s="28"/>
      <c r="AF9" s="28"/>
      <c r="AG9" s="28">
        <f t="shared" si="0"/>
        <v>1357.1103253669999</v>
      </c>
      <c r="AH9" s="29"/>
      <c r="AI9" s="29"/>
    </row>
    <row r="10" spans="1:35" x14ac:dyDescent="0.35">
      <c r="A10" s="12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9"/>
      <c r="AI10" s="29"/>
    </row>
    <row r="11" spans="1:35" x14ac:dyDescent="0.35">
      <c r="A11" s="9" t="s">
        <v>39</v>
      </c>
      <c r="B11" s="28">
        <v>-16534.454010000001</v>
      </c>
      <c r="C11" s="28">
        <v>-11775.477510000001</v>
      </c>
      <c r="D11" s="28">
        <v>-562.471632</v>
      </c>
      <c r="E11" s="28">
        <v>-28872.403152000003</v>
      </c>
      <c r="F11" s="28">
        <v>3722.9986709999998</v>
      </c>
      <c r="G11" s="28">
        <v>-36241.44195</v>
      </c>
      <c r="H11" s="28">
        <v>1348.4886799999999</v>
      </c>
      <c r="I11" s="28">
        <v>168.5718042</v>
      </c>
      <c r="J11" s="28">
        <v>17282.024280000001</v>
      </c>
      <c r="K11" s="28">
        <v>4842.0356899999997</v>
      </c>
      <c r="L11" s="28">
        <v>1145.6324199999999</v>
      </c>
      <c r="M11" s="28"/>
      <c r="N11" s="28">
        <v>3521.1413400000001</v>
      </c>
      <c r="O11" s="28">
        <v>1.8538300000000001</v>
      </c>
      <c r="P11" s="28">
        <v>2037.659275</v>
      </c>
      <c r="Q11" s="28">
        <v>1306.967789</v>
      </c>
      <c r="R11" s="28">
        <v>139.64544000000001</v>
      </c>
      <c r="S11" s="28">
        <v>1.9741</v>
      </c>
      <c r="T11" s="28">
        <v>1957.7280000000001</v>
      </c>
      <c r="U11" s="28">
        <v>2729.6640000000002</v>
      </c>
      <c r="V11" s="28"/>
      <c r="W11" s="28"/>
      <c r="X11" s="28">
        <v>36491.361900000004</v>
      </c>
      <c r="Y11" s="28">
        <v>-19526.10181</v>
      </c>
      <c r="Z11" s="28">
        <v>-1263.7465</v>
      </c>
      <c r="AA11" s="28">
        <v>-4809.7056599999996</v>
      </c>
      <c r="AB11" s="28">
        <v>-2703.5605</v>
      </c>
      <c r="AC11" s="28">
        <v>-1198.82</v>
      </c>
      <c r="AD11" s="28">
        <v>-9280.09</v>
      </c>
      <c r="AE11" s="28">
        <v>3977.47</v>
      </c>
      <c r="AF11" s="28">
        <v>24606.59002</v>
      </c>
      <c r="AG11" s="28">
        <f t="shared" si="0"/>
        <v>1385.9376672000035</v>
      </c>
      <c r="AH11" s="29"/>
      <c r="AI11" s="29"/>
    </row>
    <row r="12" spans="1:35" x14ac:dyDescent="0.35">
      <c r="A12" s="12" t="s">
        <v>40</v>
      </c>
      <c r="B12" s="28">
        <v>-12071.152563400001</v>
      </c>
      <c r="C12" s="28">
        <v>-11760.365631000001</v>
      </c>
      <c r="D12" s="28">
        <v>-562.471632</v>
      </c>
      <c r="E12" s="28">
        <v>-24393.9898264</v>
      </c>
      <c r="F12" s="28">
        <v>-1716</v>
      </c>
      <c r="G12" s="28">
        <v>-858.18999999999994</v>
      </c>
      <c r="H12" s="28">
        <v>-492.90669000000003</v>
      </c>
      <c r="I12" s="28">
        <v>-142.8672</v>
      </c>
      <c r="J12" s="28">
        <v>-177.74055000000001</v>
      </c>
      <c r="K12" s="28"/>
      <c r="L12" s="28"/>
      <c r="M12" s="28"/>
      <c r="N12" s="28"/>
      <c r="O12" s="28">
        <v>-113.28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/>
      <c r="W12" s="28"/>
      <c r="X12" s="28">
        <v>-320.60775000000001</v>
      </c>
      <c r="Y12" s="28">
        <v>-18919.131000000001</v>
      </c>
      <c r="Z12" s="28">
        <v>-1263.7465</v>
      </c>
      <c r="AA12" s="28">
        <v>-4809.7056599999996</v>
      </c>
      <c r="AB12" s="28">
        <v>-2703.5605</v>
      </c>
      <c r="AC12" s="28">
        <v>-1198.82</v>
      </c>
      <c r="AD12" s="28">
        <v>-9280.09</v>
      </c>
      <c r="AE12" s="28">
        <v>4329.97</v>
      </c>
      <c r="AF12" s="28">
        <v>28786.187460000001</v>
      </c>
      <c r="AG12" s="28">
        <f t="shared" si="0"/>
        <v>-33274.478216399992</v>
      </c>
      <c r="AH12" s="29"/>
      <c r="AI12" s="29"/>
    </row>
    <row r="13" spans="1:35" x14ac:dyDescent="0.35">
      <c r="A13" s="12" t="s">
        <v>41</v>
      </c>
      <c r="B13" s="28">
        <v>-4259.2247820000002</v>
      </c>
      <c r="C13" s="28"/>
      <c r="D13" s="28"/>
      <c r="E13" s="28">
        <v>-4259.2247820000002</v>
      </c>
      <c r="F13" s="28">
        <v>7407.0234209999999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>
        <f t="shared" si="0"/>
        <v>3147.7986389999996</v>
      </c>
      <c r="AH13" s="29"/>
      <c r="AI13" s="29"/>
    </row>
    <row r="14" spans="1:35" x14ac:dyDescent="0.35">
      <c r="A14" s="12" t="s">
        <v>42</v>
      </c>
      <c r="B14" s="28"/>
      <c r="C14" s="28"/>
      <c r="D14" s="28"/>
      <c r="E14" s="28"/>
      <c r="F14" s="28">
        <v>1331.7943</v>
      </c>
      <c r="G14" s="28">
        <v>-35926.090199999999</v>
      </c>
      <c r="H14" s="28">
        <v>1348.4886799999999</v>
      </c>
      <c r="I14" s="28">
        <v>1326.9536250000001</v>
      </c>
      <c r="J14" s="28">
        <v>17946.34835</v>
      </c>
      <c r="K14" s="28">
        <v>4934.8025500000003</v>
      </c>
      <c r="L14" s="28">
        <v>1145.6324199999999</v>
      </c>
      <c r="M14" s="28"/>
      <c r="N14" s="28">
        <v>3521.1413400000001</v>
      </c>
      <c r="O14" s="28">
        <v>1.8538300000000001</v>
      </c>
      <c r="P14" s="28">
        <v>2037.659275</v>
      </c>
      <c r="Q14" s="28">
        <v>1306.9680000000001</v>
      </c>
      <c r="R14" s="28">
        <v>139.64544000000001</v>
      </c>
      <c r="S14" s="28">
        <v>1.9741</v>
      </c>
      <c r="T14" s="28">
        <v>1957.7280000000001</v>
      </c>
      <c r="U14" s="28">
        <v>2729.6640000000002</v>
      </c>
      <c r="V14" s="28"/>
      <c r="W14" s="28"/>
      <c r="X14" s="28">
        <v>39730.653910000001</v>
      </c>
      <c r="Y14" s="28">
        <v>-557.63580679999995</v>
      </c>
      <c r="Z14" s="28"/>
      <c r="AA14" s="28"/>
      <c r="AB14" s="28"/>
      <c r="AC14" s="28"/>
      <c r="AD14" s="28"/>
      <c r="AE14" s="28">
        <v>-352.5</v>
      </c>
      <c r="AF14" s="28">
        <v>-208.14152060000001</v>
      </c>
      <c r="AG14" s="28">
        <f t="shared" si="0"/>
        <v>42416.940292600011</v>
      </c>
      <c r="AH14" s="29"/>
      <c r="AI14" s="29"/>
    </row>
    <row r="15" spans="1:35" x14ac:dyDescent="0.35">
      <c r="A15" s="12" t="s">
        <v>43</v>
      </c>
      <c r="B15" s="28">
        <v>-204.0766696</v>
      </c>
      <c r="C15" s="28">
        <v>-15.111877059999999</v>
      </c>
      <c r="D15" s="28"/>
      <c r="E15" s="28">
        <v>-219.18854666000001</v>
      </c>
      <c r="F15" s="28">
        <v>-3299.8190500000001</v>
      </c>
      <c r="G15" s="28">
        <v>-315.35174999999998</v>
      </c>
      <c r="H15" s="28"/>
      <c r="I15" s="28">
        <v>-1015.514621</v>
      </c>
      <c r="J15" s="28">
        <v>-486.58351499999998</v>
      </c>
      <c r="K15" s="28">
        <v>-92.766859999999994</v>
      </c>
      <c r="L15" s="28"/>
      <c r="M15" s="28"/>
      <c r="N15" s="28"/>
      <c r="O15" s="28"/>
      <c r="P15" s="28"/>
      <c r="Q15" s="28">
        <v>-2.1120000000000001E-4</v>
      </c>
      <c r="R15" s="28"/>
      <c r="S15" s="28"/>
      <c r="T15" s="28"/>
      <c r="U15" s="28"/>
      <c r="V15" s="28"/>
      <c r="W15" s="28"/>
      <c r="X15" s="28">
        <v>-2918.6842569999999</v>
      </c>
      <c r="Y15" s="28">
        <v>-49.335000000000001</v>
      </c>
      <c r="Z15" s="28"/>
      <c r="AA15" s="28"/>
      <c r="AB15" s="28"/>
      <c r="AC15" s="28"/>
      <c r="AD15" s="28"/>
      <c r="AE15" s="28"/>
      <c r="AF15" s="28">
        <v>-3971.4559199999999</v>
      </c>
      <c r="AG15" s="28">
        <f t="shared" si="0"/>
        <v>-12368.69973086</v>
      </c>
      <c r="AH15" s="29"/>
      <c r="AI15" s="29"/>
    </row>
    <row r="16" spans="1:35" x14ac:dyDescent="0.35">
      <c r="A16" s="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9"/>
      <c r="AI16" s="29"/>
    </row>
    <row r="17" spans="1:35" x14ac:dyDescent="0.35">
      <c r="A17" s="9" t="s">
        <v>44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9"/>
      <c r="AI17" s="29"/>
    </row>
    <row r="18" spans="1:35" x14ac:dyDescent="0.35">
      <c r="A18" s="12" t="s">
        <v>38</v>
      </c>
      <c r="B18" s="28">
        <v>-3.6561684830000001</v>
      </c>
      <c r="C18" s="28">
        <v>-21.74496521</v>
      </c>
      <c r="D18" s="28"/>
      <c r="E18" s="28">
        <v>-25.552538702</v>
      </c>
      <c r="F18" s="28">
        <v>99.057809660000004</v>
      </c>
      <c r="G18" s="28"/>
      <c r="H18" s="28">
        <v>713.26854830000002</v>
      </c>
      <c r="I18" s="28">
        <v>-153.56167859999999</v>
      </c>
      <c r="J18" s="28"/>
      <c r="K18" s="28"/>
      <c r="L18" s="28">
        <v>5.3573300000000001</v>
      </c>
      <c r="M18" s="28"/>
      <c r="N18" s="28"/>
      <c r="O18" s="28">
        <v>0</v>
      </c>
      <c r="P18" s="28">
        <v>76.587299999999999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/>
      <c r="W18" s="28"/>
      <c r="X18" s="28">
        <v>641.80214969999997</v>
      </c>
      <c r="Y18" s="28"/>
      <c r="Z18" s="28"/>
      <c r="AA18" s="28"/>
      <c r="AB18" s="28"/>
      <c r="AC18" s="28"/>
      <c r="AD18" s="28"/>
      <c r="AE18" s="28"/>
      <c r="AF18" s="28"/>
      <c r="AG18" s="28">
        <f t="shared" si="0"/>
        <v>1357.1103253669999</v>
      </c>
      <c r="AH18" s="29"/>
      <c r="AI18" s="29"/>
    </row>
    <row r="19" spans="1:35" x14ac:dyDescent="0.35">
      <c r="A19" s="9" t="s">
        <v>45</v>
      </c>
      <c r="B19" s="28">
        <v>6912.9158129999996</v>
      </c>
      <c r="C19" s="28">
        <v>4918.5606070000003</v>
      </c>
      <c r="D19" s="28">
        <v>145.16627769999999</v>
      </c>
      <c r="E19" s="28">
        <v>11976.642697699999</v>
      </c>
      <c r="F19" s="28">
        <v>4265.1043515399997</v>
      </c>
      <c r="G19" s="28"/>
      <c r="H19" s="28">
        <v>2198.2431320000001</v>
      </c>
      <c r="I19" s="28">
        <v>148.9491372</v>
      </c>
      <c r="J19" s="28">
        <v>25891.2909</v>
      </c>
      <c r="K19" s="28">
        <v>3056.6304799999998</v>
      </c>
      <c r="L19" s="28">
        <v>4422.94769</v>
      </c>
      <c r="M19" s="28"/>
      <c r="N19" s="28">
        <v>953.60739000000001</v>
      </c>
      <c r="O19" s="28">
        <v>2.124485</v>
      </c>
      <c r="P19" s="28">
        <v>1961.9943249999999</v>
      </c>
      <c r="Q19" s="28">
        <v>626.47946879999995</v>
      </c>
      <c r="R19" s="28">
        <v>273.27168</v>
      </c>
      <c r="S19" s="28">
        <v>52.988999999999997</v>
      </c>
      <c r="T19" s="28">
        <v>1246.2719999999999</v>
      </c>
      <c r="U19" s="28">
        <v>2756.5439999999999</v>
      </c>
      <c r="V19" s="28"/>
      <c r="W19" s="28"/>
      <c r="X19" s="28">
        <v>43591.343690000002</v>
      </c>
      <c r="Y19" s="28">
        <v>29704.871370000001</v>
      </c>
      <c r="Z19" s="28">
        <v>2834.7736439999999</v>
      </c>
      <c r="AA19" s="28"/>
      <c r="AB19" s="28"/>
      <c r="AC19" s="28">
        <v>860</v>
      </c>
      <c r="AD19" s="28">
        <v>1954.22</v>
      </c>
      <c r="AE19" s="28">
        <v>3977.4989999999998</v>
      </c>
      <c r="AF19" s="28">
        <v>24447.32404</v>
      </c>
      <c r="AG19" s="28">
        <f t="shared" si="0"/>
        <v>167203.12248124002</v>
      </c>
      <c r="AH19" s="29"/>
      <c r="AI19" s="29"/>
    </row>
    <row r="20" spans="1:35" x14ac:dyDescent="0.35">
      <c r="A20" s="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9"/>
      <c r="AI20" s="29"/>
    </row>
    <row r="21" spans="1:35" x14ac:dyDescent="0.35">
      <c r="A21" s="9" t="s">
        <v>46</v>
      </c>
      <c r="B21" s="28">
        <v>4877.9769765000001</v>
      </c>
      <c r="C21" s="28">
        <v>2544.3380564999998</v>
      </c>
      <c r="D21" s="28">
        <v>24.0608097</v>
      </c>
      <c r="E21" s="28">
        <f>B21+C21+D21</f>
        <v>7446.3758427000002</v>
      </c>
      <c r="F21" s="28">
        <v>4264.6167346908005</v>
      </c>
      <c r="G21" s="28"/>
      <c r="H21" s="28">
        <v>2198.2431317</v>
      </c>
      <c r="I21" s="28">
        <v>27.442147200000001</v>
      </c>
      <c r="J21" s="28">
        <v>310.73966460000003</v>
      </c>
      <c r="K21" s="28">
        <v>0.5723216000000001</v>
      </c>
      <c r="L21" s="28">
        <v>110.02809999999999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>
        <v>10823.851508249991</v>
      </c>
      <c r="Z21" s="28">
        <v>1077.255924046</v>
      </c>
      <c r="AA21" s="28"/>
      <c r="AB21" s="28"/>
      <c r="AC21" s="28">
        <v>301</v>
      </c>
      <c r="AD21" s="28"/>
      <c r="AE21" s="28">
        <v>3914.0989999999997</v>
      </c>
      <c r="AF21" s="28">
        <v>11607.312751653386</v>
      </c>
      <c r="AG21" s="28">
        <f t="shared" si="0"/>
        <v>42081.537126440177</v>
      </c>
      <c r="AH21" s="29"/>
      <c r="AI21" s="29"/>
    </row>
    <row r="22" spans="1:35" x14ac:dyDescent="0.35">
      <c r="A22" s="12" t="s">
        <v>47</v>
      </c>
      <c r="B22" s="28">
        <v>326.95651379999998</v>
      </c>
      <c r="C22" s="28">
        <v>411.87891550000001</v>
      </c>
      <c r="D22" s="28"/>
      <c r="E22" s="28">
        <v>738.83542929999999</v>
      </c>
      <c r="F22" s="28"/>
      <c r="G22" s="28"/>
      <c r="H22" s="28">
        <v>1.8340244999999999</v>
      </c>
      <c r="I22" s="28">
        <v>2.7874751999999998</v>
      </c>
      <c r="J22" s="28">
        <v>6.5110608000000001</v>
      </c>
      <c r="K22" s="28"/>
      <c r="L22" s="28">
        <v>1.3261792999999999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>
        <v>12.4588147</v>
      </c>
      <c r="Y22" s="28">
        <v>1186.613175</v>
      </c>
      <c r="Z22" s="28">
        <v>82.987200000000001</v>
      </c>
      <c r="AA22" s="28"/>
      <c r="AB22" s="28"/>
      <c r="AC22" s="28"/>
      <c r="AD22" s="28"/>
      <c r="AE22" s="28">
        <v>549.9</v>
      </c>
      <c r="AF22" s="28">
        <v>721.29242910000005</v>
      </c>
      <c r="AG22" s="28">
        <f t="shared" si="0"/>
        <v>3304.5457879000001</v>
      </c>
      <c r="AH22" s="29"/>
      <c r="AI22" s="29"/>
    </row>
    <row r="23" spans="1:35" x14ac:dyDescent="0.35">
      <c r="A23" s="12" t="s">
        <v>48</v>
      </c>
      <c r="B23" s="28"/>
      <c r="C23" s="28">
        <v>17.20715775</v>
      </c>
      <c r="D23" s="28"/>
      <c r="E23" s="28">
        <v>17.20715775</v>
      </c>
      <c r="F23" s="28">
        <v>33</v>
      </c>
      <c r="G23" s="28"/>
      <c r="H23" s="28"/>
      <c r="I23" s="28">
        <v>3.9669504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>
        <v>4.2930685500000001</v>
      </c>
      <c r="Y23" s="28">
        <v>30.525602249999999</v>
      </c>
      <c r="Z23" s="28">
        <v>6.8999999999999999E-3</v>
      </c>
      <c r="AA23" s="28"/>
      <c r="AB23" s="28"/>
      <c r="AC23" s="28"/>
      <c r="AD23" s="28"/>
      <c r="AE23" s="28"/>
      <c r="AF23" s="28">
        <v>62.649098780000003</v>
      </c>
      <c r="AG23" s="28">
        <f t="shared" si="0"/>
        <v>151.64877773000001</v>
      </c>
      <c r="AH23" s="29"/>
      <c r="AI23" s="29"/>
    </row>
    <row r="24" spans="1:35" x14ac:dyDescent="0.35">
      <c r="A24" s="12" t="s">
        <v>49</v>
      </c>
      <c r="B24" s="28">
        <v>151.7992203</v>
      </c>
      <c r="C24" s="28">
        <v>524.63688530000002</v>
      </c>
      <c r="D24" s="28"/>
      <c r="E24" s="28">
        <v>676.43610560000002</v>
      </c>
      <c r="F24" s="28"/>
      <c r="G24" s="28"/>
      <c r="H24" s="28"/>
      <c r="I24" s="28">
        <v>8.2038624000000002</v>
      </c>
      <c r="J24" s="28">
        <v>1.9178964000000001</v>
      </c>
      <c r="K24" s="28"/>
      <c r="L24" s="28">
        <v>0.5961767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>
        <v>10.747906199999999</v>
      </c>
      <c r="Y24" s="28">
        <v>1127.7915</v>
      </c>
      <c r="Z24" s="28">
        <v>4.6805000000000003</v>
      </c>
      <c r="AA24" s="28"/>
      <c r="AB24" s="28"/>
      <c r="AC24" s="28"/>
      <c r="AD24" s="28"/>
      <c r="AE24" s="28">
        <v>117.6</v>
      </c>
      <c r="AF24" s="28">
        <v>1453.748975</v>
      </c>
      <c r="AG24" s="28">
        <f t="shared" si="0"/>
        <v>3401.7229222999999</v>
      </c>
      <c r="AH24" s="29"/>
      <c r="AI24" s="29"/>
    </row>
    <row r="25" spans="1:35" ht="14" customHeight="1" x14ac:dyDescent="0.35">
      <c r="A25" s="12" t="s">
        <v>50</v>
      </c>
      <c r="B25" s="28">
        <v>31.752144000000001</v>
      </c>
      <c r="C25" s="28">
        <v>137.644699</v>
      </c>
      <c r="D25" s="28"/>
      <c r="E25" s="28">
        <v>169.39684299999999</v>
      </c>
      <c r="F25" s="28"/>
      <c r="G25" s="28"/>
      <c r="H25" s="28">
        <v>2.3291499</v>
      </c>
      <c r="I25" s="28"/>
      <c r="J25" s="28">
        <v>2.27866635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>
        <v>4.7888952500000004</v>
      </c>
      <c r="Y25" s="28">
        <v>230.19149999999999</v>
      </c>
      <c r="Z25" s="28">
        <v>7.2522099999999998</v>
      </c>
      <c r="AA25" s="28"/>
      <c r="AB25" s="28"/>
      <c r="AC25" s="28"/>
      <c r="AD25" s="28"/>
      <c r="AE25" s="28">
        <v>227.7</v>
      </c>
      <c r="AF25" s="28">
        <v>366.13143919999999</v>
      </c>
      <c r="AG25" s="28">
        <f t="shared" si="0"/>
        <v>1010.0687037</v>
      </c>
      <c r="AH25" s="29"/>
      <c r="AI25" s="29"/>
    </row>
    <row r="26" spans="1:35" x14ac:dyDescent="0.35">
      <c r="A26" s="12" t="s">
        <v>51</v>
      </c>
      <c r="B26" s="28">
        <v>342.2671239</v>
      </c>
      <c r="C26" s="28">
        <v>144.21885399999999</v>
      </c>
      <c r="D26" s="28"/>
      <c r="E26" s="28">
        <v>486.48597789999997</v>
      </c>
      <c r="F26" s="28"/>
      <c r="G26" s="28"/>
      <c r="H26" s="28"/>
      <c r="I26" s="28">
        <v>2.27088</v>
      </c>
      <c r="J26" s="28">
        <v>6.0484261500000001</v>
      </c>
      <c r="K26" s="28"/>
      <c r="L26" s="28">
        <v>9.1708087999999996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>
        <v>17.52900945</v>
      </c>
      <c r="Y26" s="28">
        <v>2694.8083879999999</v>
      </c>
      <c r="Z26" s="28">
        <v>3.2223099999999998</v>
      </c>
      <c r="AA26" s="28"/>
      <c r="AB26" s="28"/>
      <c r="AC26" s="28"/>
      <c r="AD26" s="28"/>
      <c r="AE26" s="28">
        <v>357.4</v>
      </c>
      <c r="AF26" s="28">
        <v>1448.1798209999999</v>
      </c>
      <c r="AG26" s="28">
        <f t="shared" si="0"/>
        <v>5025.1156213000004</v>
      </c>
      <c r="AH26" s="29"/>
      <c r="AI26" s="29"/>
    </row>
    <row r="27" spans="1:35" x14ac:dyDescent="0.35">
      <c r="A27" s="12" t="s">
        <v>52</v>
      </c>
      <c r="B27" s="28"/>
      <c r="C27" s="28"/>
      <c r="D27" s="28"/>
      <c r="E27" s="28"/>
      <c r="F27" s="28"/>
      <c r="G27" s="28"/>
      <c r="H27" s="28"/>
      <c r="I27" s="28"/>
      <c r="J27" s="28">
        <v>0.75556034999999999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>
        <v>0.75556034999999999</v>
      </c>
      <c r="Y27" s="28">
        <v>842.38274999999999</v>
      </c>
      <c r="Z27" s="28"/>
      <c r="AA27" s="28"/>
      <c r="AB27" s="28"/>
      <c r="AC27" s="28"/>
      <c r="AD27" s="28"/>
      <c r="AE27" s="28"/>
      <c r="AF27" s="28">
        <v>56.891078800000003</v>
      </c>
      <c r="AG27" s="28">
        <f t="shared" si="0"/>
        <v>900.78494950000004</v>
      </c>
      <c r="AH27" s="29"/>
      <c r="AI27" s="29"/>
    </row>
    <row r="28" spans="1:35" x14ac:dyDescent="0.35">
      <c r="A28" s="12" t="s">
        <v>53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>
        <v>0.66735540000000004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>
        <v>0.89671184999999998</v>
      </c>
      <c r="Y28" s="28">
        <v>793.63589249999995</v>
      </c>
      <c r="Z28" s="28"/>
      <c r="AA28" s="28"/>
      <c r="AB28" s="28"/>
      <c r="AC28" s="28"/>
      <c r="AD28" s="28"/>
      <c r="AE28" s="28"/>
      <c r="AF28" s="28">
        <v>175.34422810000001</v>
      </c>
      <c r="AG28" s="28">
        <f t="shared" si="0"/>
        <v>970.54418784999996</v>
      </c>
      <c r="AH28" s="29"/>
      <c r="AI28" s="29"/>
    </row>
    <row r="29" spans="1:35" x14ac:dyDescent="0.35">
      <c r="A29" s="12" t="s">
        <v>54</v>
      </c>
      <c r="B29" s="28">
        <v>36.284415899999999</v>
      </c>
      <c r="C29" s="28">
        <v>162.9685365</v>
      </c>
      <c r="D29" s="28"/>
      <c r="E29" s="28">
        <v>199.2529524</v>
      </c>
      <c r="F29" s="28"/>
      <c r="G29" s="28"/>
      <c r="H29" s="28">
        <v>38.582798099999998</v>
      </c>
      <c r="I29" s="28"/>
      <c r="J29" s="28">
        <v>10.494175500000001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>
        <v>49.092008999999997</v>
      </c>
      <c r="Y29" s="28">
        <v>1007.20601</v>
      </c>
      <c r="Z29" s="28"/>
      <c r="AA29" s="28"/>
      <c r="AB29" s="28"/>
      <c r="AC29" s="28"/>
      <c r="AD29" s="28"/>
      <c r="AE29" s="28"/>
      <c r="AF29" s="28">
        <v>235.74382940000001</v>
      </c>
      <c r="AG29" s="28">
        <f t="shared" si="0"/>
        <v>1540.3717744</v>
      </c>
      <c r="AH29" s="29"/>
      <c r="AI29" s="29"/>
    </row>
    <row r="30" spans="1:35" x14ac:dyDescent="0.35">
      <c r="A30" s="12" t="s">
        <v>55</v>
      </c>
      <c r="B30" s="28">
        <v>2812.6794439999999</v>
      </c>
      <c r="C30" s="28">
        <v>1089.183311</v>
      </c>
      <c r="D30" s="28"/>
      <c r="E30" s="28">
        <v>3901.8627550000001</v>
      </c>
      <c r="F30" s="28">
        <v>3</v>
      </c>
      <c r="G30" s="28"/>
      <c r="H30" s="28">
        <v>2134.6883710000002</v>
      </c>
      <c r="I30" s="28">
        <v>9.2800607999999993</v>
      </c>
      <c r="J30" s="28">
        <v>108.9944838</v>
      </c>
      <c r="K30" s="28"/>
      <c r="L30" s="28">
        <v>5.0139681999999999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>
        <v>2257.9795909999998</v>
      </c>
      <c r="Y30" s="28">
        <v>254.8518143</v>
      </c>
      <c r="Z30" s="28">
        <v>605.84468130000005</v>
      </c>
      <c r="AA30" s="28"/>
      <c r="AB30" s="28"/>
      <c r="AC30" s="28"/>
      <c r="AD30" s="28"/>
      <c r="AE30" s="28">
        <v>64.099999999999994</v>
      </c>
      <c r="AF30" s="28">
        <v>844.76990699999999</v>
      </c>
      <c r="AG30" s="28">
        <f t="shared" si="0"/>
        <v>10190.385632400001</v>
      </c>
      <c r="AH30" s="29"/>
      <c r="AI30" s="29"/>
    </row>
    <row r="31" spans="1:35" x14ac:dyDescent="0.35">
      <c r="A31" s="12" t="s">
        <v>56</v>
      </c>
      <c r="B31" s="28">
        <v>992.49219119999998</v>
      </c>
      <c r="C31" s="28"/>
      <c r="D31" s="28"/>
      <c r="E31" s="28">
        <v>992.49219119999998</v>
      </c>
      <c r="F31" s="28">
        <v>4224.1043515399997</v>
      </c>
      <c r="G31" s="28"/>
      <c r="H31" s="28"/>
      <c r="I31" s="28"/>
      <c r="J31" s="28">
        <v>14.634237600000001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>
        <v>14.9498134</v>
      </c>
      <c r="Y31" s="28">
        <v>1603.7139609999999</v>
      </c>
      <c r="Z31" s="28">
        <v>0.50183999999999995</v>
      </c>
      <c r="AA31" s="28"/>
      <c r="AB31" s="28"/>
      <c r="AC31" s="28"/>
      <c r="AD31" s="28"/>
      <c r="AE31" s="28">
        <v>285.39999999999998</v>
      </c>
      <c r="AF31" s="28">
        <v>2477.5182869999999</v>
      </c>
      <c r="AG31" s="28">
        <f t="shared" si="0"/>
        <v>9613.3146817399993</v>
      </c>
      <c r="AH31" s="29"/>
      <c r="AI31" s="29"/>
    </row>
    <row r="32" spans="1:35" x14ac:dyDescent="0.35">
      <c r="A32" s="12" t="s">
        <v>57</v>
      </c>
      <c r="B32" s="28">
        <v>33.227909099999998</v>
      </c>
      <c r="C32" s="28"/>
      <c r="D32" s="28"/>
      <c r="E32" s="28">
        <v>33.227909099999998</v>
      </c>
      <c r="F32" s="28">
        <v>5</v>
      </c>
      <c r="G32" s="28"/>
      <c r="H32" s="28"/>
      <c r="I32" s="28"/>
      <c r="J32" s="28">
        <v>7.2496057499999997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>
        <v>7.3051879499999997</v>
      </c>
      <c r="Y32" s="28">
        <v>298.33829029999998</v>
      </c>
      <c r="Z32" s="28"/>
      <c r="AA32" s="28"/>
      <c r="AB32" s="28"/>
      <c r="AC32" s="28"/>
      <c r="AD32" s="28"/>
      <c r="AE32" s="28">
        <v>55.2</v>
      </c>
      <c r="AF32" s="28">
        <v>456.25028150000003</v>
      </c>
      <c r="AG32" s="28">
        <f t="shared" si="0"/>
        <v>862.57127459999992</v>
      </c>
      <c r="AH32" s="29"/>
      <c r="AI32" s="29"/>
    </row>
    <row r="33" spans="1:35" x14ac:dyDescent="0.35">
      <c r="A33" s="12" t="s">
        <v>58</v>
      </c>
      <c r="B33" s="28"/>
      <c r="C33" s="28"/>
      <c r="D33" s="28"/>
      <c r="E33" s="28">
        <v>1.26546E-2</v>
      </c>
      <c r="F33" s="28"/>
      <c r="G33" s="28"/>
      <c r="H33" s="28"/>
      <c r="I33" s="28"/>
      <c r="J33" s="28">
        <v>1.7466866999999999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>
        <v>2.2551917000000001</v>
      </c>
      <c r="Y33" s="28">
        <v>246.43435579999999</v>
      </c>
      <c r="Z33" s="28">
        <v>0.46527000000000002</v>
      </c>
      <c r="AA33" s="28"/>
      <c r="AB33" s="28"/>
      <c r="AC33" s="28"/>
      <c r="AD33" s="28"/>
      <c r="AE33" s="28">
        <v>9.1999999999999993</v>
      </c>
      <c r="AF33" s="28">
        <v>215.51841690000001</v>
      </c>
      <c r="AG33" s="28">
        <f t="shared" si="0"/>
        <v>475.61992110000006</v>
      </c>
      <c r="AH33" s="29"/>
      <c r="AI33" s="29"/>
    </row>
    <row r="34" spans="1:35" x14ac:dyDescent="0.35">
      <c r="A34" s="12" t="s">
        <v>59</v>
      </c>
      <c r="B34" s="28"/>
      <c r="C34" s="28"/>
      <c r="D34" s="28">
        <v>24.0608097</v>
      </c>
      <c r="E34" s="28">
        <v>24.0608097</v>
      </c>
      <c r="F34" s="28"/>
      <c r="G34" s="28"/>
      <c r="H34" s="28"/>
      <c r="I34" s="28"/>
      <c r="J34" s="28"/>
      <c r="K34" s="28"/>
      <c r="L34" s="28">
        <v>88.181550099999995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>
        <v>88.181550099999995</v>
      </c>
      <c r="Y34" s="28">
        <v>151.764195</v>
      </c>
      <c r="Z34" s="28"/>
      <c r="AA34" s="28"/>
      <c r="AB34" s="28"/>
      <c r="AC34" s="28">
        <v>301</v>
      </c>
      <c r="AD34" s="28"/>
      <c r="AE34" s="28">
        <v>2105.6999999999998</v>
      </c>
      <c r="AF34" s="28">
        <v>1394.9485030000001</v>
      </c>
      <c r="AG34" s="28">
        <f t="shared" si="0"/>
        <v>4153.8366078999998</v>
      </c>
      <c r="AH34" s="29"/>
      <c r="AI34" s="29"/>
    </row>
    <row r="35" spans="1:35" x14ac:dyDescent="0.35">
      <c r="A35" s="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9"/>
      <c r="AI35" s="29"/>
    </row>
    <row r="36" spans="1:35" x14ac:dyDescent="0.35">
      <c r="A36" s="9" t="s">
        <v>60</v>
      </c>
      <c r="B36" s="28"/>
      <c r="C36" s="28"/>
      <c r="D36" s="28"/>
      <c r="E36" s="28"/>
      <c r="F36" s="28"/>
      <c r="G36" s="28"/>
      <c r="H36" s="28"/>
      <c r="I36" s="28">
        <v>19.45515</v>
      </c>
      <c r="J36" s="28">
        <v>22387.681805</v>
      </c>
      <c r="K36" s="28">
        <v>3056.0581579999998</v>
      </c>
      <c r="L36" s="28">
        <v>3522.7320599999998</v>
      </c>
      <c r="M36" s="28"/>
      <c r="N36" s="28">
        <v>953.60739000000001</v>
      </c>
      <c r="O36" s="28"/>
      <c r="P36" s="28"/>
      <c r="Q36" s="28"/>
      <c r="R36" s="28"/>
      <c r="S36" s="28"/>
      <c r="T36" s="28"/>
      <c r="U36" s="28"/>
      <c r="V36" s="28"/>
      <c r="W36" s="28"/>
      <c r="X36" s="28">
        <v>29939.534565000002</v>
      </c>
      <c r="Y36" s="28">
        <v>258.5385</v>
      </c>
      <c r="Z36" s="28">
        <v>229.21541999999999</v>
      </c>
      <c r="AA36" s="28"/>
      <c r="AB36" s="28"/>
      <c r="AC36" s="28"/>
      <c r="AD36" s="28"/>
      <c r="AE36" s="28"/>
      <c r="AF36" s="28">
        <v>135.11450386999999</v>
      </c>
      <c r="AG36" s="28">
        <f t="shared" si="0"/>
        <v>60501.937551870004</v>
      </c>
      <c r="AH36" s="29"/>
      <c r="AI36" s="29"/>
    </row>
    <row r="37" spans="1:35" x14ac:dyDescent="0.35">
      <c r="A37" s="12" t="s">
        <v>61</v>
      </c>
      <c r="B37" s="28"/>
      <c r="C37" s="28"/>
      <c r="D37" s="28"/>
      <c r="E37" s="28"/>
      <c r="F37" s="28"/>
      <c r="G37" s="28"/>
      <c r="H37" s="28"/>
      <c r="I37" s="28"/>
      <c r="J37" s="28">
        <v>105.186015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>
        <v>105.186015</v>
      </c>
      <c r="Y37" s="28"/>
      <c r="Z37" s="28"/>
      <c r="AA37" s="28"/>
      <c r="AB37" s="28"/>
      <c r="AC37" s="28"/>
      <c r="AD37" s="28"/>
      <c r="AE37" s="28"/>
      <c r="AF37" s="28">
        <v>111.6219981</v>
      </c>
      <c r="AG37" s="28">
        <f t="shared" si="0"/>
        <v>321.99402809999998</v>
      </c>
      <c r="AH37" s="29"/>
      <c r="AI37" s="29"/>
    </row>
    <row r="38" spans="1:35" x14ac:dyDescent="0.35">
      <c r="A38" s="12" t="s">
        <v>62</v>
      </c>
      <c r="B38" s="28"/>
      <c r="C38" s="28"/>
      <c r="D38" s="28"/>
      <c r="E38" s="28"/>
      <c r="F38" s="28"/>
      <c r="G38" s="28"/>
      <c r="H38" s="28"/>
      <c r="I38" s="28">
        <v>19.45515</v>
      </c>
      <c r="J38" s="28">
        <v>348.13467000000003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367.58981999999997</v>
      </c>
      <c r="Y38" s="28"/>
      <c r="Z38" s="28"/>
      <c r="AA38" s="28"/>
      <c r="AB38" s="28"/>
      <c r="AC38" s="28"/>
      <c r="AD38" s="28"/>
      <c r="AE38" s="28"/>
      <c r="AF38" s="28">
        <v>0</v>
      </c>
      <c r="AG38" s="28">
        <f t="shared" si="0"/>
        <v>735.17964000000006</v>
      </c>
      <c r="AH38" s="29"/>
      <c r="AI38" s="29"/>
    </row>
    <row r="39" spans="1:35" x14ac:dyDescent="0.35">
      <c r="A39" s="12" t="s">
        <v>63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>
        <v>953.60739000000001</v>
      </c>
      <c r="O39" s="28"/>
      <c r="P39" s="28"/>
      <c r="Q39" s="28"/>
      <c r="R39" s="28"/>
      <c r="S39" s="28"/>
      <c r="T39" s="28"/>
      <c r="U39" s="28"/>
      <c r="V39" s="28"/>
      <c r="W39" s="28"/>
      <c r="X39" s="28">
        <v>953.60739000000001</v>
      </c>
      <c r="Y39" s="28"/>
      <c r="Z39" s="28"/>
      <c r="AA39" s="28"/>
      <c r="AB39" s="28"/>
      <c r="AC39" s="28"/>
      <c r="AD39" s="28"/>
      <c r="AE39" s="28"/>
      <c r="AF39" s="28">
        <v>0</v>
      </c>
      <c r="AG39" s="28">
        <f t="shared" si="0"/>
        <v>1907.21478</v>
      </c>
      <c r="AH39" s="29"/>
      <c r="AI39" s="29"/>
    </row>
    <row r="40" spans="1:35" x14ac:dyDescent="0.35">
      <c r="A40" s="12" t="s">
        <v>64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>
        <v>192.1755</v>
      </c>
      <c r="Z40" s="28"/>
      <c r="AA40" s="28"/>
      <c r="AB40" s="28"/>
      <c r="AC40" s="28"/>
      <c r="AD40" s="28"/>
      <c r="AE40" s="28"/>
      <c r="AF40" s="28">
        <v>23.492505770000001</v>
      </c>
      <c r="AG40" s="28">
        <f t="shared" si="0"/>
        <v>215.66800577000001</v>
      </c>
      <c r="AH40" s="29"/>
      <c r="AI40" s="29"/>
    </row>
    <row r="41" spans="1:35" x14ac:dyDescent="0.35">
      <c r="A41" s="12" t="s">
        <v>65</v>
      </c>
      <c r="B41" s="28"/>
      <c r="C41" s="28"/>
      <c r="D41" s="28"/>
      <c r="E41" s="28"/>
      <c r="F41" s="28"/>
      <c r="G41" s="28"/>
      <c r="H41" s="28"/>
      <c r="I41" s="28"/>
      <c r="J41" s="28">
        <v>21934.361120000001</v>
      </c>
      <c r="K41" s="28">
        <v>3056.0581579999998</v>
      </c>
      <c r="L41" s="28">
        <v>3522.7320599999998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>
        <v>28513.15134</v>
      </c>
      <c r="Y41" s="28">
        <v>66.363</v>
      </c>
      <c r="Z41" s="28">
        <v>229.21541999999999</v>
      </c>
      <c r="AA41" s="28"/>
      <c r="AB41" s="28"/>
      <c r="AC41" s="28"/>
      <c r="AD41" s="28"/>
      <c r="AE41" s="28"/>
      <c r="AF41" s="28">
        <v>0</v>
      </c>
      <c r="AG41" s="28">
        <f t="shared" si="0"/>
        <v>57321.881097999998</v>
      </c>
      <c r="AH41" s="29"/>
      <c r="AI41" s="29"/>
    </row>
    <row r="42" spans="1:35" x14ac:dyDescent="0.35">
      <c r="A42" s="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9"/>
      <c r="AI42" s="29"/>
    </row>
    <row r="43" spans="1:35" x14ac:dyDescent="0.35">
      <c r="A43" s="9" t="s">
        <v>66</v>
      </c>
      <c r="B43" s="28">
        <v>2034.9388369999999</v>
      </c>
      <c r="C43" s="28">
        <v>2374.22255</v>
      </c>
      <c r="D43" s="28">
        <v>121.105468</v>
      </c>
      <c r="E43" s="28">
        <v>4530.2668549999999</v>
      </c>
      <c r="F43" s="28"/>
      <c r="G43" s="28"/>
      <c r="H43" s="28"/>
      <c r="I43" s="28">
        <v>102.05184</v>
      </c>
      <c r="J43" s="28">
        <v>3192.8694300000002</v>
      </c>
      <c r="K43" s="28"/>
      <c r="L43" s="28">
        <v>790.18753000000004</v>
      </c>
      <c r="M43" s="28"/>
      <c r="N43" s="28"/>
      <c r="O43" s="28">
        <v>2.124485</v>
      </c>
      <c r="P43" s="28"/>
      <c r="Q43" s="28"/>
      <c r="R43" s="28"/>
      <c r="S43" s="28"/>
      <c r="T43" s="28"/>
      <c r="U43" s="28"/>
      <c r="V43" s="28"/>
      <c r="W43" s="28"/>
      <c r="X43" s="28">
        <v>4087.2332849999998</v>
      </c>
      <c r="Y43" s="28">
        <v>17823.019499999999</v>
      </c>
      <c r="Z43" s="28">
        <v>1528.3023000000001</v>
      </c>
      <c r="AA43" s="28"/>
      <c r="AB43" s="28"/>
      <c r="AC43" s="28">
        <v>559</v>
      </c>
      <c r="AD43" s="28">
        <v>1954.22</v>
      </c>
      <c r="AE43" s="28">
        <v>63.4</v>
      </c>
      <c r="AF43" s="28">
        <v>12704.896779999999</v>
      </c>
      <c r="AG43" s="28">
        <f t="shared" si="0"/>
        <v>47337.572004999995</v>
      </c>
      <c r="AH43" s="29"/>
      <c r="AI43" s="29"/>
    </row>
    <row r="44" spans="1:35" x14ac:dyDescent="0.35">
      <c r="A44" s="12" t="s">
        <v>67</v>
      </c>
      <c r="B44" s="28">
        <v>2034.9388368</v>
      </c>
      <c r="C44" s="28">
        <v>2374.22255</v>
      </c>
      <c r="D44" s="28">
        <v>121.105468</v>
      </c>
      <c r="E44" s="28">
        <v>4530.2668548000001</v>
      </c>
      <c r="F44" s="28"/>
      <c r="G44" s="28"/>
      <c r="H44" s="28"/>
      <c r="I44" s="28">
        <v>102.05184</v>
      </c>
      <c r="J44" s="28"/>
      <c r="K44" s="28"/>
      <c r="L44" s="28">
        <v>790.18752999999992</v>
      </c>
      <c r="M44" s="28"/>
      <c r="N44" s="28"/>
      <c r="O44" s="28">
        <v>2.124485</v>
      </c>
      <c r="P44" s="28"/>
      <c r="Q44" s="28"/>
      <c r="R44" s="28"/>
      <c r="S44" s="28"/>
      <c r="T44" s="28"/>
      <c r="U44" s="28"/>
      <c r="V44" s="28"/>
      <c r="W44" s="28"/>
      <c r="X44" s="28">
        <v>894.36385500000006</v>
      </c>
      <c r="Y44" s="28">
        <v>17698.106250000001</v>
      </c>
      <c r="Z44" s="28">
        <v>1528.3023000000001</v>
      </c>
      <c r="AA44" s="28"/>
      <c r="AB44" s="28"/>
      <c r="AC44" s="28">
        <v>559</v>
      </c>
      <c r="AD44" s="28">
        <v>1327.42</v>
      </c>
      <c r="AE44" s="28">
        <v>63.4</v>
      </c>
      <c r="AF44" s="28">
        <v>11520.491980999999</v>
      </c>
      <c r="AG44" s="28">
        <f t="shared" si="0"/>
        <v>39015.715095800006</v>
      </c>
      <c r="AH44" s="29"/>
      <c r="AI44" s="29"/>
    </row>
    <row r="45" spans="1:35" x14ac:dyDescent="0.35">
      <c r="A45" s="12" t="s">
        <v>68</v>
      </c>
      <c r="B45" s="28"/>
      <c r="C45" s="28"/>
      <c r="D45" s="28"/>
      <c r="E45" s="28"/>
      <c r="F45" s="28"/>
      <c r="G45" s="28"/>
      <c r="H45" s="28"/>
      <c r="I45" s="28"/>
      <c r="J45" s="28">
        <v>3192.8694300000002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>
        <v>3192.8694300000002</v>
      </c>
      <c r="Y45" s="28">
        <v>124.91325000000001</v>
      </c>
      <c r="Z45" s="28"/>
      <c r="AA45" s="28"/>
      <c r="AB45" s="28"/>
      <c r="AC45" s="28"/>
      <c r="AD45" s="28">
        <v>626.79999999999995</v>
      </c>
      <c r="AE45" s="28"/>
      <c r="AF45" s="28">
        <v>1184.404804</v>
      </c>
      <c r="AG45" s="28">
        <f t="shared" si="0"/>
        <v>8321.856914</v>
      </c>
      <c r="AH45" s="29"/>
      <c r="AI45" s="29"/>
    </row>
    <row r="46" spans="1:35" x14ac:dyDescent="0.35">
      <c r="A46" s="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9"/>
      <c r="AI46" s="29"/>
    </row>
    <row r="47" spans="1:35" x14ac:dyDescent="0.35">
      <c r="A47" s="9" t="s">
        <v>69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>
        <v>1961.9943249999999</v>
      </c>
      <c r="Q47" s="28">
        <v>626.47946879999995</v>
      </c>
      <c r="R47" s="28">
        <v>273.27168</v>
      </c>
      <c r="S47" s="28">
        <v>52.988999999999997</v>
      </c>
      <c r="T47" s="28">
        <v>1246.2719999999999</v>
      </c>
      <c r="U47" s="28">
        <v>2756.5439999999999</v>
      </c>
      <c r="V47" s="28"/>
      <c r="W47" s="28"/>
      <c r="X47" s="28">
        <v>6917.5504739999997</v>
      </c>
      <c r="Y47" s="28">
        <v>799.461861</v>
      </c>
      <c r="Z47" s="28"/>
      <c r="AA47" s="28"/>
      <c r="AB47" s="28"/>
      <c r="AC47" s="28"/>
      <c r="AD47" s="28"/>
      <c r="AE47" s="28"/>
      <c r="AF47" s="28"/>
      <c r="AG47" s="28">
        <f t="shared" si="0"/>
        <v>14634.562808799999</v>
      </c>
      <c r="AH47" s="29"/>
      <c r="AI47" s="29"/>
    </row>
    <row r="48" spans="1:35" x14ac:dyDescent="0.35">
      <c r="A48" s="12" t="s">
        <v>70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>
        <v>1961.9943249999999</v>
      </c>
      <c r="Q48" s="28"/>
      <c r="R48" s="28"/>
      <c r="S48" s="28"/>
      <c r="T48" s="28"/>
      <c r="U48" s="28"/>
      <c r="V48" s="28"/>
      <c r="W48" s="28"/>
      <c r="X48" s="28">
        <v>1961.9943249999999</v>
      </c>
      <c r="Y48" s="28"/>
      <c r="Z48" s="28"/>
      <c r="AA48" s="28"/>
      <c r="AB48" s="28"/>
      <c r="AC48" s="28"/>
      <c r="AD48" s="28"/>
      <c r="AE48" s="28"/>
      <c r="AF48" s="28"/>
      <c r="AG48" s="28">
        <f t="shared" si="0"/>
        <v>3923.9886499999998</v>
      </c>
      <c r="AH48" s="29"/>
      <c r="AI48" s="29"/>
    </row>
    <row r="49" spans="2:35" x14ac:dyDescent="0.3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spans="2:35" x14ac:dyDescent="0.35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5" spans="2:35" x14ac:dyDescent="0.35">
      <c r="D55" s="1"/>
    </row>
    <row r="61" spans="2:35" x14ac:dyDescent="0.3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4" spans="2:35" x14ac:dyDescent="0.35">
      <c r="D64" s="30"/>
      <c r="E64" s="30"/>
      <c r="F64" s="30"/>
      <c r="G64" s="30"/>
      <c r="H64" s="30"/>
      <c r="I64" s="30"/>
      <c r="J64" s="30"/>
      <c r="K64" s="30"/>
      <c r="L64" s="30"/>
      <c r="M64" s="3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C46A-324E-B140-9BBC-DD2BA1ADEAB7}">
  <dimension ref="A1:AG48"/>
  <sheetViews>
    <sheetView topLeftCell="Z30" workbookViewId="0">
      <selection activeCell="AG45" sqref="AG45:AG46"/>
    </sheetView>
  </sheetViews>
  <sheetFormatPr defaultColWidth="8.81640625" defaultRowHeight="14.5" x14ac:dyDescent="0.35"/>
  <cols>
    <col min="1" max="1" width="30" bestFit="1" customWidth="1"/>
  </cols>
  <sheetData>
    <row r="1" spans="1:33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3" s="16" customFormat="1" x14ac:dyDescent="0.3">
      <c r="A2" s="12" t="s">
        <v>32</v>
      </c>
      <c r="B2" s="24">
        <v>821.55781999999999</v>
      </c>
      <c r="C2" s="24">
        <v>18145.413456599999</v>
      </c>
      <c r="D2" s="24">
        <v>666.20366863488903</v>
      </c>
      <c r="E2" s="24">
        <v>19633.174945234889</v>
      </c>
      <c r="F2" s="31"/>
      <c r="G2" s="24">
        <v>3762.192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>
        <v>336.61402499999997</v>
      </c>
      <c r="Z2" s="24">
        <v>4512.7807009999988</v>
      </c>
      <c r="AA2" s="24">
        <v>5745.0149999999994</v>
      </c>
      <c r="AB2" s="24">
        <v>3005.3086999999996</v>
      </c>
      <c r="AC2" s="24">
        <v>2320.61</v>
      </c>
      <c r="AD2" s="24">
        <v>11514.24</v>
      </c>
      <c r="AE2" s="24"/>
      <c r="AF2" s="24"/>
      <c r="AG2" s="20">
        <f>SUM(B2:D2,F2:AF2)</f>
        <v>50829.935371234882</v>
      </c>
    </row>
    <row r="3" spans="1:33" s="16" customFormat="1" x14ac:dyDescent="0.3">
      <c r="A3" s="12" t="s">
        <v>33</v>
      </c>
      <c r="B3" s="24">
        <v>22859.455366586517</v>
      </c>
      <c r="C3" s="24"/>
      <c r="D3" s="24"/>
      <c r="E3" s="24">
        <v>22859.455366586517</v>
      </c>
      <c r="F3" s="31">
        <v>796.94926509600009</v>
      </c>
      <c r="G3" s="24">
        <v>35160.51</v>
      </c>
      <c r="H3" s="24">
        <v>2220.4643999999998</v>
      </c>
      <c r="I3" s="24">
        <v>2221.9651199999998</v>
      </c>
      <c r="J3" s="24">
        <v>11147.42196</v>
      </c>
      <c r="K3" s="24"/>
      <c r="L3" s="24">
        <v>3621.7878599999995</v>
      </c>
      <c r="M3" s="24"/>
      <c r="N3" s="24">
        <v>477.90490499999999</v>
      </c>
      <c r="O3" s="24"/>
      <c r="P3" s="24">
        <v>301.60199999999998</v>
      </c>
      <c r="Q3" s="24">
        <v>164.25984</v>
      </c>
      <c r="R3" s="24">
        <v>396.31416000000007</v>
      </c>
      <c r="S3" s="24">
        <v>31.741449999999997</v>
      </c>
      <c r="T3" s="24">
        <v>1.92</v>
      </c>
      <c r="U3" s="24">
        <v>77.308800000000005</v>
      </c>
      <c r="V3" s="24"/>
      <c r="W3" s="24"/>
      <c r="X3" s="24">
        <v>20662.690494999995</v>
      </c>
      <c r="Y3" s="24">
        <v>45095.87775</v>
      </c>
      <c r="Z3" s="24"/>
      <c r="AA3" s="24"/>
      <c r="AB3" s="24"/>
      <c r="AC3" s="24"/>
      <c r="AD3" s="24"/>
      <c r="AE3" s="24"/>
      <c r="AF3" s="24">
        <v>553.75399999999991</v>
      </c>
      <c r="AG3" s="20">
        <f t="shared" ref="AG3:AG48" si="0">SUM(B3:D3,F3:AF3)</f>
        <v>145791.92737168251</v>
      </c>
    </row>
    <row r="4" spans="1:33" s="16" customFormat="1" x14ac:dyDescent="0.3">
      <c r="A4" s="12" t="s">
        <v>34</v>
      </c>
      <c r="B4" s="24">
        <v>408.60274199999998</v>
      </c>
      <c r="C4" s="24">
        <v>2.6400855249999999</v>
      </c>
      <c r="D4" s="24"/>
      <c r="E4" s="24">
        <v>411.242827525</v>
      </c>
      <c r="F4" s="31">
        <v>155.70275050199999</v>
      </c>
      <c r="G4" s="24"/>
      <c r="H4" s="24">
        <v>88.61930000000001</v>
      </c>
      <c r="I4" s="24">
        <v>1576.00665</v>
      </c>
      <c r="J4" s="24">
        <v>2487.06567</v>
      </c>
      <c r="K4" s="24">
        <v>2108.0958100000003</v>
      </c>
      <c r="L4" s="24">
        <v>463.18473999999998</v>
      </c>
      <c r="M4" s="24"/>
      <c r="N4" s="24">
        <v>273.73694999999998</v>
      </c>
      <c r="O4" s="24"/>
      <c r="P4" s="24">
        <v>716.56920000000002</v>
      </c>
      <c r="Q4" s="24">
        <v>509.31359999999995</v>
      </c>
      <c r="R4" s="24">
        <v>280.05331200000006</v>
      </c>
      <c r="S4" s="24">
        <v>0.10389999999999999</v>
      </c>
      <c r="T4" s="24">
        <v>980.27519999999993</v>
      </c>
      <c r="U4" s="24">
        <v>44.3232</v>
      </c>
      <c r="V4" s="24"/>
      <c r="W4" s="24"/>
      <c r="X4" s="24">
        <v>9527.3475319999998</v>
      </c>
      <c r="Y4" s="24">
        <v>479.67974999999996</v>
      </c>
      <c r="Z4" s="24"/>
      <c r="AA4" s="24"/>
      <c r="AB4" s="24"/>
      <c r="AC4" s="24"/>
      <c r="AD4" s="24"/>
      <c r="AE4" s="24"/>
      <c r="AF4" s="24">
        <v>319.31799999999998</v>
      </c>
      <c r="AG4" s="20">
        <f t="shared" si="0"/>
        <v>20420.638392026998</v>
      </c>
    </row>
    <row r="5" spans="1:33" s="16" customFormat="1" x14ac:dyDescent="0.3">
      <c r="A5" s="12" t="s">
        <v>35</v>
      </c>
      <c r="B5" s="24"/>
      <c r="C5" s="24"/>
      <c r="D5" s="24"/>
      <c r="E5" s="24"/>
      <c r="F5" s="31"/>
      <c r="G5" s="24"/>
      <c r="H5" s="24"/>
      <c r="I5" s="24">
        <v>227.26944</v>
      </c>
      <c r="J5" s="24">
        <v>434.35016999999993</v>
      </c>
      <c r="K5" s="24"/>
      <c r="L5" s="24"/>
      <c r="M5" s="24"/>
      <c r="N5" s="24">
        <v>4134.21072</v>
      </c>
      <c r="O5" s="24"/>
      <c r="P5" s="24"/>
      <c r="Q5" s="24"/>
      <c r="R5" s="24"/>
      <c r="S5" s="24"/>
      <c r="T5" s="24"/>
      <c r="U5" s="24"/>
      <c r="V5" s="24"/>
      <c r="W5" s="24"/>
      <c r="X5" s="24">
        <v>4795.8303299999998</v>
      </c>
      <c r="Y5" s="24"/>
      <c r="Z5" s="24"/>
      <c r="AA5" s="24"/>
      <c r="AB5" s="24"/>
      <c r="AC5" s="24"/>
      <c r="AD5" s="24"/>
      <c r="AE5" s="24"/>
      <c r="AF5" s="24"/>
      <c r="AG5" s="20">
        <f t="shared" si="0"/>
        <v>9591.6606599999996</v>
      </c>
    </row>
    <row r="6" spans="1:33" s="16" customFormat="1" x14ac:dyDescent="0.3">
      <c r="A6" s="12" t="s">
        <v>36</v>
      </c>
      <c r="B6" s="24">
        <v>-189.12658199999998</v>
      </c>
      <c r="C6" s="24">
        <v>-469.43105632500004</v>
      </c>
      <c r="D6" s="24">
        <v>-21.773100799999998</v>
      </c>
      <c r="E6" s="24">
        <v>-680.33073912499992</v>
      </c>
      <c r="F6" s="31">
        <v>-20.743841793999998</v>
      </c>
      <c r="G6" s="24">
        <v>-224.0805</v>
      </c>
      <c r="H6" s="24">
        <v>-102.3484</v>
      </c>
      <c r="I6" s="24">
        <v>-425.00940000000003</v>
      </c>
      <c r="J6" s="24">
        <v>517.36545000000001</v>
      </c>
      <c r="K6" s="24">
        <v>-24.107100000000003</v>
      </c>
      <c r="L6" s="24">
        <v>-33.854799999999997</v>
      </c>
      <c r="M6" s="24">
        <v>1</v>
      </c>
      <c r="N6" s="24">
        <v>33.387749999999997</v>
      </c>
      <c r="O6" s="24">
        <v>0.13585</v>
      </c>
      <c r="P6" s="24">
        <v>-38.205500000000001</v>
      </c>
      <c r="Q6" s="24">
        <v>-3.4944000000000002</v>
      </c>
      <c r="R6" s="24">
        <v>33.918192000000005</v>
      </c>
      <c r="S6" s="24">
        <v>4.478089999999999</v>
      </c>
      <c r="T6" s="24">
        <v>-23.376000000000001</v>
      </c>
      <c r="U6" s="24">
        <v>135.23519999999999</v>
      </c>
      <c r="V6" s="24"/>
      <c r="W6" s="24"/>
      <c r="X6" s="24">
        <v>74.913831999999999</v>
      </c>
      <c r="Y6" s="24">
        <v>-1649.1123</v>
      </c>
      <c r="Z6" s="24"/>
      <c r="AA6" s="24"/>
      <c r="AB6" s="24"/>
      <c r="AC6" s="24"/>
      <c r="AD6" s="24"/>
      <c r="AE6" s="24"/>
      <c r="AF6" s="24"/>
      <c r="AG6" s="20">
        <f t="shared" si="0"/>
        <v>-2424.2286169190002</v>
      </c>
    </row>
    <row r="7" spans="1:33" x14ac:dyDescent="0.35">
      <c r="A7" s="9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0"/>
    </row>
    <row r="8" spans="1:33" s="16" customFormat="1" x14ac:dyDescent="0.3">
      <c r="A8" s="9" t="s">
        <v>37</v>
      </c>
      <c r="B8" s="24">
        <v>23083.283862586519</v>
      </c>
      <c r="C8" s="24">
        <v>17673.34231475</v>
      </c>
      <c r="D8" s="24">
        <v>644.43056783488908</v>
      </c>
      <c r="E8" s="24">
        <v>41401.056745171409</v>
      </c>
      <c r="F8" s="31">
        <v>620.50267280000003</v>
      </c>
      <c r="G8" s="24">
        <v>38698.621500000008</v>
      </c>
      <c r="H8" s="24">
        <v>6414.4264649999968</v>
      </c>
      <c r="I8" s="24">
        <v>2029.4966999999999</v>
      </c>
      <c r="J8" s="24">
        <v>-6.3203700000002527</v>
      </c>
      <c r="K8" s="24">
        <v>8743.3715699999993</v>
      </c>
      <c r="L8" s="24">
        <v>-2132.2029100000004</v>
      </c>
      <c r="M8" s="24">
        <v>1</v>
      </c>
      <c r="N8" s="24">
        <v>3124.7483199999992</v>
      </c>
      <c r="O8" s="24">
        <v>-3896.6550150000003</v>
      </c>
      <c r="P8" s="24">
        <v>0.13585</v>
      </c>
      <c r="Q8" s="24">
        <v>-453.17270000000008</v>
      </c>
      <c r="R8" s="24">
        <v>-348.54815999999994</v>
      </c>
      <c r="S8" s="24">
        <v>150.17904000000001</v>
      </c>
      <c r="T8" s="24">
        <v>36.115639999999999</v>
      </c>
      <c r="U8" s="24">
        <v>-1001.7311999999999</v>
      </c>
      <c r="V8" s="24"/>
      <c r="W8" s="24"/>
      <c r="X8" s="24">
        <v>168.2208</v>
      </c>
      <c r="Y8" s="24">
        <v>43303.699724999999</v>
      </c>
      <c r="Z8" s="24">
        <v>4512.7807009999988</v>
      </c>
      <c r="AA8" s="24">
        <v>5745.0149999999994</v>
      </c>
      <c r="AB8" s="24">
        <v>3005.3086999999996</v>
      </c>
      <c r="AC8" s="24">
        <v>2320.61</v>
      </c>
      <c r="AD8" s="24">
        <v>11514.24</v>
      </c>
      <c r="AE8" s="24">
        <v>0</v>
      </c>
      <c r="AF8" s="24">
        <v>234</v>
      </c>
      <c r="AG8" s="20">
        <f t="shared" si="0"/>
        <v>164184.89907397144</v>
      </c>
    </row>
    <row r="9" spans="1:33" s="16" customFormat="1" x14ac:dyDescent="0.3">
      <c r="A9" s="12" t="s">
        <v>38</v>
      </c>
      <c r="B9" s="24">
        <v>141.23399861963571</v>
      </c>
      <c r="C9" s="24">
        <v>286.93701768378924</v>
      </c>
      <c r="D9" s="24"/>
      <c r="E9" s="24">
        <v>428.20943293431407</v>
      </c>
      <c r="F9" s="31">
        <v>318.47498166399998</v>
      </c>
      <c r="G9" s="24">
        <v>0</v>
      </c>
      <c r="H9" s="24">
        <v>143.85260889999972</v>
      </c>
      <c r="I9" s="24">
        <v>-318.18081600000033</v>
      </c>
      <c r="J9" s="24">
        <v>2.0699999997304985E-2</v>
      </c>
      <c r="K9" s="24">
        <v>0</v>
      </c>
      <c r="L9" s="24">
        <v>-145.97397630000069</v>
      </c>
      <c r="M9" s="24"/>
      <c r="N9" s="24">
        <v>0</v>
      </c>
      <c r="O9" s="24">
        <v>0</v>
      </c>
      <c r="P9" s="24">
        <v>-186.67912500000011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/>
      <c r="W9" s="24"/>
      <c r="X9" s="24">
        <v>-506.96060840000411</v>
      </c>
      <c r="Y9" s="24">
        <v>0</v>
      </c>
      <c r="Z9" s="24">
        <v>5.7158499994329759E-3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-5.4695999642717652E-4</v>
      </c>
      <c r="AG9" s="20">
        <f t="shared" si="0"/>
        <v>-267.27004994258033</v>
      </c>
    </row>
    <row r="10" spans="1:33" x14ac:dyDescent="0.35">
      <c r="A10" s="1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0"/>
    </row>
    <row r="11" spans="1:33" s="16" customFormat="1" x14ac:dyDescent="0.3">
      <c r="A11" s="9" t="s">
        <v>39</v>
      </c>
      <c r="B11" s="24">
        <v>-17723.776306966884</v>
      </c>
      <c r="C11" s="24">
        <v>-12798.25272346621</v>
      </c>
      <c r="D11" s="24">
        <v>-341.82097199999998</v>
      </c>
      <c r="E11" s="24">
        <v>-30863.850002433093</v>
      </c>
      <c r="F11" s="31">
        <v>3587.4454287000003</v>
      </c>
      <c r="G11" s="24">
        <v>-38698.621499999994</v>
      </c>
      <c r="H11" s="24">
        <v>1153.4792499999999</v>
      </c>
      <c r="I11" s="24">
        <v>-186.37042500000007</v>
      </c>
      <c r="J11" s="24">
        <v>16915.711905</v>
      </c>
      <c r="K11" s="24">
        <v>5454.5111800000004</v>
      </c>
      <c r="L11" s="24">
        <v>1106.0982399999998</v>
      </c>
      <c r="M11" s="24"/>
      <c r="N11" s="24">
        <v>5022.5740800000003</v>
      </c>
      <c r="O11" s="24">
        <v>1.6719999999999999</v>
      </c>
      <c r="P11" s="24">
        <v>2046.4484749999999</v>
      </c>
      <c r="Q11" s="24">
        <v>647.17631999999992</v>
      </c>
      <c r="R11" s="24">
        <v>86.305296000000013</v>
      </c>
      <c r="S11" s="24">
        <v>4.4573099999999997</v>
      </c>
      <c r="T11" s="24">
        <v>2366.9951999999998</v>
      </c>
      <c r="U11" s="24">
        <v>2355.6288</v>
      </c>
      <c r="V11" s="24"/>
      <c r="W11" s="24"/>
      <c r="X11" s="24">
        <v>36973.898730999994</v>
      </c>
      <c r="Y11" s="24">
        <v>-13434.683633250002</v>
      </c>
      <c r="Z11" s="24">
        <v>-1581.5835000000002</v>
      </c>
      <c r="AA11" s="24">
        <v>-5745.0149999999994</v>
      </c>
      <c r="AB11" s="24">
        <v>-3005.3086999999996</v>
      </c>
      <c r="AC11" s="24">
        <v>-1452.01</v>
      </c>
      <c r="AD11" s="24">
        <v>-9560.02</v>
      </c>
      <c r="AE11" s="24">
        <v>2702.7300000000005</v>
      </c>
      <c r="AF11" s="24">
        <v>24184.0826696</v>
      </c>
      <c r="AG11" s="20">
        <f t="shared" si="0"/>
        <v>81.752124616890796</v>
      </c>
    </row>
    <row r="12" spans="1:33" s="16" customFormat="1" x14ac:dyDescent="0.3">
      <c r="A12" s="12" t="s">
        <v>40</v>
      </c>
      <c r="B12" s="20">
        <v>-13513.632297256085</v>
      </c>
      <c r="C12" s="20">
        <v>-12762.875296671002</v>
      </c>
      <c r="D12" s="20">
        <v>-341.82097199999998</v>
      </c>
      <c r="E12" s="24">
        <v>-26618.328565927088</v>
      </c>
      <c r="F12" s="31">
        <v>-1606.3600000000001</v>
      </c>
      <c r="G12" s="24"/>
      <c r="H12" s="24">
        <v>-196.37387000000001</v>
      </c>
      <c r="I12" s="24">
        <v>-230.22528</v>
      </c>
      <c r="J12" s="24">
        <v>-504.34514999999999</v>
      </c>
      <c r="K12" s="24">
        <v>0</v>
      </c>
      <c r="L12" s="24">
        <v>-0.23729999999999996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>
        <v>-931.5997000000001</v>
      </c>
      <c r="Y12" s="24">
        <v>-12943.895250000001</v>
      </c>
      <c r="Z12" s="24">
        <v>-1581.5835000000002</v>
      </c>
      <c r="AA12" s="24">
        <v>-5745.0149999999994</v>
      </c>
      <c r="AB12" s="24">
        <v>-3005.3086999999996</v>
      </c>
      <c r="AC12" s="24">
        <v>-1452.01</v>
      </c>
      <c r="AD12" s="24">
        <v>-9560.02</v>
      </c>
      <c r="AE12" s="24">
        <v>3054.9300000000003</v>
      </c>
      <c r="AF12" s="24">
        <v>28240.623240000001</v>
      </c>
      <c r="AG12" s="20">
        <f t="shared" si="0"/>
        <v>-33079.749075927095</v>
      </c>
    </row>
    <row r="13" spans="1:33" s="16" customFormat="1" x14ac:dyDescent="0.3">
      <c r="A13" s="12" t="s">
        <v>41</v>
      </c>
      <c r="B13" s="24">
        <v>-4017.0370638970003</v>
      </c>
      <c r="C13" s="24"/>
      <c r="D13" s="24"/>
      <c r="E13" s="24">
        <v>-4017.0370638970003</v>
      </c>
      <c r="F13" s="31">
        <v>7108.2580515999998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0">
        <f t="shared" si="0"/>
        <v>3091.2209877029995</v>
      </c>
    </row>
    <row r="14" spans="1:33" s="16" customFormat="1" x14ac:dyDescent="0.3">
      <c r="A14" s="12" t="s">
        <v>42</v>
      </c>
      <c r="B14" s="24"/>
      <c r="C14" s="24"/>
      <c r="D14" s="24"/>
      <c r="E14" s="24"/>
      <c r="F14" s="31"/>
      <c r="G14" s="24">
        <v>-38336.822999999997</v>
      </c>
      <c r="H14" s="24">
        <v>1349.85312</v>
      </c>
      <c r="I14" s="24">
        <v>1944.5463749999999</v>
      </c>
      <c r="J14" s="24">
        <v>18303.03729</v>
      </c>
      <c r="K14" s="24">
        <v>5528.9692700000005</v>
      </c>
      <c r="L14" s="24">
        <v>1243.4056699999999</v>
      </c>
      <c r="M14" s="24">
        <v>1766.4678499999998</v>
      </c>
      <c r="N14" s="24">
        <v>5022.5740800000003</v>
      </c>
      <c r="O14" s="24">
        <v>1.6719999999999999</v>
      </c>
      <c r="P14" s="24">
        <v>2046.4484749999999</v>
      </c>
      <c r="Q14" s="24">
        <v>653.09087999999997</v>
      </c>
      <c r="R14" s="24">
        <v>86.305296000000013</v>
      </c>
      <c r="S14" s="24">
        <v>4.4573099999999997</v>
      </c>
      <c r="T14" s="24">
        <v>2366.9951999999998</v>
      </c>
      <c r="U14" s="24">
        <v>2355.6288</v>
      </c>
      <c r="V14" s="24"/>
      <c r="W14" s="24"/>
      <c r="X14" s="24">
        <v>42673.451615999991</v>
      </c>
      <c r="Y14" s="24">
        <v>-435.16750200000001</v>
      </c>
      <c r="Z14" s="24"/>
      <c r="AA14" s="24"/>
      <c r="AB14" s="24"/>
      <c r="AC14" s="24"/>
      <c r="AD14" s="24"/>
      <c r="AE14" s="24">
        <v>-352.2</v>
      </c>
      <c r="AF14" s="24">
        <v>-227.05689039999996</v>
      </c>
      <c r="AG14" s="20">
        <f t="shared" si="0"/>
        <v>45995.655839599996</v>
      </c>
    </row>
    <row r="15" spans="1:33" s="16" customFormat="1" x14ac:dyDescent="0.3">
      <c r="A15" s="12" t="s">
        <v>43</v>
      </c>
      <c r="B15" s="24">
        <v>-193.10694581379599</v>
      </c>
      <c r="C15" s="24">
        <v>-35.377426795208997</v>
      </c>
      <c r="D15" s="24"/>
      <c r="E15" s="24">
        <v>-228.48437260900499</v>
      </c>
      <c r="F15" s="31">
        <f>-3562.25675-M15</f>
        <v>-1795.0000000000002</v>
      </c>
      <c r="G15" s="24">
        <v>-361.79849999999999</v>
      </c>
      <c r="H15" s="24"/>
      <c r="I15" s="24">
        <v>-1900.6915199999999</v>
      </c>
      <c r="J15" s="24">
        <v>-882.98023499999988</v>
      </c>
      <c r="K15" s="24">
        <v>-74.458090000000013</v>
      </c>
      <c r="L15" s="24">
        <v>-136.65203</v>
      </c>
      <c r="M15" s="24">
        <v>-1767.2567499999998</v>
      </c>
      <c r="N15" s="24"/>
      <c r="O15" s="24"/>
      <c r="P15" s="24"/>
      <c r="Q15" s="24">
        <v>-5.9145599999999998</v>
      </c>
      <c r="R15" s="24"/>
      <c r="S15" s="24"/>
      <c r="T15" s="24"/>
      <c r="U15" s="24"/>
      <c r="V15" s="24"/>
      <c r="W15" s="24"/>
      <c r="X15" s="24">
        <v>-4767.9531850000003</v>
      </c>
      <c r="Y15" s="24">
        <v>-55.620881250000004</v>
      </c>
      <c r="Z15" s="24"/>
      <c r="AA15" s="24"/>
      <c r="AB15" s="24"/>
      <c r="AC15" s="24"/>
      <c r="AD15" s="24"/>
      <c r="AE15" s="24"/>
      <c r="AF15" s="24">
        <v>-3829.4836799999994</v>
      </c>
      <c r="AG15" s="20">
        <f t="shared" si="0"/>
        <v>-15806.293803859005</v>
      </c>
    </row>
    <row r="16" spans="1:33" x14ac:dyDescent="0.35">
      <c r="A16" s="9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0"/>
    </row>
    <row r="17" spans="1:33" s="16" customFormat="1" x14ac:dyDescent="0.3">
      <c r="A17" s="9" t="s">
        <v>44</v>
      </c>
      <c r="B17" s="24">
        <v>5359.5075556196352</v>
      </c>
      <c r="C17" s="24">
        <v>4875.0895912837896</v>
      </c>
      <c r="D17" s="24">
        <v>302.60959583488909</v>
      </c>
      <c r="E17" s="24">
        <v>10537.206742738314</v>
      </c>
      <c r="F17" s="31">
        <v>4207.9481015000001</v>
      </c>
      <c r="G17" s="24"/>
      <c r="H17" s="24">
        <v>3182.97595</v>
      </c>
      <c r="I17" s="24">
        <v>-192.69079500000032</v>
      </c>
      <c r="J17" s="24">
        <v>25659.083474999999</v>
      </c>
      <c r="K17" s="24">
        <v>3322.30827</v>
      </c>
      <c r="L17" s="24">
        <v>4230.846559999999</v>
      </c>
      <c r="M17" s="24"/>
      <c r="N17" s="24">
        <v>1125.919065</v>
      </c>
      <c r="O17" s="24">
        <v>1.80785</v>
      </c>
      <c r="P17" s="24">
        <v>1593.2757749999998</v>
      </c>
      <c r="Q17" s="24">
        <v>298.62815999999998</v>
      </c>
      <c r="R17" s="24">
        <v>236.48433600000004</v>
      </c>
      <c r="S17" s="24">
        <v>40.572949999999999</v>
      </c>
      <c r="T17" s="24">
        <v>1365.2639999999999</v>
      </c>
      <c r="U17" s="24">
        <v>2523.8496</v>
      </c>
      <c r="V17" s="24"/>
      <c r="W17" s="24"/>
      <c r="X17" s="24">
        <v>43388.325196000005</v>
      </c>
      <c r="Y17" s="24">
        <v>29869.016091749996</v>
      </c>
      <c r="Z17" s="24">
        <v>2931.1972009999995</v>
      </c>
      <c r="AA17" s="24"/>
      <c r="AB17" s="24"/>
      <c r="AC17" s="24">
        <v>868.60000000000014</v>
      </c>
      <c r="AD17" s="24">
        <v>1954.2199999999993</v>
      </c>
      <c r="AE17" s="24">
        <v>2702.7300000000005</v>
      </c>
      <c r="AF17" s="24">
        <v>24418.518669600002</v>
      </c>
      <c r="AG17" s="20">
        <f t="shared" si="0"/>
        <v>164266.08719858836</v>
      </c>
    </row>
    <row r="18" spans="1:33" s="16" customFormat="1" x14ac:dyDescent="0.3">
      <c r="A18" s="12" t="s">
        <v>38</v>
      </c>
      <c r="B18" s="24">
        <v>141.23399861963571</v>
      </c>
      <c r="C18" s="24">
        <v>286.93701768378924</v>
      </c>
      <c r="D18" s="24"/>
      <c r="E18" s="24">
        <v>428.20943293431407</v>
      </c>
      <c r="F18" s="31">
        <v>318.47498166399998</v>
      </c>
      <c r="G18" s="24"/>
      <c r="H18" s="24">
        <v>143.85260889999972</v>
      </c>
      <c r="I18" s="24">
        <v>-318.18081600000033</v>
      </c>
      <c r="J18" s="24">
        <v>2.0699999997304985E-2</v>
      </c>
      <c r="K18" s="24">
        <v>0</v>
      </c>
      <c r="L18" s="24">
        <v>-145.97397630000069</v>
      </c>
      <c r="M18" s="24"/>
      <c r="N18" s="24"/>
      <c r="O18" s="24"/>
      <c r="P18" s="24">
        <v>-186.67912500000011</v>
      </c>
      <c r="Q18" s="24"/>
      <c r="R18" s="24"/>
      <c r="S18" s="24"/>
      <c r="T18" s="24"/>
      <c r="U18" s="24"/>
      <c r="V18" s="24"/>
      <c r="W18" s="24"/>
      <c r="X18" s="24">
        <v>-506.96060840000411</v>
      </c>
      <c r="Y18" s="24">
        <v>0</v>
      </c>
      <c r="Z18" s="24">
        <v>5.7158499994329759E-3</v>
      </c>
      <c r="AA18" s="24"/>
      <c r="AB18" s="24"/>
      <c r="AC18" s="24">
        <v>0</v>
      </c>
      <c r="AD18" s="24">
        <v>0</v>
      </c>
      <c r="AE18" s="24">
        <v>0</v>
      </c>
      <c r="AF18" s="24">
        <v>-5.4695999642717652E-4</v>
      </c>
      <c r="AG18" s="20">
        <f t="shared" si="0"/>
        <v>-267.27004994258033</v>
      </c>
    </row>
    <row r="19" spans="1:33" s="16" customFormat="1" x14ac:dyDescent="0.3">
      <c r="A19" s="9" t="s">
        <v>45</v>
      </c>
      <c r="B19" s="24">
        <v>5218.2735569999995</v>
      </c>
      <c r="C19" s="24">
        <v>4588.1525736000003</v>
      </c>
      <c r="D19" s="24">
        <v>302.57117920399998</v>
      </c>
      <c r="E19" s="24">
        <v>10108.997309804001</v>
      </c>
      <c r="F19" s="31">
        <v>3893.6325147500002</v>
      </c>
      <c r="G19" s="24"/>
      <c r="H19" s="24">
        <v>3039.1233411000003</v>
      </c>
      <c r="I19" s="24">
        <v>125.490021</v>
      </c>
      <c r="J19" s="24">
        <v>25659.062775000002</v>
      </c>
      <c r="K19" s="24">
        <v>3322.3082700000004</v>
      </c>
      <c r="L19" s="24">
        <v>4376.8205362999997</v>
      </c>
      <c r="M19" s="24"/>
      <c r="N19" s="24">
        <v>1125.919065</v>
      </c>
      <c r="O19" s="24">
        <v>1.80785</v>
      </c>
      <c r="P19" s="24">
        <v>1779.9549</v>
      </c>
      <c r="Q19" s="24">
        <v>298.62816000000015</v>
      </c>
      <c r="R19" s="24">
        <v>236.48433600000001</v>
      </c>
      <c r="S19" s="24">
        <v>40.572949999999992</v>
      </c>
      <c r="T19" s="24">
        <v>1365.2639999999999</v>
      </c>
      <c r="U19" s="24">
        <v>2523.8496</v>
      </c>
      <c r="V19" s="24"/>
      <c r="W19" s="24"/>
      <c r="X19" s="24">
        <v>43895.28580440001</v>
      </c>
      <c r="Y19" s="24">
        <v>29869.016091749992</v>
      </c>
      <c r="Z19" s="24">
        <v>2931.1914851500001</v>
      </c>
      <c r="AA19" s="24"/>
      <c r="AB19" s="24"/>
      <c r="AC19" s="24">
        <v>868.6</v>
      </c>
      <c r="AD19" s="24">
        <v>1954.22</v>
      </c>
      <c r="AE19" s="24">
        <v>2702.73</v>
      </c>
      <c r="AF19" s="24">
        <v>24418.519216559998</v>
      </c>
      <c r="AG19" s="20">
        <f t="shared" si="0"/>
        <v>164537.47822681404</v>
      </c>
    </row>
    <row r="20" spans="1:33" x14ac:dyDescent="0.35">
      <c r="A20" s="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0"/>
    </row>
    <row r="21" spans="1:33" s="16" customFormat="1" x14ac:dyDescent="0.3">
      <c r="A21" s="9" t="s">
        <v>46</v>
      </c>
      <c r="B21" s="24">
        <v>3519.1942763999996</v>
      </c>
      <c r="C21" s="24">
        <v>2913.2390736000002</v>
      </c>
      <c r="D21" s="24">
        <v>171.43667240399998</v>
      </c>
      <c r="E21" s="24">
        <v>6603.8700224039994</v>
      </c>
      <c r="F21" s="31">
        <v>3893.6325147500002</v>
      </c>
      <c r="G21" s="24"/>
      <c r="H21" s="24">
        <v>3039.1233411000003</v>
      </c>
      <c r="I21" s="24">
        <v>39.445775999999995</v>
      </c>
      <c r="J21" s="24">
        <v>275.56559324999989</v>
      </c>
      <c r="K21" s="24">
        <v>0.89724850000000012</v>
      </c>
      <c r="L21" s="24">
        <v>185.02112629999999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>
        <v>3540.0530851500002</v>
      </c>
      <c r="Y21" s="24">
        <v>9045.0108622499938</v>
      </c>
      <c r="Z21" s="24">
        <v>1128.89464415</v>
      </c>
      <c r="AA21" s="24"/>
      <c r="AB21" s="24"/>
      <c r="AC21" s="24">
        <v>84.745000000000005</v>
      </c>
      <c r="AD21" s="24"/>
      <c r="AE21" s="24">
        <v>2654.1440000000002</v>
      </c>
      <c r="AF21" s="24">
        <v>11240.032296559999</v>
      </c>
      <c r="AG21" s="20">
        <f t="shared" si="0"/>
        <v>41730.43551041399</v>
      </c>
    </row>
    <row r="22" spans="1:33" s="16" customFormat="1" x14ac:dyDescent="0.3">
      <c r="A22" s="12" t="s">
        <v>47</v>
      </c>
      <c r="B22" s="24">
        <v>253.87811699999997</v>
      </c>
      <c r="C22" s="24">
        <v>665.81288639999991</v>
      </c>
      <c r="D22" s="24"/>
      <c r="E22" s="24">
        <v>919.69100339999989</v>
      </c>
      <c r="F22" s="31">
        <v>0</v>
      </c>
      <c r="G22" s="24"/>
      <c r="H22" s="24">
        <v>1.1932151</v>
      </c>
      <c r="I22" s="24">
        <v>2.5819776000000001</v>
      </c>
      <c r="J22" s="24">
        <v>9.7095523499999992</v>
      </c>
      <c r="K22" s="24"/>
      <c r="L22" s="24">
        <v>10.890544499999999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>
        <v>24.379633749999996</v>
      </c>
      <c r="Y22" s="24">
        <v>921.53613797313756</v>
      </c>
      <c r="Z22" s="24">
        <v>24.8292</v>
      </c>
      <c r="AA22" s="24"/>
      <c r="AB22" s="24"/>
      <c r="AC22" s="24"/>
      <c r="AD22" s="24"/>
      <c r="AE22" s="24">
        <v>501.62200000000001</v>
      </c>
      <c r="AF22" s="24">
        <v>736.18410321999988</v>
      </c>
      <c r="AG22" s="20">
        <f t="shared" si="0"/>
        <v>3152.6173678931373</v>
      </c>
    </row>
    <row r="23" spans="1:33" s="16" customFormat="1" x14ac:dyDescent="0.3">
      <c r="A23" s="12" t="s">
        <v>48</v>
      </c>
      <c r="B23" s="24"/>
      <c r="C23" s="24">
        <v>5.8327200000000001</v>
      </c>
      <c r="D23" s="24"/>
      <c r="E23" s="24">
        <v>5.8327200000000001</v>
      </c>
      <c r="F23" s="31">
        <v>31</v>
      </c>
      <c r="G23" s="24"/>
      <c r="H23" s="24"/>
      <c r="I23" s="24">
        <v>2.2350431999999998</v>
      </c>
      <c r="J23" s="24">
        <v>0.2010798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2.4366151999999999</v>
      </c>
      <c r="Y23" s="24">
        <v>24.90953025</v>
      </c>
      <c r="Z23" s="24"/>
      <c r="AA23" s="24"/>
      <c r="AB23" s="24"/>
      <c r="AC23" s="24"/>
      <c r="AD23" s="24"/>
      <c r="AE23" s="24"/>
      <c r="AF23" s="24">
        <v>61.270945099999999</v>
      </c>
      <c r="AG23" s="20">
        <f t="shared" si="0"/>
        <v>127.88593355</v>
      </c>
    </row>
    <row r="24" spans="1:33" s="16" customFormat="1" x14ac:dyDescent="0.3">
      <c r="A24" s="12" t="s">
        <v>49</v>
      </c>
      <c r="B24" s="24">
        <v>226.50591359999996</v>
      </c>
      <c r="C24" s="24">
        <v>505.61632320000001</v>
      </c>
      <c r="D24" s="24"/>
      <c r="E24" s="24">
        <v>732.1222368</v>
      </c>
      <c r="F24" s="31">
        <v>9</v>
      </c>
      <c r="G24" s="24"/>
      <c r="H24" s="24"/>
      <c r="I24" s="24">
        <v>12.840739199999998</v>
      </c>
      <c r="J24" s="24">
        <v>1.9077740999999997</v>
      </c>
      <c r="K24" s="24"/>
      <c r="L24" s="24">
        <v>22.232682199999996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>
        <v>37.008715899999991</v>
      </c>
      <c r="Y24" s="24">
        <v>908.51422034999996</v>
      </c>
      <c r="Z24" s="24">
        <v>12.1739</v>
      </c>
      <c r="AA24" s="24"/>
      <c r="AB24" s="24"/>
      <c r="AC24" s="24"/>
      <c r="AD24" s="24"/>
      <c r="AE24" s="24">
        <v>65.075999999999993</v>
      </c>
      <c r="AF24" s="24">
        <v>1377.6916982599998</v>
      </c>
      <c r="AG24" s="20">
        <f t="shared" si="0"/>
        <v>3178.5679668099997</v>
      </c>
    </row>
    <row r="25" spans="1:33" s="16" customFormat="1" x14ac:dyDescent="0.3">
      <c r="A25" s="12" t="s">
        <v>50</v>
      </c>
      <c r="B25" s="24">
        <v>59.231670000000001</v>
      </c>
      <c r="C25" s="24">
        <v>173.5562256</v>
      </c>
      <c r="D25" s="24"/>
      <c r="E25" s="24">
        <v>232.78789560000001</v>
      </c>
      <c r="F25" s="31"/>
      <c r="G25" s="24"/>
      <c r="H25" s="24">
        <v>2.8398678000000004</v>
      </c>
      <c r="I25" s="24">
        <v>1.3413695999999999</v>
      </c>
      <c r="J25" s="24">
        <v>2.0905136999999998</v>
      </c>
      <c r="K25" s="24"/>
      <c r="L25" s="24">
        <v>5.7505699999999993E-2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>
        <v>6.3476394000000003</v>
      </c>
      <c r="Y25" s="24">
        <v>144.59774999999999</v>
      </c>
      <c r="Z25" s="24">
        <v>8.94693</v>
      </c>
      <c r="AA25" s="24"/>
      <c r="AB25" s="24"/>
      <c r="AC25" s="24"/>
      <c r="AD25" s="24"/>
      <c r="AE25" s="24">
        <v>323.65600000000001</v>
      </c>
      <c r="AF25" s="24">
        <v>386.10499111999997</v>
      </c>
      <c r="AG25" s="20">
        <f t="shared" si="0"/>
        <v>1108.77046292</v>
      </c>
    </row>
    <row r="26" spans="1:33" s="16" customFormat="1" x14ac:dyDescent="0.3">
      <c r="A26" s="12" t="s">
        <v>51</v>
      </c>
      <c r="B26" s="24">
        <v>343.52517330000001</v>
      </c>
      <c r="C26" s="24">
        <v>214.78704959999999</v>
      </c>
      <c r="D26" s="24"/>
      <c r="E26" s="24">
        <v>558.31222290000005</v>
      </c>
      <c r="F26" s="31"/>
      <c r="G26" s="24"/>
      <c r="H26" s="24"/>
      <c r="I26" s="24">
        <v>2.6813183999999999</v>
      </c>
      <c r="J26" s="24">
        <v>6.5584741499999994</v>
      </c>
      <c r="K26" s="24"/>
      <c r="L26" s="24">
        <v>8.8862521999999995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>
        <v>18.142394349999996</v>
      </c>
      <c r="Y26" s="24">
        <v>2350.8482250000002</v>
      </c>
      <c r="Z26" s="24">
        <v>3.4156299999999997</v>
      </c>
      <c r="AA26" s="24"/>
      <c r="AB26" s="24"/>
      <c r="AC26" s="24"/>
      <c r="AD26" s="24"/>
      <c r="AE26" s="24">
        <v>172.078</v>
      </c>
      <c r="AF26" s="24">
        <v>1477.86720296</v>
      </c>
      <c r="AG26" s="20">
        <f t="shared" si="0"/>
        <v>4598.7897199600002</v>
      </c>
    </row>
    <row r="27" spans="1:33" s="16" customFormat="1" x14ac:dyDescent="0.3">
      <c r="A27" s="12" t="s">
        <v>52</v>
      </c>
      <c r="B27" s="24"/>
      <c r="C27" s="24"/>
      <c r="D27" s="24"/>
      <c r="E27" s="24">
        <v>0.1115937</v>
      </c>
      <c r="F27" s="31"/>
      <c r="G27" s="24"/>
      <c r="H27" s="24"/>
      <c r="I27" s="24">
        <v>0.92231999999999992</v>
      </c>
      <c r="J27" s="24">
        <v>0.62984925000000003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>
        <v>1.5521692499999999</v>
      </c>
      <c r="Y27" s="24">
        <v>565.2734999999999</v>
      </c>
      <c r="Z27" s="24"/>
      <c r="AA27" s="24"/>
      <c r="AB27" s="24"/>
      <c r="AC27" s="24"/>
      <c r="AD27" s="24"/>
      <c r="AE27" s="24"/>
      <c r="AF27" s="24">
        <v>66.321173839999986</v>
      </c>
      <c r="AG27" s="20">
        <f t="shared" si="0"/>
        <v>634.69901233999997</v>
      </c>
    </row>
    <row r="28" spans="1:33" s="16" customFormat="1" x14ac:dyDescent="0.3">
      <c r="A28" s="12" t="s">
        <v>53</v>
      </c>
      <c r="B28" s="24"/>
      <c r="C28" s="24"/>
      <c r="D28" s="24"/>
      <c r="E28" s="24">
        <v>0</v>
      </c>
      <c r="F28" s="31"/>
      <c r="G28" s="24"/>
      <c r="H28" s="24"/>
      <c r="I28" s="24">
        <v>4.4438399999999998</v>
      </c>
      <c r="J28" s="24">
        <v>6.5535061499999987</v>
      </c>
      <c r="K28" s="24"/>
      <c r="L28" s="24">
        <v>11.663080299999999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>
        <v>22.678573649999997</v>
      </c>
      <c r="Y28" s="24">
        <v>700.50459599999999</v>
      </c>
      <c r="Z28" s="24"/>
      <c r="AA28" s="24"/>
      <c r="AB28" s="24"/>
      <c r="AC28" s="24"/>
      <c r="AD28" s="24"/>
      <c r="AE28" s="24"/>
      <c r="AF28" s="24">
        <v>214.72832342000001</v>
      </c>
      <c r="AG28" s="20">
        <f t="shared" si="0"/>
        <v>960.57191952000005</v>
      </c>
    </row>
    <row r="29" spans="1:33" s="16" customFormat="1" x14ac:dyDescent="0.3">
      <c r="A29" s="12" t="s">
        <v>54</v>
      </c>
      <c r="B29" s="24">
        <v>3.00495</v>
      </c>
      <c r="C29" s="24">
        <v>240.49637759999999</v>
      </c>
      <c r="D29" s="24"/>
      <c r="E29" s="24">
        <v>243.5013276</v>
      </c>
      <c r="F29" s="31"/>
      <c r="G29" s="24"/>
      <c r="H29" s="24">
        <v>30.862370000000002</v>
      </c>
      <c r="I29" s="24">
        <v>0.96</v>
      </c>
      <c r="J29" s="24">
        <v>6.8011402499999996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>
        <v>38.645040150000007</v>
      </c>
      <c r="Y29" s="24">
        <v>849.86931149999998</v>
      </c>
      <c r="Z29" s="24">
        <v>5.79E-3</v>
      </c>
      <c r="AA29" s="24"/>
      <c r="AB29" s="24"/>
      <c r="AC29" s="24"/>
      <c r="AD29" s="24"/>
      <c r="AE29" s="24"/>
      <c r="AF29" s="24">
        <v>262.64223871999997</v>
      </c>
      <c r="AG29" s="20">
        <f t="shared" si="0"/>
        <v>1433.2872182199999</v>
      </c>
    </row>
    <row r="30" spans="1:33" s="16" customFormat="1" x14ac:dyDescent="0.3">
      <c r="A30" s="12" t="s">
        <v>55</v>
      </c>
      <c r="B30" s="24">
        <v>1698.8424381</v>
      </c>
      <c r="C30" s="24">
        <v>1026.7479072000001</v>
      </c>
      <c r="D30" s="24"/>
      <c r="E30" s="24">
        <v>2725.5903453000001</v>
      </c>
      <c r="F30" s="31">
        <v>4</v>
      </c>
      <c r="G30" s="24"/>
      <c r="H30" s="24">
        <v>2991.3915570000004</v>
      </c>
      <c r="I30" s="24">
        <v>8.3050175999999993</v>
      </c>
      <c r="J30" s="24">
        <v>93.632527350000004</v>
      </c>
      <c r="K30" s="24"/>
      <c r="L30" s="24">
        <v>6.182184799999999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>
        <v>3099.7468579500005</v>
      </c>
      <c r="Y30" s="24">
        <v>187.8971325</v>
      </c>
      <c r="Z30" s="24">
        <v>688.42582414999993</v>
      </c>
      <c r="AA30" s="24"/>
      <c r="AB30" s="24"/>
      <c r="AC30" s="24"/>
      <c r="AD30" s="24"/>
      <c r="AE30" s="24">
        <v>57.05</v>
      </c>
      <c r="AF30" s="24">
        <v>897.72152554000002</v>
      </c>
      <c r="AG30" s="20">
        <f t="shared" si="0"/>
        <v>10759.94297219</v>
      </c>
    </row>
    <row r="31" spans="1:33" s="16" customFormat="1" x14ac:dyDescent="0.3">
      <c r="A31" s="12" t="s">
        <v>56</v>
      </c>
      <c r="B31" s="24">
        <v>860.61885989999985</v>
      </c>
      <c r="C31" s="24"/>
      <c r="D31" s="24"/>
      <c r="E31" s="24">
        <v>860.61885989999985</v>
      </c>
      <c r="F31" s="31">
        <v>3844.1708766331999</v>
      </c>
      <c r="G31" s="24"/>
      <c r="H31" s="24"/>
      <c r="I31" s="24"/>
      <c r="J31" s="24">
        <v>14.061509999999998</v>
      </c>
      <c r="K31" s="24"/>
      <c r="L31" s="24">
        <v>8.9323787999999986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>
        <v>23.149514299999996</v>
      </c>
      <c r="Y31" s="24">
        <v>1457.1423487499999</v>
      </c>
      <c r="Z31" s="24">
        <v>1.81917</v>
      </c>
      <c r="AA31" s="24"/>
      <c r="AB31" s="24"/>
      <c r="AC31" s="24"/>
      <c r="AD31" s="24"/>
      <c r="AE31" s="24">
        <v>269.10599999999999</v>
      </c>
      <c r="AF31" s="24">
        <v>2312.1496072999998</v>
      </c>
      <c r="AG31" s="20">
        <f t="shared" si="0"/>
        <v>8791.1502656831999</v>
      </c>
    </row>
    <row r="32" spans="1:33" s="16" customFormat="1" x14ac:dyDescent="0.3">
      <c r="A32" s="12" t="s">
        <v>57</v>
      </c>
      <c r="B32" s="24">
        <v>43.978136699999993</v>
      </c>
      <c r="C32" s="24">
        <v>17.300231999999998</v>
      </c>
      <c r="D32" s="24"/>
      <c r="E32" s="24">
        <v>61.278368699999987</v>
      </c>
      <c r="F32" s="31">
        <v>6</v>
      </c>
      <c r="G32" s="24"/>
      <c r="H32" s="24"/>
      <c r="I32" s="24"/>
      <c r="J32" s="24">
        <v>4.92505785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>
        <v>4.9898516500000003</v>
      </c>
      <c r="Y32" s="24">
        <v>247.96307250000001</v>
      </c>
      <c r="Z32" s="24"/>
      <c r="AA32" s="24"/>
      <c r="AB32" s="24"/>
      <c r="AC32" s="24"/>
      <c r="AD32" s="24"/>
      <c r="AE32" s="24">
        <v>60.926000000000002</v>
      </c>
      <c r="AF32" s="24">
        <v>432.36540333999994</v>
      </c>
      <c r="AG32" s="20">
        <f t="shared" si="0"/>
        <v>818.44775403999995</v>
      </c>
    </row>
    <row r="33" spans="1:33" s="16" customFormat="1" x14ac:dyDescent="0.3">
      <c r="A33" s="12" t="s">
        <v>58</v>
      </c>
      <c r="B33" s="24"/>
      <c r="C33" s="24"/>
      <c r="D33" s="24"/>
      <c r="E33" s="24">
        <v>0.20094000000000001</v>
      </c>
      <c r="F33" s="31"/>
      <c r="G33" s="24"/>
      <c r="H33" s="24"/>
      <c r="I33" s="24"/>
      <c r="J33" s="24">
        <v>3.0363381</v>
      </c>
      <c r="K33" s="24"/>
      <c r="L33" s="24">
        <v>11.135539799999998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>
        <v>14.445647599999997</v>
      </c>
      <c r="Y33" s="24">
        <v>197.71449224999998</v>
      </c>
      <c r="Z33" s="24"/>
      <c r="AA33" s="24"/>
      <c r="AB33" s="24"/>
      <c r="AC33" s="24"/>
      <c r="AD33" s="24"/>
      <c r="AE33" s="24">
        <v>6.05</v>
      </c>
      <c r="AF33" s="24">
        <v>254.02511096000001</v>
      </c>
      <c r="AG33" s="20">
        <f t="shared" si="0"/>
        <v>486.40712870999999</v>
      </c>
    </row>
    <row r="34" spans="1:33" s="16" customFormat="1" x14ac:dyDescent="0.3">
      <c r="A34" s="12" t="s">
        <v>59</v>
      </c>
      <c r="B34" s="24"/>
      <c r="C34" s="24"/>
      <c r="D34" s="24">
        <v>171.43667240399998</v>
      </c>
      <c r="E34" s="24">
        <v>171.43667240399998</v>
      </c>
      <c r="F34" s="31"/>
      <c r="G34" s="24"/>
      <c r="H34" s="24"/>
      <c r="I34" s="24"/>
      <c r="J34" s="24"/>
      <c r="K34" s="24"/>
      <c r="L34" s="24">
        <v>100.93385999999998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>
        <v>100.93385999999998</v>
      </c>
      <c r="Y34" s="24">
        <v>59.723961078304654</v>
      </c>
      <c r="Z34" s="24"/>
      <c r="AA34" s="24"/>
      <c r="AB34" s="24"/>
      <c r="AC34" s="24">
        <v>84.745000000000005</v>
      </c>
      <c r="AD34" s="24"/>
      <c r="AE34" s="24">
        <v>920.89000000000055</v>
      </c>
      <c r="AF34" s="24">
        <v>983.43422792000001</v>
      </c>
      <c r="AG34" s="20">
        <f t="shared" si="0"/>
        <v>2422.097581402305</v>
      </c>
    </row>
    <row r="35" spans="1:33" x14ac:dyDescent="0.35">
      <c r="A35" s="9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0"/>
    </row>
    <row r="36" spans="1:33" s="16" customFormat="1" x14ac:dyDescent="0.3">
      <c r="A36" s="9" t="s">
        <v>60</v>
      </c>
      <c r="B36" s="24"/>
      <c r="C36" s="24"/>
      <c r="D36" s="24"/>
      <c r="E36" s="24"/>
      <c r="F36" s="24"/>
      <c r="G36" s="24"/>
      <c r="H36" s="24"/>
      <c r="I36" s="24">
        <v>19.464404999999999</v>
      </c>
      <c r="J36" s="24">
        <v>22200.706581750001</v>
      </c>
      <c r="K36" s="24">
        <v>3321.4110215000005</v>
      </c>
      <c r="L36" s="24">
        <v>3500.7840699999997</v>
      </c>
      <c r="M36" s="24"/>
      <c r="N36" s="24">
        <v>1125.919065</v>
      </c>
      <c r="O36" s="24"/>
      <c r="P36" s="24"/>
      <c r="Q36" s="24"/>
      <c r="R36" s="24"/>
      <c r="S36" s="24"/>
      <c r="T36" s="24"/>
      <c r="U36" s="24"/>
      <c r="V36" s="24"/>
      <c r="W36" s="24"/>
      <c r="X36" s="24">
        <v>30168.285143250003</v>
      </c>
      <c r="Y36" s="24">
        <v>258.07650000000001</v>
      </c>
      <c r="Z36" s="24">
        <v>159.61304100000001</v>
      </c>
      <c r="AA36" s="24"/>
      <c r="AB36" s="24"/>
      <c r="AD36" s="24"/>
      <c r="AE36" s="24"/>
      <c r="AF36" s="24">
        <v>153.90387999999999</v>
      </c>
      <c r="AG36" s="20">
        <f t="shared" si="0"/>
        <v>60908.163707500004</v>
      </c>
    </row>
    <row r="37" spans="1:33" s="16" customFormat="1" x14ac:dyDescent="0.3">
      <c r="A37" s="12" t="s">
        <v>61</v>
      </c>
      <c r="B37" s="24"/>
      <c r="C37" s="24"/>
      <c r="D37" s="24"/>
      <c r="E37" s="24"/>
      <c r="F37" s="31"/>
      <c r="G37" s="24"/>
      <c r="H37" s="24"/>
      <c r="I37" s="24"/>
      <c r="J37" s="24">
        <v>150.92369999999997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>
        <v>150.92369999999997</v>
      </c>
      <c r="Y37" s="24"/>
      <c r="Z37" s="24"/>
      <c r="AA37" s="24"/>
      <c r="AB37" s="24"/>
      <c r="AD37" s="24"/>
      <c r="AE37" s="24"/>
      <c r="AF37" s="24">
        <v>131.01154</v>
      </c>
      <c r="AG37" s="20">
        <f t="shared" si="0"/>
        <v>432.85893999999996</v>
      </c>
    </row>
    <row r="38" spans="1:33" s="16" customFormat="1" x14ac:dyDescent="0.3">
      <c r="A38" s="12" t="s">
        <v>62</v>
      </c>
      <c r="B38" s="24"/>
      <c r="C38" s="24"/>
      <c r="D38" s="24"/>
      <c r="E38" s="24"/>
      <c r="F38" s="31"/>
      <c r="G38" s="24"/>
      <c r="H38" s="24"/>
      <c r="I38" s="24">
        <v>19.464404999999999</v>
      </c>
      <c r="J38" s="24">
        <v>354.52165500000001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>
        <v>373.98606000000001</v>
      </c>
      <c r="Y38" s="24"/>
      <c r="Z38" s="24"/>
      <c r="AA38" s="24"/>
      <c r="AB38" s="24"/>
      <c r="AD38" s="24"/>
      <c r="AE38" s="24"/>
      <c r="AF38" s="24"/>
      <c r="AG38" s="20">
        <f t="shared" si="0"/>
        <v>747.97212000000002</v>
      </c>
    </row>
    <row r="39" spans="1:33" s="16" customFormat="1" x14ac:dyDescent="0.3">
      <c r="A39" s="12" t="s">
        <v>63</v>
      </c>
      <c r="B39" s="24"/>
      <c r="C39" s="24"/>
      <c r="D39" s="24"/>
      <c r="E39" s="24"/>
      <c r="F39" s="31"/>
      <c r="G39" s="24"/>
      <c r="H39" s="24"/>
      <c r="I39" s="24"/>
      <c r="J39" s="24"/>
      <c r="K39" s="24"/>
      <c r="L39" s="24"/>
      <c r="M39" s="24"/>
      <c r="N39" s="24">
        <v>1125.919065</v>
      </c>
      <c r="O39" s="24"/>
      <c r="P39" s="24"/>
      <c r="Q39" s="24"/>
      <c r="R39" s="24"/>
      <c r="S39" s="24"/>
      <c r="T39" s="24"/>
      <c r="U39" s="24"/>
      <c r="V39" s="24"/>
      <c r="W39" s="24"/>
      <c r="X39" s="24">
        <v>1125.919065</v>
      </c>
      <c r="Y39" s="24"/>
      <c r="Z39" s="24"/>
      <c r="AA39" s="24"/>
      <c r="AB39" s="24"/>
      <c r="AD39" s="24"/>
      <c r="AE39" s="24"/>
      <c r="AF39" s="24"/>
      <c r="AG39" s="20">
        <f t="shared" si="0"/>
        <v>2251.8381300000001</v>
      </c>
    </row>
    <row r="40" spans="1:33" s="16" customFormat="1" x14ac:dyDescent="0.3">
      <c r="A40" s="12" t="s">
        <v>64</v>
      </c>
      <c r="B40" s="24"/>
      <c r="C40" s="24"/>
      <c r="D40" s="24"/>
      <c r="E40" s="24"/>
      <c r="F40" s="31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>
        <v>187.23374999999999</v>
      </c>
      <c r="Z40" s="24"/>
      <c r="AA40" s="24"/>
      <c r="AB40" s="24"/>
      <c r="AC40" s="24"/>
      <c r="AD40" s="24"/>
      <c r="AE40" s="24"/>
      <c r="AF40" s="24">
        <v>22.892339999999997</v>
      </c>
      <c r="AG40" s="20">
        <f t="shared" si="0"/>
        <v>210.12608999999998</v>
      </c>
    </row>
    <row r="41" spans="1:33" s="16" customFormat="1" x14ac:dyDescent="0.3">
      <c r="A41" s="12" t="s">
        <v>65</v>
      </c>
      <c r="B41" s="24"/>
      <c r="C41" s="24"/>
      <c r="D41" s="24"/>
      <c r="E41" s="24"/>
      <c r="F41" s="31"/>
      <c r="G41" s="24"/>
      <c r="H41" s="24"/>
      <c r="I41" s="24"/>
      <c r="J41" s="24">
        <v>21695.261226750001</v>
      </c>
      <c r="K41" s="24">
        <v>3321.4110215000005</v>
      </c>
      <c r="L41" s="24">
        <v>3500.7840699999997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>
        <v>28517.456318249999</v>
      </c>
      <c r="Y41" s="24">
        <v>70.842749999999995</v>
      </c>
      <c r="Z41" s="24">
        <v>159.61304100000001</v>
      </c>
      <c r="AA41" s="24"/>
      <c r="AB41" s="24"/>
      <c r="AC41" s="24"/>
      <c r="AD41" s="24"/>
      <c r="AE41" s="24"/>
      <c r="AF41" s="24"/>
      <c r="AG41" s="20">
        <f t="shared" si="0"/>
        <v>57265.368427499998</v>
      </c>
    </row>
    <row r="42" spans="1:33" x14ac:dyDescent="0.35">
      <c r="A42" s="9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0"/>
    </row>
    <row r="43" spans="1:33" s="16" customFormat="1" x14ac:dyDescent="0.3">
      <c r="A43" s="9" t="s">
        <v>66</v>
      </c>
      <c r="B43" s="24">
        <v>1699.0792805999997</v>
      </c>
      <c r="C43" s="24">
        <v>1674.9134999999999</v>
      </c>
      <c r="D43" s="24">
        <v>131.1345068</v>
      </c>
      <c r="E43" s="24">
        <v>3505.1272873999997</v>
      </c>
      <c r="F43" s="31"/>
      <c r="G43" s="24"/>
      <c r="H43" s="24"/>
      <c r="I43" s="24">
        <v>66.579840000000004</v>
      </c>
      <c r="J43" s="24">
        <v>3182.7905999999998</v>
      </c>
      <c r="K43" s="24"/>
      <c r="L43" s="24">
        <v>691.01533999999992</v>
      </c>
      <c r="M43" s="24"/>
      <c r="N43" s="24"/>
      <c r="O43" s="24">
        <v>1.80785</v>
      </c>
      <c r="P43" s="24"/>
      <c r="Q43" s="24"/>
      <c r="R43" s="24"/>
      <c r="S43" s="24"/>
      <c r="T43" s="24"/>
      <c r="U43" s="24"/>
      <c r="V43" s="24"/>
      <c r="W43" s="24"/>
      <c r="X43" s="24">
        <v>3942.1936299999998</v>
      </c>
      <c r="Y43" s="24">
        <v>19790.990999999998</v>
      </c>
      <c r="Z43" s="24">
        <v>1642.6838</v>
      </c>
      <c r="AA43" s="24"/>
      <c r="AB43" s="24"/>
      <c r="AC43" s="24">
        <v>783.85500000000002</v>
      </c>
      <c r="AD43" s="24">
        <v>1954.22</v>
      </c>
      <c r="AE43" s="24">
        <v>48.585999999999999</v>
      </c>
      <c r="AF43" s="24">
        <v>13024.58304</v>
      </c>
      <c r="AG43" s="20">
        <f t="shared" si="0"/>
        <v>48634.4333874</v>
      </c>
    </row>
    <row r="44" spans="1:33" s="16" customFormat="1" x14ac:dyDescent="0.3">
      <c r="A44" s="12" t="s">
        <v>67</v>
      </c>
      <c r="B44" s="24">
        <v>1699.0792805999997</v>
      </c>
      <c r="C44" s="24">
        <v>1674.9134999999999</v>
      </c>
      <c r="D44" s="24">
        <v>131.1345068</v>
      </c>
      <c r="E44" s="24">
        <v>3505.1272874000001</v>
      </c>
      <c r="F44" s="31"/>
      <c r="G44" s="24"/>
      <c r="H44" s="24"/>
      <c r="I44" s="24">
        <v>66.579840000000004</v>
      </c>
      <c r="J44" s="24"/>
      <c r="K44" s="24"/>
      <c r="L44" s="24">
        <v>691.01533999999992</v>
      </c>
      <c r="M44" s="24"/>
      <c r="N44" s="24"/>
      <c r="O44" s="24">
        <v>1.80785</v>
      </c>
      <c r="P44" s="24"/>
      <c r="Q44" s="24"/>
      <c r="R44" s="24"/>
      <c r="S44" s="24"/>
      <c r="T44" s="24"/>
      <c r="U44" s="24"/>
      <c r="V44" s="24"/>
      <c r="W44" s="24"/>
      <c r="X44" s="24">
        <v>759.40302999999994</v>
      </c>
      <c r="Y44" s="24">
        <v>19698.318749999999</v>
      </c>
      <c r="Z44" s="24">
        <v>1642.6838</v>
      </c>
      <c r="AA44" s="24"/>
      <c r="AB44" s="24"/>
      <c r="AC44" s="24">
        <v>783.85500000000002</v>
      </c>
      <c r="AD44" s="24">
        <v>1327.42</v>
      </c>
      <c r="AE44" s="24">
        <v>48.585999999999999</v>
      </c>
      <c r="AF44" s="24">
        <v>11869.793959999999</v>
      </c>
      <c r="AG44" s="20">
        <f t="shared" si="0"/>
        <v>40394.590857399999</v>
      </c>
    </row>
    <row r="45" spans="1:33" s="21" customFormat="1" x14ac:dyDescent="0.3">
      <c r="A45" s="12" t="s">
        <v>68</v>
      </c>
      <c r="B45" s="24"/>
      <c r="C45" s="24"/>
      <c r="D45" s="24"/>
      <c r="E45" s="24"/>
      <c r="F45" s="31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0"/>
    </row>
    <row r="46" spans="1:33" x14ac:dyDescent="0.35">
      <c r="A46" s="9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0"/>
    </row>
    <row r="47" spans="1:33" s="16" customFormat="1" x14ac:dyDescent="0.3">
      <c r="A47" s="9" t="s">
        <v>69</v>
      </c>
      <c r="B47" s="24"/>
      <c r="C47" s="24"/>
      <c r="D47" s="24"/>
      <c r="E47" s="24"/>
      <c r="F47" s="31"/>
      <c r="G47" s="24"/>
      <c r="H47" s="24"/>
      <c r="I47" s="24"/>
      <c r="J47" s="24"/>
      <c r="K47" s="24"/>
      <c r="L47" s="24"/>
      <c r="M47" s="24"/>
      <c r="N47" s="24">
        <v>1779.9549</v>
      </c>
      <c r="O47" s="24">
        <v>298.62816000000015</v>
      </c>
      <c r="P47" s="24">
        <v>236.48433600000001</v>
      </c>
      <c r="Q47" s="24">
        <v>40.572949999999992</v>
      </c>
      <c r="R47" s="24">
        <v>1365.2639999999999</v>
      </c>
      <c r="S47" s="24">
        <v>2523.8496</v>
      </c>
      <c r="T47" s="24">
        <v>6244.7539460000007</v>
      </c>
      <c r="U47" s="24">
        <v>774.93772949999993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0">
        <f t="shared" si="0"/>
        <v>13264.445621500001</v>
      </c>
    </row>
    <row r="48" spans="1:33" s="16" customFormat="1" x14ac:dyDescent="0.3">
      <c r="A48" s="12" t="s">
        <v>70</v>
      </c>
      <c r="B48" s="24"/>
      <c r="C48" s="24"/>
      <c r="D48" s="24"/>
      <c r="E48" s="24"/>
      <c r="F48" s="31"/>
      <c r="G48" s="24"/>
      <c r="H48" s="24"/>
      <c r="I48" s="24"/>
      <c r="J48" s="24"/>
      <c r="K48" s="24"/>
      <c r="L48" s="24"/>
      <c r="M48" s="24"/>
      <c r="N48" s="24">
        <v>1779.9549</v>
      </c>
      <c r="O48" s="24"/>
      <c r="P48" s="24"/>
      <c r="Q48" s="24"/>
      <c r="R48" s="24"/>
      <c r="S48" s="24"/>
      <c r="T48" s="24">
        <v>1779.9549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0">
        <f t="shared" si="0"/>
        <v>3559.9097999999999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E26C-3DF7-4F44-B997-C8FF8260521B}">
  <dimension ref="A1:AI59"/>
  <sheetViews>
    <sheetView topLeftCell="W1" workbookViewId="0">
      <selection activeCell="AG16" sqref="AG16"/>
    </sheetView>
  </sheetViews>
  <sheetFormatPr defaultColWidth="11.453125" defaultRowHeight="14.5" x14ac:dyDescent="0.35"/>
  <cols>
    <col min="1" max="1" width="30" bestFit="1" customWidth="1"/>
    <col min="13" max="13" width="10.1796875" bestFit="1" customWidth="1"/>
    <col min="14" max="14" width="7.6328125" bestFit="1" customWidth="1"/>
  </cols>
  <sheetData>
    <row r="1" spans="1:35" ht="39.5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71</v>
      </c>
    </row>
    <row r="2" spans="1:35" x14ac:dyDescent="0.35">
      <c r="A2" s="12" t="s">
        <v>32</v>
      </c>
      <c r="B2" s="14">
        <v>635</v>
      </c>
      <c r="C2" s="14">
        <v>14338</v>
      </c>
      <c r="D2" s="14">
        <v>545</v>
      </c>
      <c r="E2" s="14">
        <f>B2+C2+D2</f>
        <v>15518</v>
      </c>
      <c r="F2" s="14">
        <v>0</v>
      </c>
      <c r="G2" s="14">
        <v>4306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8">
        <v>702.87524999999994</v>
      </c>
      <c r="Z2" s="14">
        <v>5108</v>
      </c>
      <c r="AA2" s="14">
        <v>5504</v>
      </c>
      <c r="AB2" s="14">
        <v>2933</v>
      </c>
      <c r="AC2" s="8">
        <v>2767.97</v>
      </c>
      <c r="AD2" s="8">
        <v>12383.55</v>
      </c>
      <c r="AE2" s="14"/>
      <c r="AF2" s="14"/>
      <c r="AG2" s="23">
        <f>SUM(B2:D2,F2:AF2)</f>
        <v>49223.395250000001</v>
      </c>
      <c r="AI2" s="23"/>
    </row>
    <row r="3" spans="1:35" x14ac:dyDescent="0.35">
      <c r="A3" s="12" t="s">
        <v>33</v>
      </c>
      <c r="B3" s="14">
        <v>24238</v>
      </c>
      <c r="C3" s="14"/>
      <c r="D3" s="14"/>
      <c r="E3" s="14">
        <f t="shared" ref="E3:E44" si="0">B3+C3+D3</f>
        <v>24238</v>
      </c>
      <c r="F3" s="14">
        <v>597.80604986999992</v>
      </c>
      <c r="G3" s="14">
        <v>32973</v>
      </c>
      <c r="H3" s="14">
        <v>2091</v>
      </c>
      <c r="I3" s="14">
        <v>2659</v>
      </c>
      <c r="J3" s="14">
        <v>14307</v>
      </c>
      <c r="K3" s="14">
        <v>82</v>
      </c>
      <c r="L3" s="14">
        <v>4400</v>
      </c>
      <c r="M3" s="14"/>
      <c r="N3" s="14"/>
      <c r="O3" s="14"/>
      <c r="P3" s="14"/>
      <c r="Q3" s="13">
        <v>259.65695999999997</v>
      </c>
      <c r="R3" s="8">
        <v>431.77326720000008</v>
      </c>
      <c r="S3" s="14">
        <v>33</v>
      </c>
      <c r="T3" s="8">
        <v>1.4927999999999999</v>
      </c>
      <c r="U3" s="8">
        <v>92.939519999999987</v>
      </c>
      <c r="V3" s="14"/>
      <c r="W3" s="14"/>
      <c r="X3" s="8">
        <v>25870.868156199995</v>
      </c>
      <c r="Y3" s="8">
        <v>41649.110249999998</v>
      </c>
      <c r="Z3" s="14"/>
      <c r="AA3" s="14"/>
      <c r="AB3" s="14"/>
      <c r="AC3" s="14"/>
      <c r="AD3" s="14"/>
      <c r="AE3" s="14"/>
      <c r="AF3" s="8">
        <v>524.12011999999993</v>
      </c>
      <c r="AG3" s="23">
        <f t="shared" ref="AG3:AG48" si="1">SUM(B3:D3,F3:AF3)</f>
        <v>150210.76712326999</v>
      </c>
      <c r="AI3" s="23"/>
    </row>
    <row r="4" spans="1:35" x14ac:dyDescent="0.35">
      <c r="A4" s="12" t="s">
        <v>34</v>
      </c>
      <c r="B4" s="14">
        <v>243</v>
      </c>
      <c r="C4" s="14">
        <v>2</v>
      </c>
      <c r="D4" s="14"/>
      <c r="E4" s="14">
        <f t="shared" si="0"/>
        <v>245</v>
      </c>
      <c r="F4" s="14">
        <v>253.72230555000002</v>
      </c>
      <c r="G4" s="14"/>
      <c r="H4" s="14">
        <v>101</v>
      </c>
      <c r="I4" s="14">
        <v>1245</v>
      </c>
      <c r="J4" s="14">
        <v>3099</v>
      </c>
      <c r="K4" s="14">
        <v>1084</v>
      </c>
      <c r="L4" s="14">
        <v>470</v>
      </c>
      <c r="M4" s="14"/>
      <c r="N4" s="8">
        <v>715.40948999999989</v>
      </c>
      <c r="O4" s="14"/>
      <c r="P4" s="14"/>
      <c r="Q4" s="13">
        <v>430.73568</v>
      </c>
      <c r="R4" s="8">
        <v>666.94441440000003</v>
      </c>
      <c r="S4" s="14">
        <v>0</v>
      </c>
      <c r="T4" s="8">
        <v>821.40095999999994</v>
      </c>
      <c r="U4" s="8">
        <v>30.857279999999999</v>
      </c>
      <c r="V4" s="14"/>
      <c r="W4" s="14"/>
      <c r="X4" s="8">
        <v>9853.350648399999</v>
      </c>
      <c r="Y4" s="8">
        <v>739.43099999999993</v>
      </c>
      <c r="Z4" s="14"/>
      <c r="AA4" s="14"/>
      <c r="AB4" s="14"/>
      <c r="AC4" s="14"/>
      <c r="AD4" s="14"/>
      <c r="AE4" s="14"/>
      <c r="AF4" s="8">
        <v>178.51707999999999</v>
      </c>
      <c r="AG4" s="23">
        <f t="shared" si="1"/>
        <v>19934.368858350001</v>
      </c>
      <c r="AI4" s="23"/>
    </row>
    <row r="5" spans="1:35" x14ac:dyDescent="0.35">
      <c r="A5" s="12" t="s">
        <v>35</v>
      </c>
      <c r="B5" s="14"/>
      <c r="C5" s="14"/>
      <c r="D5" s="14"/>
      <c r="E5" s="14"/>
      <c r="F5" s="14">
        <v>0</v>
      </c>
      <c r="G5" s="14"/>
      <c r="H5" s="14"/>
      <c r="I5" s="14">
        <v>186</v>
      </c>
      <c r="J5" s="14">
        <v>371</v>
      </c>
      <c r="K5" s="14"/>
      <c r="L5" s="14"/>
      <c r="M5" s="14"/>
      <c r="N5" s="8">
        <v>948.46876499999996</v>
      </c>
      <c r="O5" s="14"/>
      <c r="P5" s="14"/>
      <c r="Q5" s="13"/>
      <c r="R5" s="8"/>
      <c r="S5" s="14"/>
      <c r="T5" s="8"/>
      <c r="U5" s="8"/>
      <c r="V5" s="14"/>
      <c r="W5" s="14"/>
      <c r="X5" s="8">
        <v>5272.870034999999</v>
      </c>
      <c r="Y5" s="8"/>
      <c r="Z5" s="14"/>
      <c r="AA5" s="14"/>
      <c r="AB5" s="14"/>
      <c r="AC5" s="14"/>
      <c r="AD5" s="14"/>
      <c r="AE5" s="14"/>
      <c r="AF5" s="14"/>
      <c r="AG5" s="23">
        <f t="shared" si="1"/>
        <v>6778.3387999999995</v>
      </c>
      <c r="AI5" s="23"/>
    </row>
    <row r="6" spans="1:35" x14ac:dyDescent="0.35">
      <c r="A6" s="12" t="s">
        <v>36</v>
      </c>
      <c r="B6" s="14">
        <v>-55</v>
      </c>
      <c r="C6" s="14">
        <v>140</v>
      </c>
      <c r="D6" s="14">
        <v>28</v>
      </c>
      <c r="E6" s="14">
        <f t="shared" si="0"/>
        <v>113</v>
      </c>
      <c r="F6" s="14">
        <v>58.354683479000002</v>
      </c>
      <c r="G6" s="14">
        <v>524</v>
      </c>
      <c r="H6" s="14">
        <v>-93</v>
      </c>
      <c r="I6" s="14">
        <v>-357</v>
      </c>
      <c r="J6" s="14">
        <v>-6</v>
      </c>
      <c r="K6" s="14">
        <v>1</v>
      </c>
      <c r="L6" s="14">
        <v>-148</v>
      </c>
      <c r="M6" s="14">
        <v>-8</v>
      </c>
      <c r="N6" s="8">
        <v>4716.0990299999994</v>
      </c>
      <c r="O6" s="14"/>
      <c r="P6" s="14"/>
      <c r="Q6" s="13">
        <v>16.32</v>
      </c>
      <c r="R6" s="8">
        <v>-3.7429392000000004</v>
      </c>
      <c r="S6" s="14">
        <v>-12</v>
      </c>
      <c r="T6" s="8">
        <v>-248.98943999999997</v>
      </c>
      <c r="U6" s="8">
        <v>71.905919999999995</v>
      </c>
      <c r="V6" s="14"/>
      <c r="W6" s="14"/>
      <c r="X6" s="8">
        <v>-717.6498802000001</v>
      </c>
      <c r="Y6" s="8">
        <v>-89.0505</v>
      </c>
      <c r="Z6" s="14"/>
      <c r="AA6" s="14"/>
      <c r="AB6" s="14"/>
      <c r="AC6" s="14"/>
      <c r="AD6" s="14"/>
      <c r="AE6" s="14"/>
      <c r="AF6" s="14"/>
      <c r="AG6" s="23">
        <f t="shared" si="1"/>
        <v>3817.2468740789982</v>
      </c>
      <c r="AI6" s="23"/>
    </row>
    <row r="7" spans="1:35" x14ac:dyDescent="0.35">
      <c r="A7" s="9"/>
      <c r="B7" s="14"/>
      <c r="C7" s="14"/>
      <c r="D7" s="14"/>
      <c r="E7" s="14"/>
      <c r="F7" s="8"/>
      <c r="G7" s="14"/>
      <c r="H7" s="14"/>
      <c r="I7" s="14"/>
      <c r="J7" s="14"/>
      <c r="K7" s="14"/>
      <c r="L7" s="14"/>
      <c r="M7" s="14"/>
      <c r="N7" s="8">
        <v>33.919184999999999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23">
        <f t="shared" si="1"/>
        <v>33.919184999999999</v>
      </c>
      <c r="AI7" s="23"/>
    </row>
    <row r="8" spans="1:35" x14ac:dyDescent="0.35">
      <c r="A8" s="9" t="s">
        <v>37</v>
      </c>
      <c r="B8" s="14">
        <v>24575</v>
      </c>
      <c r="C8" s="14">
        <v>14476</v>
      </c>
      <c r="D8" s="14">
        <v>573</v>
      </c>
      <c r="E8" s="14">
        <f t="shared" si="0"/>
        <v>39624</v>
      </c>
      <c r="F8" s="14">
        <v>402.4384277989999</v>
      </c>
      <c r="G8" s="14">
        <v>37803</v>
      </c>
      <c r="H8" s="14">
        <v>1897</v>
      </c>
      <c r="I8" s="14">
        <v>870</v>
      </c>
      <c r="J8" s="14">
        <v>10832</v>
      </c>
      <c r="K8" s="14">
        <v>-1002</v>
      </c>
      <c r="L8" s="14">
        <v>3781</v>
      </c>
      <c r="M8" s="17">
        <v>-8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8">
        <v>10026.997592600001</v>
      </c>
      <c r="Y8" s="14"/>
      <c r="Z8" s="14">
        <v>5108</v>
      </c>
      <c r="AA8" s="14">
        <v>5504</v>
      </c>
      <c r="AB8" s="8">
        <v>2933.3782999999999</v>
      </c>
      <c r="AC8" s="8">
        <v>2767.97</v>
      </c>
      <c r="AD8" s="8">
        <v>12383.55</v>
      </c>
      <c r="AE8" s="8"/>
      <c r="AF8" s="8">
        <v>345.60303999999996</v>
      </c>
      <c r="AG8" s="23">
        <f t="shared" si="1"/>
        <v>133268.937360399</v>
      </c>
      <c r="AI8" s="23"/>
    </row>
    <row r="9" spans="1:35" x14ac:dyDescent="0.35">
      <c r="A9" s="12" t="s">
        <v>38</v>
      </c>
      <c r="B9" s="14">
        <v>147</v>
      </c>
      <c r="C9" s="14">
        <v>289</v>
      </c>
      <c r="D9" s="14">
        <v>-63</v>
      </c>
      <c r="E9" s="14">
        <f t="shared" si="0"/>
        <v>373</v>
      </c>
      <c r="F9" s="14">
        <v>-24</v>
      </c>
      <c r="G9" s="14"/>
      <c r="H9" s="14">
        <v>153</v>
      </c>
      <c r="I9" s="14">
        <v>-336</v>
      </c>
      <c r="J9" s="14"/>
      <c r="K9" s="14"/>
      <c r="L9" s="14">
        <v>-164</v>
      </c>
      <c r="M9" s="14"/>
      <c r="N9" s="8">
        <v>-4915.2391199999993</v>
      </c>
      <c r="O9" s="8"/>
      <c r="P9" s="14"/>
      <c r="Q9" s="8">
        <v>-154.75872000000004</v>
      </c>
      <c r="R9" s="8">
        <v>-238.91408639999995</v>
      </c>
      <c r="S9" s="14">
        <v>21</v>
      </c>
      <c r="T9" s="8">
        <v>-1068.8976</v>
      </c>
      <c r="U9" s="8">
        <v>133.98815999999999</v>
      </c>
      <c r="V9" s="14"/>
      <c r="W9" s="14"/>
      <c r="X9" s="8">
        <v>-197.7015655000038</v>
      </c>
      <c r="Y9" s="14"/>
      <c r="Z9" s="14"/>
      <c r="AA9" s="14"/>
      <c r="AB9" s="8"/>
      <c r="AC9" s="8"/>
      <c r="AD9" s="8"/>
      <c r="AE9" s="8"/>
      <c r="AF9" s="14"/>
      <c r="AG9" s="23">
        <f t="shared" si="1"/>
        <v>-6418.5229319000036</v>
      </c>
      <c r="AI9" s="23"/>
    </row>
    <row r="10" spans="1:35" x14ac:dyDescent="0.35">
      <c r="A10" s="12"/>
      <c r="B10" s="16"/>
      <c r="C10" s="16"/>
      <c r="D10" s="16"/>
      <c r="F10" s="8"/>
      <c r="G10" s="16"/>
      <c r="H10" s="16"/>
      <c r="I10" s="16"/>
      <c r="J10" s="14">
        <v>15783</v>
      </c>
      <c r="K10" s="16"/>
      <c r="M10" s="14"/>
      <c r="N10" s="8">
        <v>0</v>
      </c>
      <c r="O10" s="8"/>
      <c r="P10" s="14"/>
      <c r="Q10" s="8"/>
      <c r="R10" s="8"/>
      <c r="S10" s="14"/>
      <c r="T10" s="8"/>
      <c r="U10" s="8"/>
      <c r="V10" s="14"/>
      <c r="W10" s="14"/>
      <c r="X10" s="16"/>
      <c r="Y10" s="14"/>
      <c r="Z10" s="14"/>
      <c r="AA10" s="14"/>
      <c r="AB10" s="16"/>
      <c r="AC10" s="16"/>
      <c r="AD10" s="16"/>
      <c r="AE10" s="16"/>
      <c r="AF10" s="14"/>
      <c r="AG10" s="23">
        <f t="shared" si="1"/>
        <v>15783</v>
      </c>
      <c r="AI10" s="23"/>
    </row>
    <row r="11" spans="1:35" x14ac:dyDescent="0.35">
      <c r="A11" s="9" t="s">
        <v>39</v>
      </c>
      <c r="B11" s="14">
        <v>-19441</v>
      </c>
      <c r="C11" s="14">
        <v>-10082</v>
      </c>
      <c r="D11" s="14">
        <v>-396</v>
      </c>
      <c r="E11" s="14">
        <f>B10+C10+D11</f>
        <v>-396</v>
      </c>
      <c r="F11" s="14">
        <v>3262.0596547999999</v>
      </c>
      <c r="G11" s="14">
        <v>-37803</v>
      </c>
      <c r="H11" s="14">
        <v>1209</v>
      </c>
      <c r="I11" s="14">
        <v>-1061</v>
      </c>
      <c r="J11" s="14">
        <v>-206</v>
      </c>
      <c r="K11" s="14">
        <v>5209</v>
      </c>
      <c r="L11" s="14">
        <v>1040</v>
      </c>
      <c r="M11" s="14">
        <v>8</v>
      </c>
      <c r="N11" s="14"/>
      <c r="O11" s="16"/>
      <c r="P11" s="14"/>
      <c r="Q11" s="16"/>
      <c r="R11" s="16"/>
      <c r="S11" s="14"/>
      <c r="T11" s="16"/>
      <c r="U11" s="16"/>
      <c r="V11" s="14"/>
      <c r="W11" s="14"/>
      <c r="X11" s="8">
        <v>35737.701805600002</v>
      </c>
      <c r="Y11" s="8">
        <v>41523.504000000001</v>
      </c>
      <c r="Z11" s="8">
        <v>-1962.0058000000004</v>
      </c>
      <c r="AA11" s="8">
        <v>-5504.2106999999996</v>
      </c>
      <c r="AB11" s="13">
        <v>2767.97</v>
      </c>
      <c r="AC11" s="8">
        <v>-1899.37</v>
      </c>
      <c r="AD11" s="8">
        <v>-9545.64</v>
      </c>
      <c r="AE11" s="8">
        <v>2684</v>
      </c>
      <c r="AF11" s="8">
        <v>24316.200443079997</v>
      </c>
      <c r="AG11" s="23">
        <f t="shared" si="1"/>
        <v>29857.209403480003</v>
      </c>
    </row>
    <row r="12" spans="1:35" x14ac:dyDescent="0.35">
      <c r="A12" s="12" t="s">
        <v>40</v>
      </c>
      <c r="B12" s="14">
        <v>-15534</v>
      </c>
      <c r="C12" s="14">
        <v>-10028</v>
      </c>
      <c r="D12" s="14">
        <v>-396</v>
      </c>
      <c r="E12" s="14">
        <f>B12+C12+D12</f>
        <v>-25958</v>
      </c>
      <c r="F12" s="14">
        <v>-2556.64</v>
      </c>
      <c r="G12" s="14"/>
      <c r="H12" s="14">
        <v>-171</v>
      </c>
      <c r="I12" s="14">
        <v>-210</v>
      </c>
      <c r="J12" s="14"/>
      <c r="K12" s="14"/>
      <c r="L12" s="14"/>
      <c r="M12" s="14"/>
      <c r="N12" s="8">
        <v>6242.1439199999995</v>
      </c>
      <c r="O12" s="8">
        <v>1.4462799999999998</v>
      </c>
      <c r="P12" s="14"/>
      <c r="Q12" s="8">
        <v>387.43199999999996</v>
      </c>
      <c r="R12" s="8">
        <v>299.30271360000006</v>
      </c>
      <c r="S12" s="14">
        <v>7</v>
      </c>
      <c r="T12" s="8">
        <v>2470.71648</v>
      </c>
      <c r="U12" s="8">
        <v>2081.3913600000001</v>
      </c>
      <c r="V12" s="14"/>
      <c r="W12" s="14"/>
      <c r="X12" s="14">
        <v>-587.34280000000001</v>
      </c>
      <c r="Y12" s="14">
        <v>-12379.364249999999</v>
      </c>
      <c r="Z12" s="14">
        <v>-12379.364249999999</v>
      </c>
      <c r="AA12" s="14">
        <v>-5504.2106999999996</v>
      </c>
      <c r="AB12" s="13">
        <v>2767.97</v>
      </c>
      <c r="AC12" s="14">
        <v>-1899.37</v>
      </c>
      <c r="AD12" s="14">
        <v>-9545.64</v>
      </c>
      <c r="AE12" s="14">
        <v>3023.0699999999997</v>
      </c>
      <c r="AF12" s="8">
        <v>28478.804539999997</v>
      </c>
      <c r="AG12" s="23">
        <f t="shared" si="1"/>
        <v>-25431.65470639999</v>
      </c>
    </row>
    <row r="13" spans="1:35" x14ac:dyDescent="0.35">
      <c r="A13" s="12" t="s">
        <v>41</v>
      </c>
      <c r="B13" s="14">
        <v>-3701</v>
      </c>
      <c r="C13" s="16"/>
      <c r="D13" s="14"/>
      <c r="E13" s="14">
        <f>B13+C13+D13</f>
        <v>-3701</v>
      </c>
      <c r="F13" s="8">
        <v>6551.6779547999995</v>
      </c>
      <c r="G13" s="16"/>
      <c r="H13" s="16"/>
      <c r="I13" s="14">
        <v>1551</v>
      </c>
      <c r="J13" s="16"/>
      <c r="K13" s="16"/>
      <c r="M13" s="14"/>
      <c r="N13" s="8"/>
      <c r="O13" s="14"/>
      <c r="P13" s="14"/>
      <c r="Q13" s="14"/>
      <c r="R13" s="16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6"/>
      <c r="AD13" s="14"/>
      <c r="AE13" s="14"/>
      <c r="AF13" s="14"/>
      <c r="AG13" s="23">
        <f t="shared" si="1"/>
        <v>4401.6779547999995</v>
      </c>
    </row>
    <row r="14" spans="1:35" x14ac:dyDescent="0.35">
      <c r="A14" s="12" t="s">
        <v>42</v>
      </c>
      <c r="B14" s="14"/>
      <c r="C14" s="16"/>
      <c r="D14" s="14"/>
      <c r="E14" s="14"/>
      <c r="F14" s="14">
        <v>-24</v>
      </c>
      <c r="G14" s="14">
        <v>-37381</v>
      </c>
      <c r="H14" s="14">
        <v>1381</v>
      </c>
      <c r="I14" s="14">
        <v>-2402</v>
      </c>
      <c r="J14" s="14">
        <v>17174</v>
      </c>
      <c r="K14" s="14">
        <v>5284</v>
      </c>
      <c r="L14" s="14"/>
      <c r="M14" s="14">
        <v>1613</v>
      </c>
      <c r="N14" s="17"/>
      <c r="O14" s="14"/>
      <c r="P14" s="14"/>
      <c r="Q14" s="14"/>
      <c r="R14" s="14"/>
      <c r="S14" s="14">
        <v>7</v>
      </c>
      <c r="T14" s="8">
        <v>2470.71648</v>
      </c>
      <c r="U14" s="8">
        <v>2081.3913600000001</v>
      </c>
      <c r="V14" s="14"/>
      <c r="W14" s="14"/>
      <c r="X14" s="8">
        <v>41591.522450599994</v>
      </c>
      <c r="Y14" s="8">
        <v>-531.12951375</v>
      </c>
      <c r="Z14" s="14"/>
      <c r="AA14" s="14"/>
      <c r="AB14" s="14"/>
      <c r="AC14" s="14"/>
      <c r="AD14" s="14"/>
      <c r="AE14" s="8">
        <v>-339</v>
      </c>
      <c r="AF14" s="8">
        <v>-224.16615691999999</v>
      </c>
      <c r="AG14" s="23">
        <f t="shared" si="1"/>
        <v>30701.334619929992</v>
      </c>
    </row>
    <row r="15" spans="1:35" x14ac:dyDescent="0.35">
      <c r="A15" s="12" t="s">
        <v>43</v>
      </c>
      <c r="B15" s="14">
        <v>-206</v>
      </c>
      <c r="C15" s="14">
        <v>-54</v>
      </c>
      <c r="D15" s="14"/>
      <c r="E15" s="14">
        <f t="shared" si="0"/>
        <v>-260</v>
      </c>
      <c r="F15" s="14">
        <v>-1697.0782999999999</v>
      </c>
      <c r="G15" s="14">
        <v>-421</v>
      </c>
      <c r="H15" s="14"/>
      <c r="I15" s="16"/>
      <c r="J15" s="14">
        <v>-1186</v>
      </c>
      <c r="K15" s="14">
        <v>-75</v>
      </c>
      <c r="L15" s="14">
        <v>1040</v>
      </c>
      <c r="M15" s="14">
        <v>-1604</v>
      </c>
      <c r="N15" s="8">
        <v>6242.1439199999995</v>
      </c>
      <c r="O15" s="14"/>
      <c r="P15" s="14"/>
      <c r="Q15" s="8">
        <v>387.43199999999996</v>
      </c>
      <c r="R15" s="14"/>
      <c r="S15" s="14"/>
      <c r="T15" s="8"/>
      <c r="U15" s="8"/>
      <c r="V15" s="14"/>
      <c r="W15" s="14"/>
      <c r="X15" s="8">
        <v>-5266.4778450000003</v>
      </c>
      <c r="Y15" s="8">
        <v>-59.696999999999996</v>
      </c>
      <c r="Z15" s="14"/>
      <c r="AA15" s="14"/>
      <c r="AB15" s="14"/>
      <c r="AC15" s="14"/>
      <c r="AD15" s="14"/>
      <c r="AE15" s="14"/>
      <c r="AF15" s="8">
        <v>-3938.4379399999998</v>
      </c>
      <c r="AG15" s="23">
        <f t="shared" si="1"/>
        <v>-6838.1151650000011</v>
      </c>
    </row>
    <row r="16" spans="1:35" x14ac:dyDescent="0.35">
      <c r="A16" s="9"/>
      <c r="B16" s="14"/>
      <c r="C16" s="16"/>
      <c r="D16" s="16"/>
      <c r="E16" s="14"/>
      <c r="F16" s="8"/>
      <c r="G16" s="14"/>
      <c r="H16" s="16"/>
      <c r="I16" s="16"/>
      <c r="J16" s="16"/>
      <c r="K16" s="16"/>
      <c r="M16" s="14"/>
      <c r="N16" s="14"/>
      <c r="O16" s="14"/>
      <c r="P16" s="14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3"/>
    </row>
    <row r="17" spans="1:33" x14ac:dyDescent="0.35">
      <c r="A17" s="9" t="s">
        <v>44</v>
      </c>
      <c r="B17" s="14">
        <v>5134</v>
      </c>
      <c r="C17" s="14">
        <v>4394</v>
      </c>
      <c r="D17" s="14">
        <v>176</v>
      </c>
      <c r="E17" s="14">
        <f>B17+C17+D19</f>
        <v>9768</v>
      </c>
      <c r="F17" s="14">
        <v>3664.4980825990001</v>
      </c>
      <c r="G17" s="14"/>
      <c r="H17" s="14">
        <v>3106</v>
      </c>
      <c r="I17" s="14">
        <v>-191</v>
      </c>
      <c r="J17" s="14">
        <v>26614</v>
      </c>
      <c r="K17" s="14">
        <v>4207</v>
      </c>
      <c r="L17" s="14">
        <v>4821</v>
      </c>
      <c r="M17" s="14"/>
      <c r="N17" s="14"/>
      <c r="O17" s="14"/>
      <c r="P17" s="14"/>
      <c r="Q17" s="14"/>
      <c r="R17" s="14"/>
      <c r="S17" s="14"/>
      <c r="T17" s="16"/>
      <c r="U17" s="16"/>
      <c r="V17" s="14"/>
      <c r="W17" s="14"/>
      <c r="X17" s="8">
        <v>45764.699398200013</v>
      </c>
      <c r="Y17" s="8">
        <v>28553.313236250004</v>
      </c>
      <c r="Z17" s="13">
        <v>3146.3300538899998</v>
      </c>
      <c r="AA17" s="14"/>
      <c r="AB17" s="14"/>
      <c r="AC17" s="8">
        <v>868.59999999999991</v>
      </c>
      <c r="AD17" s="8">
        <v>2837.91</v>
      </c>
      <c r="AE17" s="8">
        <v>2684</v>
      </c>
      <c r="AF17" s="8">
        <v>24661.803483079995</v>
      </c>
      <c r="AG17" s="23">
        <f t="shared" si="1"/>
        <v>160442.15425401903</v>
      </c>
    </row>
    <row r="18" spans="1:33" x14ac:dyDescent="0.35">
      <c r="A18" s="12" t="s">
        <v>38</v>
      </c>
      <c r="B18" s="14">
        <v>147</v>
      </c>
      <c r="C18" s="14">
        <v>289</v>
      </c>
      <c r="D18" s="18">
        <v>-63</v>
      </c>
      <c r="E18" s="14">
        <f>B18+C18+D21</f>
        <v>466.42474275000001</v>
      </c>
      <c r="F18" s="8">
        <v>0</v>
      </c>
      <c r="G18" s="14"/>
      <c r="H18" s="14">
        <v>153</v>
      </c>
      <c r="I18" s="14">
        <v>-336</v>
      </c>
      <c r="J18" s="16"/>
      <c r="K18" s="16"/>
      <c r="L18" s="14">
        <v>-164</v>
      </c>
      <c r="M18" s="14"/>
      <c r="N18" s="19">
        <v>-4915.2391199999993</v>
      </c>
      <c r="O18" s="8"/>
      <c r="P18" s="14"/>
      <c r="Q18" s="14">
        <v>233</v>
      </c>
      <c r="R18" s="13">
        <v>60.388627200000116</v>
      </c>
      <c r="S18" s="14">
        <v>28</v>
      </c>
      <c r="T18" s="8">
        <v>1401.81888</v>
      </c>
      <c r="U18" s="8">
        <v>2215.37952</v>
      </c>
      <c r="V18" s="14"/>
      <c r="W18" s="14"/>
      <c r="X18" s="19">
        <v>-197.7015655000038</v>
      </c>
      <c r="Y18" s="20"/>
      <c r="Z18" s="20">
        <v>0</v>
      </c>
      <c r="AA18" s="14"/>
      <c r="AB18" s="8"/>
      <c r="AC18" s="19"/>
      <c r="AD18" s="19"/>
      <c r="AE18" s="19"/>
      <c r="AF18" s="20"/>
      <c r="AG18" s="23">
        <f t="shared" si="1"/>
        <v>-1148.3536583000034</v>
      </c>
    </row>
    <row r="19" spans="1:33" x14ac:dyDescent="0.35">
      <c r="A19" s="9" t="s">
        <v>45</v>
      </c>
      <c r="B19" s="14">
        <v>4987</v>
      </c>
      <c r="C19" s="14">
        <v>4105</v>
      </c>
      <c r="D19" s="14">
        <v>240</v>
      </c>
      <c r="E19" s="14">
        <f>B19+C19+D22</f>
        <v>9092</v>
      </c>
      <c r="F19" s="14">
        <v>3688.3866755240001</v>
      </c>
      <c r="G19" s="14"/>
      <c r="H19" s="14">
        <v>2953</v>
      </c>
      <c r="I19" s="14">
        <v>145</v>
      </c>
      <c r="J19" s="14">
        <v>26614</v>
      </c>
      <c r="K19" s="14">
        <v>4207</v>
      </c>
      <c r="L19" s="14">
        <v>4985.4126366999999</v>
      </c>
      <c r="M19" s="14"/>
      <c r="N19" s="8">
        <v>1326.9048000000003</v>
      </c>
      <c r="O19" s="8">
        <v>1.5664549999999997</v>
      </c>
      <c r="P19" s="14"/>
      <c r="Q19" s="14">
        <v>233</v>
      </c>
      <c r="R19" s="13">
        <v>60.38862720000003</v>
      </c>
      <c r="S19" s="14">
        <v>28</v>
      </c>
      <c r="T19" s="8">
        <v>1401.81888</v>
      </c>
      <c r="U19" s="8">
        <v>2215.37952</v>
      </c>
      <c r="V19" s="14"/>
      <c r="W19" s="14"/>
      <c r="X19" s="8">
        <v>45962.400963700013</v>
      </c>
      <c r="Y19" s="8">
        <v>28553.31323625036</v>
      </c>
      <c r="Z19" s="13">
        <v>3146.3090039999997</v>
      </c>
      <c r="AA19" s="14"/>
      <c r="AB19" s="14"/>
      <c r="AC19" s="8">
        <v>868.6</v>
      </c>
      <c r="AD19" s="8">
        <v>2837.91</v>
      </c>
      <c r="AE19" s="8">
        <v>2685</v>
      </c>
      <c r="AF19" s="8">
        <v>24661.803391059999</v>
      </c>
      <c r="AG19" s="23">
        <f t="shared" si="1"/>
        <v>165907.19418943441</v>
      </c>
    </row>
    <row r="20" spans="1:33" x14ac:dyDescent="0.35">
      <c r="A20" s="9"/>
      <c r="B20" s="14"/>
      <c r="C20" s="16"/>
      <c r="D20" s="16"/>
      <c r="E20" s="14"/>
      <c r="F20" s="8"/>
      <c r="G20" s="14"/>
      <c r="H20" s="16"/>
      <c r="I20" s="16"/>
      <c r="J20" s="16"/>
      <c r="K20" s="16"/>
      <c r="M20" s="14"/>
      <c r="N20" s="8"/>
      <c r="P20" s="14"/>
      <c r="V20" s="14"/>
      <c r="W20" s="14"/>
      <c r="X20" s="14"/>
      <c r="Y20" s="14"/>
      <c r="Z20" s="14"/>
      <c r="AA20" s="14"/>
      <c r="AB20" s="14"/>
      <c r="AC20" s="16"/>
      <c r="AD20" s="14"/>
      <c r="AE20" s="14"/>
      <c r="AF20" s="14"/>
      <c r="AG20" s="23"/>
    </row>
    <row r="21" spans="1:33" x14ac:dyDescent="0.35">
      <c r="A21" s="9" t="s">
        <v>46</v>
      </c>
      <c r="B21" s="14">
        <v>3528</v>
      </c>
      <c r="C21" s="14">
        <v>2228</v>
      </c>
      <c r="D21" s="8">
        <v>30.42474275</v>
      </c>
      <c r="E21" s="14">
        <f t="shared" ref="E21:E23" si="2">B21+C21+D24</f>
        <v>5766.2327249999998</v>
      </c>
      <c r="F21" s="14">
        <v>3688.3866755240001</v>
      </c>
      <c r="G21" s="14"/>
      <c r="H21" s="14">
        <v>2953</v>
      </c>
      <c r="I21" s="14">
        <v>51</v>
      </c>
      <c r="J21" s="14">
        <v>196</v>
      </c>
      <c r="K21" s="14">
        <v>2</v>
      </c>
      <c r="L21" s="18">
        <v>307.38552669999996</v>
      </c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14"/>
      <c r="X21" s="8">
        <v>3509.7386109999998</v>
      </c>
      <c r="Y21" s="8">
        <v>9002.8120957503616</v>
      </c>
      <c r="Z21" s="8">
        <v>1192.3009999999999</v>
      </c>
      <c r="AA21" s="14"/>
      <c r="AB21" s="14"/>
      <c r="AC21" s="8">
        <v>4.84213</v>
      </c>
      <c r="AD21" s="14"/>
      <c r="AE21" s="8">
        <v>2645</v>
      </c>
      <c r="AF21" s="8">
        <v>10979.167366017085</v>
      </c>
      <c r="AG21" s="23">
        <f t="shared" si="1"/>
        <v>40318.058147741453</v>
      </c>
    </row>
    <row r="22" spans="1:33" x14ac:dyDescent="0.35">
      <c r="A22" s="12" t="s">
        <v>47</v>
      </c>
      <c r="B22" s="14">
        <v>269</v>
      </c>
      <c r="C22" s="14">
        <v>449</v>
      </c>
      <c r="D22" s="14"/>
      <c r="E22" s="14">
        <f t="shared" si="2"/>
        <v>718</v>
      </c>
      <c r="F22" s="8"/>
      <c r="G22" s="14"/>
      <c r="H22" s="14"/>
      <c r="I22" s="14">
        <v>7</v>
      </c>
      <c r="J22" s="14">
        <v>4</v>
      </c>
      <c r="K22" s="14"/>
      <c r="L22" s="14">
        <v>1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13</v>
      </c>
      <c r="Y22" s="14">
        <v>911</v>
      </c>
      <c r="Z22" s="8">
        <v>104.03999999999999</v>
      </c>
      <c r="AA22" s="14"/>
      <c r="AB22" s="14"/>
      <c r="AC22" s="14"/>
      <c r="AD22" s="14"/>
      <c r="AE22" s="8">
        <v>525</v>
      </c>
      <c r="AF22" s="14">
        <v>756</v>
      </c>
      <c r="AG22" s="23">
        <f t="shared" si="1"/>
        <v>3039.04</v>
      </c>
    </row>
    <row r="23" spans="1:33" x14ac:dyDescent="0.35">
      <c r="A23" s="12" t="s">
        <v>48</v>
      </c>
      <c r="B23" s="14">
        <v>269</v>
      </c>
      <c r="C23" s="14">
        <v>39</v>
      </c>
      <c r="D23" s="14"/>
      <c r="E23" s="14">
        <f t="shared" si="2"/>
        <v>308</v>
      </c>
      <c r="F23" s="8">
        <v>41</v>
      </c>
      <c r="G23" s="14"/>
      <c r="H23" s="14"/>
      <c r="I23" s="14">
        <v>1</v>
      </c>
      <c r="J23" s="16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>
        <v>13.899905249999998</v>
      </c>
      <c r="Z23" s="14"/>
      <c r="AA23" s="14"/>
      <c r="AB23" s="14"/>
      <c r="AC23" s="14"/>
      <c r="AD23" s="14"/>
      <c r="AE23" s="14"/>
      <c r="AF23" s="8">
        <v>71.531442340105301</v>
      </c>
      <c r="AG23" s="23">
        <f t="shared" si="1"/>
        <v>452.4313475901053</v>
      </c>
    </row>
    <row r="24" spans="1:33" x14ac:dyDescent="0.35">
      <c r="A24" s="12" t="s">
        <v>49</v>
      </c>
      <c r="B24" s="14">
        <v>183</v>
      </c>
      <c r="C24" s="14">
        <v>408</v>
      </c>
      <c r="D24" s="8">
        <v>10.232725</v>
      </c>
      <c r="E24" s="14">
        <f t="shared" si="0"/>
        <v>601.23272499999996</v>
      </c>
      <c r="F24" s="8">
        <v>4</v>
      </c>
      <c r="G24" s="14"/>
      <c r="H24" s="14"/>
      <c r="I24" s="14">
        <v>17</v>
      </c>
      <c r="J24" s="14">
        <v>2</v>
      </c>
      <c r="K24" s="14"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>
        <v>1.8640059</v>
      </c>
      <c r="Y24" s="8">
        <v>1009.6413333849972</v>
      </c>
      <c r="Z24" s="14">
        <v>19</v>
      </c>
      <c r="AA24" s="14"/>
      <c r="AB24" s="14"/>
      <c r="AC24" s="14"/>
      <c r="AD24" s="14"/>
      <c r="AE24" s="8">
        <v>42</v>
      </c>
      <c r="AF24" s="8">
        <v>1487.0113264666277</v>
      </c>
      <c r="AG24" s="23">
        <f t="shared" si="1"/>
        <v>3184.7493907516246</v>
      </c>
    </row>
    <row r="25" spans="1:33" x14ac:dyDescent="0.35">
      <c r="A25" s="12" t="s">
        <v>50</v>
      </c>
      <c r="B25" s="14">
        <v>40</v>
      </c>
      <c r="C25" s="14">
        <v>119</v>
      </c>
      <c r="D25" s="14"/>
      <c r="E25" s="14">
        <f t="shared" si="0"/>
        <v>159</v>
      </c>
      <c r="F25" s="8"/>
      <c r="G25" s="14"/>
      <c r="H25" s="14">
        <v>2</v>
      </c>
      <c r="I25" s="14">
        <v>1</v>
      </c>
      <c r="J25" s="14">
        <v>2</v>
      </c>
      <c r="K25" s="14"/>
      <c r="L25" s="14">
        <v>11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>
        <v>36.657234799999998</v>
      </c>
      <c r="Y25" s="8">
        <v>135.71250000000001</v>
      </c>
      <c r="Z25" s="8">
        <v>10.261000000000001</v>
      </c>
      <c r="AA25" s="14"/>
      <c r="AB25" s="14"/>
      <c r="AC25" s="14"/>
      <c r="AD25" s="14"/>
      <c r="AE25" s="8">
        <v>303</v>
      </c>
      <c r="AF25" s="8">
        <v>377.52645472465252</v>
      </c>
      <c r="AG25" s="23">
        <f t="shared" si="1"/>
        <v>1038.1571895246525</v>
      </c>
    </row>
    <row r="26" spans="1:33" x14ac:dyDescent="0.35">
      <c r="A26" s="12" t="s">
        <v>51</v>
      </c>
      <c r="B26" s="14">
        <v>401</v>
      </c>
      <c r="C26" s="14">
        <v>126</v>
      </c>
      <c r="D26" s="14"/>
      <c r="E26" s="14">
        <f t="shared" si="0"/>
        <v>527</v>
      </c>
      <c r="F26" s="8"/>
      <c r="G26" s="14"/>
      <c r="H26" s="14"/>
      <c r="I26" s="14">
        <v>3</v>
      </c>
      <c r="J26" s="14">
        <v>5</v>
      </c>
      <c r="K26" s="14"/>
      <c r="L26" s="14">
        <v>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>
        <v>2</v>
      </c>
      <c r="Y26" s="8">
        <v>2181.0298042499999</v>
      </c>
      <c r="Z26" s="8">
        <v>3.9126000000000003</v>
      </c>
      <c r="AA26" s="14"/>
      <c r="AB26" s="14"/>
      <c r="AC26" s="14"/>
      <c r="AD26" s="14"/>
      <c r="AE26" s="8">
        <v>302</v>
      </c>
      <c r="AF26" s="8">
        <v>1489.6142342569253</v>
      </c>
      <c r="AG26" s="23">
        <f t="shared" si="1"/>
        <v>4520.5566385069251</v>
      </c>
    </row>
    <row r="27" spans="1:33" x14ac:dyDescent="0.35">
      <c r="A27" s="12" t="s">
        <v>52</v>
      </c>
      <c r="B27" s="14"/>
      <c r="C27" s="14"/>
      <c r="D27" s="14"/>
      <c r="E27" s="14"/>
      <c r="F27" s="8"/>
      <c r="G27" s="14"/>
      <c r="H27" s="14"/>
      <c r="I27" s="14">
        <v>2</v>
      </c>
      <c r="J27" s="14">
        <v>1</v>
      </c>
      <c r="K27" s="14">
        <v>1</v>
      </c>
      <c r="L27" s="14">
        <v>10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>
        <v>2.3126956500000002</v>
      </c>
      <c r="Y27" s="8">
        <v>365.53274999999996</v>
      </c>
      <c r="Z27" s="14"/>
      <c r="AA27" s="14"/>
      <c r="AB27" s="14"/>
      <c r="AC27" s="14"/>
      <c r="AD27" s="14"/>
      <c r="AE27" s="14"/>
      <c r="AF27" s="8">
        <v>56.703427610123335</v>
      </c>
      <c r="AG27" s="23">
        <f t="shared" si="1"/>
        <v>438.54887326012334</v>
      </c>
    </row>
    <row r="28" spans="1:33" x14ac:dyDescent="0.35">
      <c r="A28" s="12" t="s">
        <v>53</v>
      </c>
      <c r="B28" s="14"/>
      <c r="C28" s="14"/>
      <c r="D28" s="14"/>
      <c r="E28" s="14"/>
      <c r="F28" s="8"/>
      <c r="G28" s="14"/>
      <c r="H28" s="16"/>
      <c r="I28" s="14">
        <v>4</v>
      </c>
      <c r="J28" s="14"/>
      <c r="K28" s="14"/>
      <c r="L28" s="14">
        <v>34.011225899999999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7"/>
      <c r="Y28" s="14">
        <v>671.68567949999988</v>
      </c>
      <c r="Z28" s="14"/>
      <c r="AA28" s="14"/>
      <c r="AB28" s="14"/>
      <c r="AC28" s="14"/>
      <c r="AD28" s="14"/>
      <c r="AE28" s="14"/>
      <c r="AF28" s="14">
        <v>208.4689577149683</v>
      </c>
      <c r="AG28" s="23">
        <f t="shared" si="1"/>
        <v>918.16586311496815</v>
      </c>
    </row>
    <row r="29" spans="1:33" x14ac:dyDescent="0.35">
      <c r="A29" s="12" t="s">
        <v>54</v>
      </c>
      <c r="B29" s="14">
        <v>3</v>
      </c>
      <c r="C29" s="14">
        <v>240</v>
      </c>
      <c r="D29" s="14"/>
      <c r="E29" s="14">
        <f t="shared" si="0"/>
        <v>243</v>
      </c>
      <c r="F29" s="8"/>
      <c r="G29" s="14"/>
      <c r="H29" s="14">
        <v>46</v>
      </c>
      <c r="I29" s="14">
        <v>1</v>
      </c>
      <c r="J29" s="14">
        <v>8</v>
      </c>
      <c r="K29" s="14"/>
      <c r="L29" s="14">
        <v>0.83452759999999993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>
        <v>55.270183550000006</v>
      </c>
      <c r="Y29" s="8">
        <v>799.89841799999999</v>
      </c>
      <c r="Z29" s="14"/>
      <c r="AA29" s="14"/>
      <c r="AB29" s="14"/>
      <c r="AC29" s="14"/>
      <c r="AD29" s="14"/>
      <c r="AE29" s="14"/>
      <c r="AF29" s="8">
        <v>234.99278845961513</v>
      </c>
      <c r="AG29" s="23">
        <f t="shared" si="1"/>
        <v>1388.9959176096152</v>
      </c>
    </row>
    <row r="30" spans="1:33" x14ac:dyDescent="0.35">
      <c r="A30" s="12" t="s">
        <v>55</v>
      </c>
      <c r="B30" s="14">
        <v>1613</v>
      </c>
      <c r="C30" s="14">
        <v>785</v>
      </c>
      <c r="D30" s="8">
        <v>20.192017749999998</v>
      </c>
      <c r="E30" s="14">
        <f t="shared" si="0"/>
        <v>2418.1920177500001</v>
      </c>
      <c r="F30" s="8"/>
      <c r="G30" s="14"/>
      <c r="H30" s="14">
        <v>2894</v>
      </c>
      <c r="I30" s="14">
        <v>8</v>
      </c>
      <c r="J30" s="14">
        <v>44</v>
      </c>
      <c r="K30" s="14"/>
      <c r="L30" s="14">
        <v>3.6041575999999997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>
        <v>2949.5922655999998</v>
      </c>
      <c r="Y30" s="8">
        <v>210.23586374999996</v>
      </c>
      <c r="Z30" s="8">
        <v>579.6</v>
      </c>
      <c r="AA30" s="14"/>
      <c r="AB30" s="14"/>
      <c r="AC30" s="14"/>
      <c r="AD30" s="14"/>
      <c r="AE30" s="8">
        <v>46</v>
      </c>
      <c r="AF30" s="8">
        <v>937.47591262070762</v>
      </c>
      <c r="AG30" s="23">
        <f t="shared" si="1"/>
        <v>10090.700217320707</v>
      </c>
    </row>
    <row r="31" spans="1:33" x14ac:dyDescent="0.35">
      <c r="A31" s="12" t="s">
        <v>56</v>
      </c>
      <c r="B31" s="14">
        <v>958</v>
      </c>
      <c r="C31" s="14"/>
      <c r="D31" s="14"/>
      <c r="E31" s="14">
        <f t="shared" si="0"/>
        <v>958</v>
      </c>
      <c r="F31" s="14">
        <v>3633.597318224</v>
      </c>
      <c r="G31" s="14"/>
      <c r="H31" s="16"/>
      <c r="I31" s="14"/>
      <c r="J31" s="14">
        <v>13</v>
      </c>
      <c r="K31" s="14"/>
      <c r="L31" s="14">
        <v>35.670122399999997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>
        <v>49.306170899999998</v>
      </c>
      <c r="Y31" s="8">
        <v>1432.0003664999999</v>
      </c>
      <c r="Z31" s="8">
        <v>2.214</v>
      </c>
      <c r="AA31" s="14"/>
      <c r="AB31" s="14"/>
      <c r="AC31" s="14"/>
      <c r="AD31" s="14"/>
      <c r="AE31" s="8">
        <v>82</v>
      </c>
      <c r="AF31" s="8">
        <v>2335.3549440714114</v>
      </c>
      <c r="AG31" s="23">
        <f t="shared" si="1"/>
        <v>8541.1429220954124</v>
      </c>
    </row>
    <row r="32" spans="1:33" x14ac:dyDescent="0.35">
      <c r="A32" s="12" t="s">
        <v>57</v>
      </c>
      <c r="B32" s="14">
        <v>42</v>
      </c>
      <c r="C32" s="14">
        <v>18</v>
      </c>
      <c r="D32" s="14"/>
      <c r="E32" s="14">
        <f t="shared" si="0"/>
        <v>60</v>
      </c>
      <c r="F32" s="14">
        <v>4.2613988999999997</v>
      </c>
      <c r="G32" s="14"/>
      <c r="H32" s="14"/>
      <c r="I32" s="14"/>
      <c r="J32" s="14">
        <v>9</v>
      </c>
      <c r="K32" s="14"/>
      <c r="L32" s="14">
        <v>2.6392618999999997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>
        <v>11.241354799999998</v>
      </c>
      <c r="Y32" s="8">
        <v>291.21717074999998</v>
      </c>
      <c r="Z32" s="8"/>
      <c r="AA32" s="14"/>
      <c r="AB32" s="14"/>
      <c r="AC32" s="14"/>
      <c r="AD32" s="14"/>
      <c r="AE32" s="8">
        <v>47</v>
      </c>
      <c r="AF32" s="8">
        <v>408.10470678947428</v>
      </c>
      <c r="AG32" s="23">
        <f t="shared" si="1"/>
        <v>833.46389313947429</v>
      </c>
    </row>
    <row r="33" spans="1:33" x14ac:dyDescent="0.35">
      <c r="A33" s="12" t="s">
        <v>58</v>
      </c>
      <c r="B33" s="16"/>
      <c r="C33" s="14"/>
      <c r="D33" s="14"/>
      <c r="E33" s="14"/>
      <c r="F33" s="8"/>
      <c r="G33" s="14"/>
      <c r="H33" s="14"/>
      <c r="I33" s="14"/>
      <c r="J33" s="14">
        <v>2</v>
      </c>
      <c r="K33" s="14"/>
      <c r="L33" s="14">
        <v>6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>
        <v>8.9279468499999997</v>
      </c>
      <c r="Y33" s="8">
        <v>226.75305674999998</v>
      </c>
      <c r="Z33" s="8"/>
      <c r="AA33" s="14"/>
      <c r="AB33" s="14"/>
      <c r="AC33" s="14"/>
      <c r="AD33" s="14"/>
      <c r="AE33" s="8">
        <v>5</v>
      </c>
      <c r="AF33" s="8">
        <v>295.27906688400623</v>
      </c>
      <c r="AG33" s="23">
        <f t="shared" si="1"/>
        <v>543.96007048400622</v>
      </c>
    </row>
    <row r="34" spans="1:33" x14ac:dyDescent="0.35">
      <c r="A34" s="12" t="s">
        <v>59</v>
      </c>
      <c r="B34" s="16"/>
      <c r="C34" s="14"/>
      <c r="D34" s="14"/>
      <c r="E34" s="14"/>
      <c r="F34" s="8"/>
      <c r="G34" s="14"/>
      <c r="H34" s="14"/>
      <c r="I34" s="14"/>
      <c r="J34" s="14"/>
      <c r="K34" s="14"/>
      <c r="L34" s="14">
        <v>186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>
        <v>185.96635999999998</v>
      </c>
      <c r="Y34" s="8">
        <v>318.75949021949998</v>
      </c>
      <c r="Z34" s="8"/>
      <c r="AA34" s="14"/>
      <c r="AB34" s="14"/>
      <c r="AC34" s="14">
        <v>5</v>
      </c>
      <c r="AD34" s="14"/>
      <c r="AE34" s="8">
        <v>1007</v>
      </c>
      <c r="AF34" s="8">
        <v>812.11954840649412</v>
      </c>
      <c r="AG34" s="23">
        <f t="shared" si="1"/>
        <v>2514.8453986259942</v>
      </c>
    </row>
    <row r="35" spans="1:33" x14ac:dyDescent="0.35">
      <c r="A35" s="9"/>
      <c r="B35" s="16"/>
      <c r="C35" s="14"/>
      <c r="D35" s="14"/>
      <c r="E35" s="14"/>
      <c r="F35" s="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23"/>
    </row>
    <row r="36" spans="1:33" x14ac:dyDescent="0.35">
      <c r="A36" s="9" t="s">
        <v>60</v>
      </c>
      <c r="B36" s="14"/>
      <c r="C36" s="14"/>
      <c r="D36" s="14"/>
      <c r="E36" s="14"/>
      <c r="F36" s="8"/>
      <c r="G36" s="14"/>
      <c r="H36" s="16"/>
      <c r="I36" s="14">
        <v>15</v>
      </c>
      <c r="J36" s="14">
        <v>23221</v>
      </c>
      <c r="K36" s="14">
        <v>4205</v>
      </c>
      <c r="L36" s="14">
        <v>3976.7683199999997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>
        <v>32744.480144500005</v>
      </c>
      <c r="Y36" s="8">
        <v>201.06900000000002</v>
      </c>
      <c r="Z36" s="8">
        <v>151.76330400000001</v>
      </c>
      <c r="AA36" s="14"/>
      <c r="AB36" s="14"/>
      <c r="AC36" s="14"/>
      <c r="AD36" s="14"/>
      <c r="AE36" s="14"/>
      <c r="AF36" s="8">
        <v>149.09749069728394</v>
      </c>
      <c r="AG36" s="23">
        <f t="shared" si="1"/>
        <v>64664.178259197295</v>
      </c>
    </row>
    <row r="37" spans="1:33" x14ac:dyDescent="0.35">
      <c r="A37" s="12" t="s">
        <v>61</v>
      </c>
      <c r="B37" s="14"/>
      <c r="C37" s="14"/>
      <c r="D37" s="14"/>
      <c r="E37" s="14"/>
      <c r="F37" s="8"/>
      <c r="G37" s="14"/>
      <c r="H37" s="16"/>
      <c r="I37" s="14"/>
      <c r="J37" s="14">
        <v>104</v>
      </c>
      <c r="K37" s="14"/>
      <c r="L37" s="14"/>
      <c r="M37" s="14"/>
      <c r="N37" s="8">
        <v>1326.9048</v>
      </c>
      <c r="O37" s="14">
        <v>0</v>
      </c>
      <c r="P37" s="14"/>
      <c r="Q37" s="14"/>
      <c r="R37" s="14"/>
      <c r="S37" s="14"/>
      <c r="T37" s="14"/>
      <c r="U37" s="14"/>
      <c r="V37" s="14"/>
      <c r="W37" s="14"/>
      <c r="X37" s="8">
        <v>103.77944999999998</v>
      </c>
      <c r="Y37" s="8"/>
      <c r="Z37" s="8"/>
      <c r="AA37" s="14"/>
      <c r="AB37" s="14"/>
      <c r="AC37" s="14"/>
      <c r="AD37" s="14"/>
      <c r="AE37" s="14"/>
      <c r="AF37" s="8">
        <v>134.78353411963997</v>
      </c>
      <c r="AG37" s="23">
        <f t="shared" si="1"/>
        <v>1669.4677841196399</v>
      </c>
    </row>
    <row r="38" spans="1:33" x14ac:dyDescent="0.35">
      <c r="A38" s="12" t="s">
        <v>62</v>
      </c>
      <c r="B38" s="14"/>
      <c r="C38" s="14"/>
      <c r="D38" s="14"/>
      <c r="E38" s="14"/>
      <c r="F38" s="8"/>
      <c r="G38" s="14"/>
      <c r="H38" s="14"/>
      <c r="I38" s="14"/>
      <c r="J38" s="14">
        <v>335</v>
      </c>
      <c r="K38" s="14"/>
      <c r="L38" s="14"/>
      <c r="M38" s="14"/>
      <c r="N38" s="8"/>
      <c r="O38" s="14"/>
      <c r="P38" s="14"/>
      <c r="Q38" s="14"/>
      <c r="R38" s="14"/>
      <c r="S38" s="14"/>
      <c r="T38" s="14"/>
      <c r="U38" s="14"/>
      <c r="V38" s="14"/>
      <c r="W38" s="14"/>
      <c r="X38" s="8">
        <v>350.11569000000003</v>
      </c>
      <c r="Y38" s="8"/>
      <c r="Z38" s="8"/>
      <c r="AA38" s="14"/>
      <c r="AB38" s="14"/>
      <c r="AC38" s="14"/>
      <c r="AD38" s="14"/>
      <c r="AE38" s="14"/>
      <c r="AF38" s="14"/>
      <c r="AG38" s="23">
        <f t="shared" si="1"/>
        <v>685.11569000000009</v>
      </c>
    </row>
    <row r="39" spans="1:33" x14ac:dyDescent="0.35">
      <c r="A39" s="12" t="s">
        <v>63</v>
      </c>
      <c r="B39" s="14"/>
      <c r="C39" s="14"/>
      <c r="D39" s="14"/>
      <c r="E39" s="14"/>
      <c r="F39" s="8"/>
      <c r="G39" s="14"/>
      <c r="H39" s="14"/>
      <c r="I39" s="14">
        <v>15</v>
      </c>
      <c r="J39" s="14"/>
      <c r="K39" s="14"/>
      <c r="L39" s="14"/>
      <c r="M39" s="14"/>
      <c r="N39" s="8"/>
      <c r="O39" s="14"/>
      <c r="P39" s="14"/>
      <c r="Q39" s="14"/>
      <c r="R39" s="14"/>
      <c r="S39" s="14"/>
      <c r="T39" s="14"/>
      <c r="U39" s="14"/>
      <c r="V39" s="14"/>
      <c r="W39" s="14"/>
      <c r="X39" s="8">
        <v>1326.9048</v>
      </c>
      <c r="Y39" s="8"/>
      <c r="Z39" s="8"/>
      <c r="AA39" s="14"/>
      <c r="AB39" s="14"/>
      <c r="AC39" s="14"/>
      <c r="AD39" s="14"/>
      <c r="AE39" s="14"/>
      <c r="AF39" s="14"/>
      <c r="AG39" s="23">
        <f t="shared" si="1"/>
        <v>1341.9048</v>
      </c>
    </row>
    <row r="40" spans="1:33" x14ac:dyDescent="0.35">
      <c r="A40" s="12" t="s">
        <v>64</v>
      </c>
      <c r="B40" s="14"/>
      <c r="C40" s="14"/>
      <c r="D40" s="14"/>
      <c r="E40" s="14"/>
      <c r="F40" s="8"/>
      <c r="G40" s="14"/>
      <c r="H40" s="14"/>
      <c r="I40" s="14"/>
      <c r="J40" s="14"/>
      <c r="K40" s="14"/>
      <c r="L40" s="14"/>
      <c r="M40" s="14"/>
      <c r="N40" s="8">
        <v>1326.9048</v>
      </c>
      <c r="O40" s="14"/>
      <c r="P40" s="14"/>
      <c r="Q40" s="14"/>
      <c r="R40" s="14"/>
      <c r="S40" s="14"/>
      <c r="T40" s="14"/>
      <c r="U40" s="14"/>
      <c r="V40" s="14"/>
      <c r="W40" s="14"/>
      <c r="X40" s="17"/>
      <c r="Y40" s="17">
        <v>135</v>
      </c>
      <c r="Z40" s="17"/>
      <c r="AA40" s="14"/>
      <c r="AB40" s="14"/>
      <c r="AC40" s="14"/>
      <c r="AD40" s="14"/>
      <c r="AE40" s="14"/>
      <c r="AF40" s="14"/>
      <c r="AG40" s="23">
        <f t="shared" si="1"/>
        <v>1461.9048</v>
      </c>
    </row>
    <row r="41" spans="1:33" x14ac:dyDescent="0.35">
      <c r="A41" s="12" t="s">
        <v>65</v>
      </c>
      <c r="B41" s="14"/>
      <c r="C41" s="14"/>
      <c r="D41" s="14"/>
      <c r="E41" s="14"/>
      <c r="F41" s="8"/>
      <c r="G41" s="14"/>
      <c r="H41" s="14"/>
      <c r="I41" s="14"/>
      <c r="J41" s="14">
        <v>22782</v>
      </c>
      <c r="K41" s="14">
        <v>4205</v>
      </c>
      <c r="L41" s="14">
        <v>3976.7683199999997</v>
      </c>
      <c r="M41" s="14"/>
      <c r="N41" s="17"/>
      <c r="O41" s="14"/>
      <c r="P41" s="14"/>
      <c r="Q41" s="14"/>
      <c r="R41" s="14"/>
      <c r="S41" s="14"/>
      <c r="T41" s="14"/>
      <c r="U41" s="14"/>
      <c r="V41" s="14"/>
      <c r="W41" s="14"/>
      <c r="X41" s="8">
        <v>30963.680204500004</v>
      </c>
      <c r="Y41" s="8">
        <v>66.09075</v>
      </c>
      <c r="Z41" s="8">
        <v>151.76330400000001</v>
      </c>
      <c r="AA41" s="14"/>
      <c r="AB41" s="14"/>
      <c r="AC41" s="14"/>
      <c r="AD41" s="14"/>
      <c r="AE41" s="14"/>
      <c r="AF41" s="17">
        <v>14</v>
      </c>
      <c r="AG41" s="23">
        <f t="shared" si="1"/>
        <v>62159.302578500006</v>
      </c>
    </row>
    <row r="42" spans="1:33" x14ac:dyDescent="0.35">
      <c r="A42" s="9"/>
      <c r="B42" s="14"/>
      <c r="C42" s="14"/>
      <c r="D42" s="14"/>
      <c r="E42" s="14"/>
      <c r="F42" s="8"/>
      <c r="G42" s="14"/>
      <c r="H42" s="14"/>
      <c r="I42" s="14"/>
      <c r="J42" s="16"/>
      <c r="K42" s="14"/>
      <c r="L42" s="14"/>
      <c r="M42" s="14"/>
      <c r="N42" s="8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23"/>
    </row>
    <row r="43" spans="1:33" x14ac:dyDescent="0.35">
      <c r="A43" s="9" t="s">
        <v>66</v>
      </c>
      <c r="B43" s="8">
        <v>1459.21538908</v>
      </c>
      <c r="C43" s="8">
        <v>1877.4869940000001</v>
      </c>
      <c r="D43" s="14">
        <v>209</v>
      </c>
      <c r="E43" s="14">
        <f t="shared" si="0"/>
        <v>3545.7023830799999</v>
      </c>
      <c r="F43" s="8"/>
      <c r="G43" s="14"/>
      <c r="H43" s="14"/>
      <c r="I43" s="14">
        <v>79</v>
      </c>
      <c r="J43" s="16">
        <v>3197</v>
      </c>
      <c r="K43" s="16"/>
      <c r="L43" s="14">
        <v>701.25878999999998</v>
      </c>
      <c r="M43" s="14"/>
      <c r="N43" s="17"/>
      <c r="O43" s="14"/>
      <c r="P43" s="14"/>
      <c r="Q43" s="14"/>
      <c r="R43" s="14"/>
      <c r="S43" s="14"/>
      <c r="T43" s="14"/>
      <c r="U43" s="14"/>
      <c r="V43" s="14"/>
      <c r="W43" s="14"/>
      <c r="X43" s="8">
        <v>3979.5320149999998</v>
      </c>
      <c r="Y43" s="8">
        <v>18462.81525</v>
      </c>
      <c r="Z43" s="8">
        <v>1802.2447</v>
      </c>
      <c r="AA43" s="14"/>
      <c r="AB43" s="14"/>
      <c r="AC43" s="8">
        <v>863.75787000000003</v>
      </c>
      <c r="AD43" s="8">
        <v>2837.91</v>
      </c>
      <c r="AE43" s="14">
        <v>40</v>
      </c>
      <c r="AF43" s="14">
        <v>12389.592887344499</v>
      </c>
      <c r="AG43" s="23">
        <f t="shared" si="1"/>
        <v>47898.813895424501</v>
      </c>
    </row>
    <row r="44" spans="1:33" x14ac:dyDescent="0.35">
      <c r="A44" s="12" t="s">
        <v>67</v>
      </c>
      <c r="B44" s="14">
        <v>1459.21538908</v>
      </c>
      <c r="C44" s="14">
        <v>1877.4869940000001</v>
      </c>
      <c r="D44" s="14">
        <v>209.31955820000002</v>
      </c>
      <c r="E44" s="14">
        <f t="shared" si="0"/>
        <v>3546.0219412799997</v>
      </c>
      <c r="F44" s="8"/>
      <c r="G44" s="14">
        <v>782.137565</v>
      </c>
      <c r="H44" s="14"/>
      <c r="I44" s="14">
        <v>79.312320000000014</v>
      </c>
      <c r="J44" s="20"/>
      <c r="K44" s="20">
        <v>701.25878999999998</v>
      </c>
      <c r="L44" s="14"/>
      <c r="M44" s="14">
        <v>0</v>
      </c>
      <c r="N44" s="14">
        <v>1.5664549999999997</v>
      </c>
      <c r="O44" s="8">
        <v>1.5664549999999997</v>
      </c>
      <c r="P44" s="14"/>
      <c r="Q44" s="14"/>
      <c r="R44" s="14"/>
      <c r="S44" s="14"/>
      <c r="T44" s="14"/>
      <c r="U44" s="14"/>
      <c r="V44" s="14"/>
      <c r="W44" s="14"/>
      <c r="X44" s="14">
        <v>782.137565</v>
      </c>
      <c r="Y44" s="8">
        <v>13997.304749999999</v>
      </c>
      <c r="Z44" s="14">
        <v>18390.57</v>
      </c>
      <c r="AA44" s="14">
        <v>1802.2447</v>
      </c>
      <c r="AB44" s="14">
        <v>12389.592887344499</v>
      </c>
      <c r="AC44" s="14">
        <v>863.75787000000003</v>
      </c>
      <c r="AD44" s="14">
        <v>1759.1</v>
      </c>
      <c r="AE44" s="14"/>
      <c r="AF44" s="8">
        <v>5636.5679015281121</v>
      </c>
      <c r="AG44" s="23">
        <f t="shared" si="1"/>
        <v>60733.139200152611</v>
      </c>
    </row>
    <row r="45" spans="1:33" x14ac:dyDescent="0.35">
      <c r="A45" s="12" t="s">
        <v>68</v>
      </c>
      <c r="B45" s="8"/>
      <c r="C45" s="14"/>
      <c r="D45" s="14"/>
      <c r="E45" s="14"/>
      <c r="F45" s="8"/>
      <c r="G45" s="14"/>
      <c r="H45" s="14"/>
      <c r="I45" s="14"/>
      <c r="J45" s="16">
        <v>3197</v>
      </c>
      <c r="K45" s="16"/>
      <c r="L45" s="14"/>
      <c r="M45" s="14"/>
      <c r="N45" s="8"/>
      <c r="O45" s="8">
        <v>1.5664549999999997</v>
      </c>
      <c r="P45" s="14"/>
      <c r="Q45" s="14"/>
      <c r="R45" s="14"/>
      <c r="S45" s="14"/>
      <c r="T45" s="14"/>
      <c r="U45" s="14"/>
      <c r="V45" s="14"/>
      <c r="W45" s="14"/>
      <c r="X45" s="8">
        <v>3197.3944499999998</v>
      </c>
      <c r="Y45" s="8">
        <v>72.245249999999984</v>
      </c>
      <c r="Z45" s="14"/>
      <c r="AA45" s="14"/>
      <c r="AB45" s="14"/>
      <c r="AC45" s="14"/>
      <c r="AD45" s="14">
        <v>1079</v>
      </c>
      <c r="AE45" s="14"/>
      <c r="AF45" s="14">
        <v>1144</v>
      </c>
      <c r="AG45" s="23">
        <f t="shared" si="1"/>
        <v>8691.2061549999999</v>
      </c>
    </row>
    <row r="46" spans="1:33" x14ac:dyDescent="0.35">
      <c r="A46" s="9"/>
      <c r="B46" s="14"/>
      <c r="C46" s="14"/>
      <c r="D46" s="14"/>
      <c r="E46" s="14"/>
      <c r="F46" s="8"/>
      <c r="G46" s="14"/>
      <c r="H46" s="14"/>
      <c r="I46" s="14"/>
      <c r="J46" s="16"/>
      <c r="K46" s="16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23"/>
    </row>
    <row r="47" spans="1:33" x14ac:dyDescent="0.35">
      <c r="A47" s="9" t="s">
        <v>69</v>
      </c>
      <c r="B47" s="14"/>
      <c r="C47" s="14"/>
      <c r="D47" s="14"/>
      <c r="E47" s="14"/>
      <c r="F47" s="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>
        <v>5728.6501931999992</v>
      </c>
      <c r="Y47" s="8">
        <v>886.61689049999995</v>
      </c>
      <c r="Z47" s="14"/>
      <c r="AA47" s="14"/>
      <c r="AB47" s="14"/>
      <c r="AC47" s="14"/>
      <c r="AD47" s="14"/>
      <c r="AE47" s="14"/>
      <c r="AF47" s="14"/>
      <c r="AG47" s="23">
        <f t="shared" si="1"/>
        <v>6615.2670836999987</v>
      </c>
    </row>
    <row r="48" spans="1:33" x14ac:dyDescent="0.35">
      <c r="A48" s="12" t="s">
        <v>70</v>
      </c>
      <c r="B48" s="14"/>
      <c r="C48" s="14"/>
      <c r="D48" s="14"/>
      <c r="E48" s="14"/>
      <c r="F48" s="8"/>
      <c r="G48" s="14"/>
      <c r="H48" s="14"/>
      <c r="I48" s="14"/>
      <c r="J48" s="16"/>
      <c r="K48" s="16"/>
      <c r="L48" s="14"/>
      <c r="M48" s="14"/>
      <c r="N48" s="19"/>
      <c r="O48" s="19"/>
      <c r="P48" s="14"/>
      <c r="Q48" s="14">
        <v>233</v>
      </c>
      <c r="R48" s="14">
        <v>60</v>
      </c>
      <c r="S48" s="14">
        <v>28</v>
      </c>
      <c r="T48" s="14">
        <v>1402</v>
      </c>
      <c r="U48" s="8">
        <v>2215.37952</v>
      </c>
      <c r="V48" s="14"/>
      <c r="W48" s="14"/>
      <c r="X48" s="8">
        <v>1790.0781750000001</v>
      </c>
      <c r="Y48" s="14"/>
      <c r="Z48" s="14"/>
      <c r="AA48" s="14"/>
      <c r="AB48" s="14"/>
      <c r="AC48" s="14"/>
      <c r="AD48" s="14"/>
      <c r="AE48" s="14"/>
      <c r="AF48" s="14"/>
      <c r="AG48" s="23">
        <f t="shared" si="1"/>
        <v>5728.4576950000001</v>
      </c>
    </row>
    <row r="49" spans="2:32" x14ac:dyDescent="0.35">
      <c r="B49" s="14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2:32" x14ac:dyDescent="0.35">
      <c r="B50" s="14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2:32" x14ac:dyDescent="0.35">
      <c r="B51" s="1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2:32" x14ac:dyDescent="0.35">
      <c r="B52" s="1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2:32" x14ac:dyDescent="0.35"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2:32" x14ac:dyDescent="0.35"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2:32" x14ac:dyDescent="0.35">
      <c r="B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2:32" x14ac:dyDescent="0.35"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2:32" x14ac:dyDescent="0.35"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2:32" x14ac:dyDescent="0.35"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2:32" x14ac:dyDescent="0.3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BD5F-D7D3-A24A-A1B7-8D61B7DF3549}">
  <dimension ref="A1:AG49"/>
  <sheetViews>
    <sheetView topLeftCell="A29" workbookViewId="0">
      <selection activeCell="AG7" sqref="AG6:AG7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2687.05</v>
      </c>
      <c r="C2" s="7">
        <v>3269.3</v>
      </c>
      <c r="D2" s="7">
        <v>186.62</v>
      </c>
      <c r="E2" s="7">
        <v>6142.97</v>
      </c>
      <c r="X2" s="7">
        <v>2848.65</v>
      </c>
      <c r="Y2" s="7">
        <v>16.38</v>
      </c>
      <c r="Z2" s="7">
        <v>7090.18</v>
      </c>
      <c r="AA2" s="7">
        <v>737.19199999999989</v>
      </c>
      <c r="AE2" s="7">
        <v>58</v>
      </c>
      <c r="AG2" s="7">
        <f>B2+C2+D2+F2+G2+H2+I2+J2+K2+L2+M2+N2+O2+P2+Q2+R2+S2+T2+U2+V2+W2+X2+Y2+Z2+AA2+AB2+AC2+AD2+AE2+AF2</f>
        <v>16893.371999999999</v>
      </c>
    </row>
    <row r="3" spans="1:33" x14ac:dyDescent="0.3">
      <c r="A3" s="7" t="s">
        <v>33</v>
      </c>
      <c r="B3" s="7">
        <v>411.14</v>
      </c>
      <c r="E3" s="7">
        <v>411.14</v>
      </c>
      <c r="X3" s="7">
        <v>14996.1</v>
      </c>
      <c r="AF3" s="7">
        <v>42.311999999999998</v>
      </c>
      <c r="AG3" s="7">
        <f t="shared" ref="AG3:AG49" si="0">B3+C3+D3+F3+G3+H3+I3+J3+K3+L3+M3+N3+O3+P3+Q3+R3+S3+T3+U3+V3+W3+X3+Y3+Z3+AA3+AB3+AC3+AD3+AE3+AF3</f>
        <v>15449.552</v>
      </c>
    </row>
    <row r="4" spans="1:33" x14ac:dyDescent="0.3">
      <c r="A4" s="7" t="s">
        <v>34</v>
      </c>
      <c r="B4" s="7">
        <v>0.61</v>
      </c>
      <c r="E4" s="7">
        <v>0.61</v>
      </c>
      <c r="X4" s="7">
        <v>57.75</v>
      </c>
      <c r="AG4" s="7">
        <f t="shared" si="0"/>
        <v>58.36</v>
      </c>
    </row>
    <row r="5" spans="1:33" x14ac:dyDescent="0.3">
      <c r="A5" s="7" t="s">
        <v>35</v>
      </c>
      <c r="X5" s="7">
        <v>72.45</v>
      </c>
      <c r="AG5" s="7">
        <f t="shared" si="0"/>
        <v>72.45</v>
      </c>
    </row>
    <row r="6" spans="1:33" x14ac:dyDescent="0.3">
      <c r="A6" s="7" t="s">
        <v>36</v>
      </c>
    </row>
    <row r="8" spans="1:33" x14ac:dyDescent="0.3">
      <c r="A8" s="6" t="s">
        <v>37</v>
      </c>
      <c r="B8" s="7">
        <v>3084.77</v>
      </c>
      <c r="C8" s="7">
        <v>3119</v>
      </c>
      <c r="D8" s="7">
        <v>186.62</v>
      </c>
      <c r="E8" s="7">
        <v>6390.39</v>
      </c>
      <c r="F8" s="7">
        <v>28</v>
      </c>
      <c r="X8" s="7">
        <v>18091.5</v>
      </c>
      <c r="Y8" s="7">
        <v>16.38</v>
      </c>
      <c r="Z8" s="7">
        <v>7090.18</v>
      </c>
      <c r="AA8" s="7">
        <v>737.19199999999989</v>
      </c>
      <c r="AE8" s="7">
        <v>58</v>
      </c>
      <c r="AF8" s="7">
        <v>42.311999999999998</v>
      </c>
      <c r="AG8" s="7">
        <f t="shared" si="0"/>
        <v>32453.954000000002</v>
      </c>
    </row>
    <row r="9" spans="1:33" x14ac:dyDescent="0.3">
      <c r="A9" s="7" t="s">
        <v>38</v>
      </c>
    </row>
    <row r="10" spans="1:33" x14ac:dyDescent="0.3">
      <c r="A10" s="7"/>
    </row>
    <row r="11" spans="1:33" x14ac:dyDescent="0.3">
      <c r="A11" s="6" t="s">
        <v>39</v>
      </c>
      <c r="B11" s="7">
        <v>-2170.9899999999998</v>
      </c>
      <c r="C11" s="7">
        <v>-772.7</v>
      </c>
      <c r="E11" s="7">
        <v>-2943.6899999999996</v>
      </c>
      <c r="F11" s="7">
        <v>1307.7</v>
      </c>
      <c r="X11" s="7">
        <v>-3324.3</v>
      </c>
      <c r="AA11" s="7">
        <v>-737.19199999999989</v>
      </c>
      <c r="AF11" s="7">
        <v>1483.93</v>
      </c>
      <c r="AG11" s="7">
        <f t="shared" si="0"/>
        <v>-4213.5519999999997</v>
      </c>
    </row>
    <row r="12" spans="1:33" x14ac:dyDescent="0.3">
      <c r="A12" s="7" t="s">
        <v>40</v>
      </c>
      <c r="B12" s="7">
        <v>-607.55999999999972</v>
      </c>
      <c r="C12" s="7">
        <v>-767</v>
      </c>
      <c r="E12" s="7">
        <v>-1374.5599999999995</v>
      </c>
      <c r="X12" s="7">
        <v>-2049.6</v>
      </c>
      <c r="AA12" s="7">
        <v>-737.19199999999989</v>
      </c>
      <c r="AF12" s="7">
        <v>1768.5900000000001</v>
      </c>
      <c r="AG12" s="7">
        <f t="shared" si="0"/>
        <v>-2392.7619999999997</v>
      </c>
    </row>
    <row r="13" spans="1:33" x14ac:dyDescent="0.3">
      <c r="A13" s="7" t="s">
        <v>41</v>
      </c>
      <c r="B13" s="7">
        <v>-1563.43</v>
      </c>
      <c r="C13" s="7">
        <v>-5.7</v>
      </c>
      <c r="E13" s="7">
        <v>-1569.13</v>
      </c>
      <c r="F13" s="7">
        <v>1308.7</v>
      </c>
      <c r="X13" s="7">
        <v>-17.849999999999998</v>
      </c>
      <c r="AG13" s="7">
        <f t="shared" si="0"/>
        <v>-278.28000000000009</v>
      </c>
    </row>
    <row r="14" spans="1:33" x14ac:dyDescent="0.3">
      <c r="A14" s="7" t="s">
        <v>42</v>
      </c>
      <c r="X14" s="7">
        <v>-891.45</v>
      </c>
      <c r="AF14" s="7">
        <v>-19.091999999999999</v>
      </c>
      <c r="AG14" s="7">
        <f t="shared" si="0"/>
        <v>-910.54200000000003</v>
      </c>
    </row>
    <row r="15" spans="1:33" x14ac:dyDescent="0.3">
      <c r="A15" s="7" t="s">
        <v>43</v>
      </c>
      <c r="F15" s="7">
        <v>-1</v>
      </c>
      <c r="X15" s="7">
        <v>-365.4</v>
      </c>
      <c r="AF15" s="7">
        <v>-265.56799999999998</v>
      </c>
      <c r="AG15" s="7">
        <f t="shared" si="0"/>
        <v>-631.96799999999996</v>
      </c>
    </row>
    <row r="17" spans="1:33" x14ac:dyDescent="0.3">
      <c r="A17" s="6" t="s">
        <v>44</v>
      </c>
      <c r="B17" s="7">
        <v>913.78</v>
      </c>
      <c r="C17" s="7">
        <v>2346.3000000000002</v>
      </c>
      <c r="D17" s="7">
        <v>186.62</v>
      </c>
      <c r="E17" s="7">
        <v>3446.7</v>
      </c>
      <c r="F17" s="7">
        <v>1335.7</v>
      </c>
      <c r="X17" s="7">
        <v>14767.2</v>
      </c>
      <c r="Y17" s="7">
        <v>16.38</v>
      </c>
      <c r="Z17" s="7">
        <v>7090.18</v>
      </c>
      <c r="AE17" s="7">
        <v>58</v>
      </c>
      <c r="AF17" s="7">
        <v>1526.2419999999997</v>
      </c>
      <c r="AG17" s="7">
        <f t="shared" si="0"/>
        <v>28240.401999999998</v>
      </c>
    </row>
    <row r="18" spans="1:33" x14ac:dyDescent="0.3">
      <c r="A18" s="7" t="s">
        <v>38</v>
      </c>
      <c r="X18" s="7">
        <v>-123.9</v>
      </c>
      <c r="Z18" s="7">
        <v>0</v>
      </c>
      <c r="AG18" s="7">
        <f t="shared" si="0"/>
        <v>-123.9</v>
      </c>
    </row>
    <row r="19" spans="1:33" x14ac:dyDescent="0.3">
      <c r="A19" s="6" t="s">
        <v>45</v>
      </c>
      <c r="B19" s="7">
        <v>913.78</v>
      </c>
      <c r="C19" s="7">
        <v>2346.3000000000002</v>
      </c>
      <c r="D19" s="7">
        <v>186.62</v>
      </c>
      <c r="E19" s="7">
        <v>3446.7</v>
      </c>
      <c r="F19" s="7">
        <v>1335.7</v>
      </c>
      <c r="X19" s="7">
        <v>14767.2</v>
      </c>
      <c r="Y19" s="7">
        <v>16.38</v>
      </c>
      <c r="Z19" s="7">
        <v>7090.18</v>
      </c>
      <c r="AE19" s="7">
        <v>58</v>
      </c>
      <c r="AF19" s="7">
        <v>1526.242</v>
      </c>
      <c r="AG19" s="7">
        <f t="shared" si="0"/>
        <v>28240.401999999998</v>
      </c>
    </row>
    <row r="21" spans="1:33" x14ac:dyDescent="0.3">
      <c r="A21" s="6" t="s">
        <v>46</v>
      </c>
      <c r="B21" s="7">
        <v>486.17</v>
      </c>
      <c r="C21" s="7">
        <v>967.8</v>
      </c>
      <c r="E21" s="7">
        <v>1453.97</v>
      </c>
      <c r="F21" s="7">
        <v>1187.9000000000001</v>
      </c>
      <c r="X21" s="7">
        <v>4376.3999999999996</v>
      </c>
      <c r="Y21" s="7">
        <v>16.38</v>
      </c>
      <c r="AF21" s="7">
        <v>1011.4459999999999</v>
      </c>
      <c r="AG21" s="7">
        <f t="shared" si="0"/>
        <v>8046.0959999999995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21.35</v>
      </c>
      <c r="C23" s="7">
        <v>194.1</v>
      </c>
      <c r="E23" s="7">
        <v>215.45</v>
      </c>
      <c r="F23" s="7">
        <v>21</v>
      </c>
      <c r="X23" s="7">
        <v>170.1</v>
      </c>
      <c r="AF23" s="7">
        <v>23.994</v>
      </c>
      <c r="AG23" s="7">
        <f t="shared" si="0"/>
        <v>430.54399999999998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465.15</v>
      </c>
      <c r="AF26" s="7">
        <v>105.52199999999999</v>
      </c>
      <c r="AG26" s="7">
        <f t="shared" si="0"/>
        <v>570.67200000000003</v>
      </c>
    </row>
    <row r="27" spans="1:33" x14ac:dyDescent="0.3">
      <c r="A27" s="7" t="s">
        <v>52</v>
      </c>
      <c r="C27" s="7">
        <v>201.6</v>
      </c>
      <c r="E27" s="7">
        <v>201.6</v>
      </c>
      <c r="X27" s="7">
        <v>94.5</v>
      </c>
      <c r="AF27" s="7">
        <v>39.903999999999996</v>
      </c>
      <c r="AG27" s="7">
        <f t="shared" si="0"/>
        <v>336.00400000000002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37.82</v>
      </c>
      <c r="C30" s="7">
        <v>177.3</v>
      </c>
      <c r="E30" s="7">
        <v>215.12</v>
      </c>
      <c r="X30" s="7">
        <v>1277.8499999999999</v>
      </c>
      <c r="Y30" s="7">
        <v>16.38</v>
      </c>
      <c r="AF30" s="7">
        <v>169.59199999999998</v>
      </c>
      <c r="AG30" s="7">
        <f t="shared" si="0"/>
        <v>1678.942</v>
      </c>
    </row>
    <row r="31" spans="1:33" x14ac:dyDescent="0.3">
      <c r="A31" s="7" t="s">
        <v>56</v>
      </c>
      <c r="C31" s="7">
        <v>0.6</v>
      </c>
      <c r="E31" s="7">
        <v>0.6</v>
      </c>
      <c r="F31" s="7">
        <v>987</v>
      </c>
      <c r="X31" s="7">
        <v>354.9</v>
      </c>
      <c r="AF31" s="7">
        <v>112.83199999999999</v>
      </c>
      <c r="AG31" s="7">
        <f t="shared" si="0"/>
        <v>1455.3319999999999</v>
      </c>
    </row>
    <row r="32" spans="1:33" x14ac:dyDescent="0.3">
      <c r="A32" s="7" t="s">
        <v>57</v>
      </c>
      <c r="X32" s="7">
        <v>211.05</v>
      </c>
      <c r="AF32" s="7">
        <v>143.10399999999998</v>
      </c>
      <c r="AG32" s="7">
        <f t="shared" si="0"/>
        <v>354.154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427</v>
      </c>
      <c r="C34" s="7">
        <v>394.2</v>
      </c>
      <c r="E34" s="7">
        <v>821.2</v>
      </c>
      <c r="F34" s="7">
        <v>179.9</v>
      </c>
      <c r="X34" s="7">
        <v>1512</v>
      </c>
      <c r="AF34" s="7">
        <v>416.49799999999999</v>
      </c>
      <c r="AG34" s="7">
        <f t="shared" si="0"/>
        <v>2929.598</v>
      </c>
    </row>
    <row r="36" spans="1:33" x14ac:dyDescent="0.3">
      <c r="A36" s="6" t="s">
        <v>60</v>
      </c>
      <c r="B36" s="7">
        <v>235.46</v>
      </c>
      <c r="C36" s="7">
        <v>38.1</v>
      </c>
      <c r="E36" s="7">
        <v>273.56</v>
      </c>
      <c r="F36" s="7">
        <v>2.1</v>
      </c>
      <c r="X36" s="7">
        <v>5943</v>
      </c>
      <c r="AF36" s="7">
        <v>12.985999999999999</v>
      </c>
      <c r="AG36" s="7">
        <f t="shared" si="0"/>
        <v>6231.6459999999997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192.15</v>
      </c>
      <c r="C43" s="7">
        <v>1340.4</v>
      </c>
      <c r="D43" s="7">
        <v>186.62</v>
      </c>
      <c r="E43" s="7">
        <v>1719.17</v>
      </c>
      <c r="F43" s="7">
        <v>145.69999999999999</v>
      </c>
      <c r="X43" s="7">
        <v>3776.85</v>
      </c>
      <c r="Z43" s="7">
        <v>7090.18</v>
      </c>
      <c r="AE43" s="7">
        <v>58</v>
      </c>
      <c r="AF43" s="7">
        <v>501.81</v>
      </c>
      <c r="AG43" s="7">
        <f t="shared" si="0"/>
        <v>13291.710000000001</v>
      </c>
    </row>
    <row r="44" spans="1:33" x14ac:dyDescent="0.3">
      <c r="A44" s="7" t="s">
        <v>67</v>
      </c>
      <c r="B44" s="7">
        <v>192.15</v>
      </c>
      <c r="C44" s="7">
        <v>1340.4</v>
      </c>
      <c r="D44" s="7">
        <v>186.62</v>
      </c>
      <c r="E44" s="7">
        <v>1719.17</v>
      </c>
      <c r="F44" s="7">
        <v>145.69999999999999</v>
      </c>
      <c r="X44" s="7">
        <v>2906.4</v>
      </c>
      <c r="Z44" s="7">
        <v>7090.18</v>
      </c>
      <c r="AE44" s="7">
        <v>58</v>
      </c>
      <c r="AF44" s="7">
        <v>490.71599999999995</v>
      </c>
      <c r="AG44" s="7">
        <f t="shared" si="0"/>
        <v>12410.166000000001</v>
      </c>
    </row>
    <row r="45" spans="1:33" x14ac:dyDescent="0.3">
      <c r="A45" s="7" t="s">
        <v>68</v>
      </c>
    </row>
    <row r="46" spans="1:33" x14ac:dyDescent="0.3">
      <c r="X46" s="7">
        <v>870.45</v>
      </c>
      <c r="AF46" s="7">
        <v>11.093999999999999</v>
      </c>
      <c r="AG46" s="7">
        <f t="shared" si="0"/>
        <v>881.5440000000001</v>
      </c>
    </row>
    <row r="47" spans="1:33" x14ac:dyDescent="0.3">
      <c r="A47" s="6" t="s">
        <v>69</v>
      </c>
    </row>
    <row r="48" spans="1:33" x14ac:dyDescent="0.3">
      <c r="A48" s="7" t="s">
        <v>70</v>
      </c>
      <c r="X48" s="7">
        <v>670.95</v>
      </c>
      <c r="AG48" s="7">
        <f t="shared" si="0"/>
        <v>670.95</v>
      </c>
    </row>
    <row r="49" spans="24:33" x14ac:dyDescent="0.3">
      <c r="X49" s="7">
        <v>290.85000000000002</v>
      </c>
      <c r="AG49" s="7">
        <f t="shared" si="0"/>
        <v>290.85000000000002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F84-96F7-0147-B40E-A2F81532844B}">
  <dimension ref="A1:AG49"/>
  <sheetViews>
    <sheetView workbookViewId="0">
      <selection activeCell="E28" sqref="E28:E29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2619.9499999999998</v>
      </c>
      <c r="C2" s="7">
        <v>4057.4</v>
      </c>
      <c r="D2" s="7">
        <v>127.71</v>
      </c>
      <c r="E2" s="7">
        <v>6805.06</v>
      </c>
      <c r="X2" s="7">
        <v>2872.8</v>
      </c>
      <c r="Y2" s="7">
        <v>20.02</v>
      </c>
      <c r="Z2" s="7">
        <v>7276.9</v>
      </c>
      <c r="AA2" s="7">
        <v>802.81</v>
      </c>
      <c r="AE2" s="7">
        <v>60</v>
      </c>
      <c r="AG2" s="7">
        <f>B2+C2+D2+F2+G2+H2+I2+J2+K2+L2+M2+N2+O2+P2+Q2+R2+S2+T2+U2+V2+W2+X2+Y2+Z2+AA2+AB2+AC2+AD2+AE2+AF2</f>
        <v>17837.59</v>
      </c>
    </row>
    <row r="3" spans="1:33" x14ac:dyDescent="0.3">
      <c r="A3" s="7" t="s">
        <v>33</v>
      </c>
      <c r="B3" s="7">
        <v>327.57</v>
      </c>
      <c r="E3" s="7">
        <v>327.57</v>
      </c>
      <c r="X3" s="7">
        <v>15228.15</v>
      </c>
      <c r="AF3" s="7">
        <v>53.405999999999999</v>
      </c>
      <c r="AG3" s="7">
        <f t="shared" ref="AG3:AG49" si="0">B3+C3+D3+F3+G3+H3+I3+J3+K3+L3+M3+N3+O3+P3+Q3+R3+S3+T3+U3+V3+W3+X3+Y3+Z3+AA3+AB3+AC3+AD3+AE3+AF3</f>
        <v>15609.126</v>
      </c>
    </row>
    <row r="4" spans="1:33" x14ac:dyDescent="0.3">
      <c r="A4" s="7" t="s">
        <v>34</v>
      </c>
      <c r="C4" s="7">
        <v>73.5</v>
      </c>
      <c r="E4" s="7">
        <v>73.5</v>
      </c>
      <c r="X4" s="7">
        <v>56.7</v>
      </c>
      <c r="AG4" s="7">
        <f t="shared" si="0"/>
        <v>130.19999999999999</v>
      </c>
    </row>
    <row r="5" spans="1:33" x14ac:dyDescent="0.3">
      <c r="A5" s="7" t="s">
        <v>35</v>
      </c>
      <c r="X5" s="7">
        <v>96.6</v>
      </c>
      <c r="AG5" s="7">
        <f t="shared" si="0"/>
        <v>96.6</v>
      </c>
    </row>
    <row r="6" spans="1:33" x14ac:dyDescent="0.3">
      <c r="A6" s="7" t="s">
        <v>36</v>
      </c>
      <c r="B6" s="7">
        <v>-82.96</v>
      </c>
      <c r="C6" s="7">
        <v>-492.6</v>
      </c>
      <c r="E6" s="7">
        <v>-575.56000000000006</v>
      </c>
      <c r="F6" s="7">
        <v>14</v>
      </c>
      <c r="X6" s="7">
        <v>-100.8</v>
      </c>
      <c r="AG6" s="7">
        <f t="shared" si="0"/>
        <v>-662.36</v>
      </c>
    </row>
    <row r="8" spans="1:33" x14ac:dyDescent="0.3">
      <c r="A8" s="6" t="s">
        <v>37</v>
      </c>
      <c r="B8" s="7">
        <v>2864.56</v>
      </c>
      <c r="C8" s="7">
        <v>3491.3</v>
      </c>
      <c r="D8" s="7">
        <v>127.71</v>
      </c>
      <c r="E8" s="7">
        <v>6483.5700000000006</v>
      </c>
      <c r="F8" s="7">
        <v>14</v>
      </c>
      <c r="X8" s="7">
        <v>17768.099999999999</v>
      </c>
      <c r="Y8" s="7">
        <v>20.02</v>
      </c>
      <c r="Z8" s="7">
        <v>7276.9</v>
      </c>
      <c r="AA8" s="7">
        <v>802.81</v>
      </c>
      <c r="AE8" s="7">
        <v>60</v>
      </c>
      <c r="AF8" s="7">
        <v>53.405999999999999</v>
      </c>
      <c r="AG8" s="7">
        <f t="shared" si="0"/>
        <v>32478.805999999997</v>
      </c>
    </row>
    <row r="9" spans="1:33" x14ac:dyDescent="0.3">
      <c r="A9" s="7" t="s">
        <v>38</v>
      </c>
      <c r="X9" s="7">
        <v>-78.75</v>
      </c>
      <c r="AG9" s="7">
        <f t="shared" si="0"/>
        <v>-78.75</v>
      </c>
    </row>
    <row r="10" spans="1:33" x14ac:dyDescent="0.3">
      <c r="A10" s="7"/>
    </row>
    <row r="11" spans="1:33" x14ac:dyDescent="0.3">
      <c r="A11" s="6" t="s">
        <v>39</v>
      </c>
      <c r="B11" s="7">
        <v>-2233.21</v>
      </c>
      <c r="C11" s="7">
        <v>-963.2</v>
      </c>
      <c r="E11" s="7">
        <v>-3196.41</v>
      </c>
      <c r="F11" s="7">
        <v>1394.1</v>
      </c>
      <c r="X11" s="7">
        <v>-3377.85</v>
      </c>
      <c r="AA11" s="7">
        <v>-802.81</v>
      </c>
      <c r="AF11" s="7">
        <v>1554.7079999999999</v>
      </c>
      <c r="AG11" s="7">
        <f t="shared" si="0"/>
        <v>-4428.2619999999997</v>
      </c>
    </row>
    <row r="12" spans="1:33" x14ac:dyDescent="0.3">
      <c r="A12" s="7" t="s">
        <v>40</v>
      </c>
      <c r="B12" s="7">
        <v>-567.91000000000008</v>
      </c>
      <c r="C12" s="7">
        <v>-958.40000000000009</v>
      </c>
      <c r="E12" s="7">
        <v>-1526.31</v>
      </c>
      <c r="X12" s="7">
        <v>-1954.05</v>
      </c>
      <c r="AA12" s="7">
        <v>-802.81</v>
      </c>
      <c r="AF12" s="7">
        <v>1868.4359999999999</v>
      </c>
      <c r="AG12" s="7">
        <f t="shared" si="0"/>
        <v>-2414.7340000000004</v>
      </c>
    </row>
    <row r="13" spans="1:33" x14ac:dyDescent="0.3">
      <c r="A13" s="7" t="s">
        <v>41</v>
      </c>
      <c r="B13" s="7">
        <v>-1665.3</v>
      </c>
      <c r="C13" s="7">
        <v>-4.8</v>
      </c>
      <c r="E13" s="7">
        <v>-1670.1</v>
      </c>
      <c r="F13" s="7">
        <v>1395.1</v>
      </c>
      <c r="X13" s="7">
        <v>-13.65</v>
      </c>
      <c r="AG13" s="7">
        <f t="shared" si="0"/>
        <v>-288.64999999999998</v>
      </c>
    </row>
    <row r="14" spans="1:33" x14ac:dyDescent="0.3">
      <c r="A14" s="7" t="s">
        <v>42</v>
      </c>
      <c r="X14" s="7">
        <v>-896.7</v>
      </c>
      <c r="AF14" s="7">
        <v>-20.21</v>
      </c>
      <c r="AG14" s="7">
        <f t="shared" si="0"/>
        <v>-916.91000000000008</v>
      </c>
    </row>
    <row r="15" spans="1:33" x14ac:dyDescent="0.3">
      <c r="A15" s="7" t="s">
        <v>43</v>
      </c>
      <c r="F15" s="7">
        <v>-1</v>
      </c>
      <c r="X15" s="7">
        <v>-513.45000000000005</v>
      </c>
      <c r="AF15" s="7">
        <v>-293.51799999999997</v>
      </c>
      <c r="AG15" s="7">
        <f t="shared" si="0"/>
        <v>-807.96800000000007</v>
      </c>
    </row>
    <row r="17" spans="1:33" x14ac:dyDescent="0.3">
      <c r="A17" s="6" t="s">
        <v>44</v>
      </c>
      <c r="B17" s="7">
        <v>631.35</v>
      </c>
      <c r="C17" s="7">
        <v>2528.1</v>
      </c>
      <c r="D17" s="7">
        <v>127.71</v>
      </c>
      <c r="E17" s="7">
        <v>3287.16</v>
      </c>
      <c r="F17" s="7">
        <v>1408.1</v>
      </c>
      <c r="X17" s="7">
        <v>14482.65</v>
      </c>
      <c r="Y17" s="7">
        <v>20.02</v>
      </c>
      <c r="Z17" s="7">
        <v>7276.9</v>
      </c>
      <c r="AE17" s="7">
        <v>60</v>
      </c>
      <c r="AF17" s="7">
        <v>1608.1139999999998</v>
      </c>
      <c r="AG17" s="7">
        <f t="shared" si="0"/>
        <v>28142.944000000003</v>
      </c>
    </row>
    <row r="18" spans="1:33" x14ac:dyDescent="0.3">
      <c r="A18" s="7" t="s">
        <v>38</v>
      </c>
      <c r="Z18" s="7">
        <v>0</v>
      </c>
    </row>
    <row r="19" spans="1:33" x14ac:dyDescent="0.3">
      <c r="A19" s="6" t="s">
        <v>45</v>
      </c>
      <c r="B19" s="7">
        <v>631.35</v>
      </c>
      <c r="C19" s="7">
        <v>2528.1</v>
      </c>
      <c r="D19" s="7">
        <v>127.71</v>
      </c>
      <c r="E19" s="7">
        <v>3287.16</v>
      </c>
      <c r="F19" s="7">
        <v>1408.1</v>
      </c>
      <c r="X19" s="7">
        <v>14482.65</v>
      </c>
      <c r="Y19" s="7">
        <v>20.02</v>
      </c>
      <c r="Z19" s="7">
        <v>7276.9</v>
      </c>
      <c r="AE19" s="7">
        <v>60</v>
      </c>
      <c r="AF19" s="7">
        <v>1608.1139999999998</v>
      </c>
      <c r="AG19" s="7">
        <f t="shared" si="0"/>
        <v>28142.944000000003</v>
      </c>
    </row>
    <row r="21" spans="1:33" x14ac:dyDescent="0.3">
      <c r="A21" s="6" t="s">
        <v>46</v>
      </c>
      <c r="B21" s="7">
        <v>328.79</v>
      </c>
      <c r="C21" s="7">
        <v>989.4</v>
      </c>
      <c r="E21" s="7">
        <v>1318.19</v>
      </c>
      <c r="F21" s="7">
        <v>1271.0999999999999</v>
      </c>
      <c r="X21" s="7">
        <v>4307.1000000000004</v>
      </c>
      <c r="Y21" s="7">
        <v>20.02</v>
      </c>
      <c r="AF21" s="7">
        <v>1046.7059999999999</v>
      </c>
      <c r="AG21" s="7">
        <f t="shared" si="0"/>
        <v>7963.1160000000009</v>
      </c>
    </row>
    <row r="22" spans="1:33" x14ac:dyDescent="0.3">
      <c r="A22" s="7" t="s">
        <v>47</v>
      </c>
    </row>
    <row r="23" spans="1:33" x14ac:dyDescent="0.3">
      <c r="A23" s="7" t="s">
        <v>48</v>
      </c>
      <c r="B23" s="7">
        <v>18.3</v>
      </c>
      <c r="C23" s="7">
        <v>190.5</v>
      </c>
      <c r="E23" s="7">
        <v>208.8</v>
      </c>
      <c r="X23" s="7">
        <v>210</v>
      </c>
      <c r="AF23" s="7">
        <v>26.401999999999997</v>
      </c>
      <c r="AG23" s="7">
        <f t="shared" si="0"/>
        <v>445.202</v>
      </c>
    </row>
    <row r="24" spans="1:33" x14ac:dyDescent="0.3">
      <c r="A24" s="7" t="s">
        <v>49</v>
      </c>
    </row>
    <row r="25" spans="1:33" x14ac:dyDescent="0.3">
      <c r="A25" s="7" t="s">
        <v>50</v>
      </c>
    </row>
    <row r="26" spans="1:33" x14ac:dyDescent="0.3">
      <c r="A26" s="7" t="s">
        <v>51</v>
      </c>
      <c r="X26" s="7">
        <v>417.9</v>
      </c>
      <c r="AF26" s="7">
        <v>115.928</v>
      </c>
      <c r="AG26" s="7">
        <f t="shared" si="0"/>
        <v>533.82799999999997</v>
      </c>
    </row>
    <row r="27" spans="1:33" x14ac:dyDescent="0.3">
      <c r="A27" s="7" t="s">
        <v>52</v>
      </c>
      <c r="C27" s="7">
        <v>218.4</v>
      </c>
      <c r="E27" s="7">
        <v>218.4</v>
      </c>
      <c r="X27" s="7">
        <v>150.15</v>
      </c>
      <c r="AF27" s="7">
        <v>40.506</v>
      </c>
      <c r="AG27" s="7">
        <f t="shared" si="0"/>
        <v>409.05600000000004</v>
      </c>
    </row>
    <row r="28" spans="1:33" x14ac:dyDescent="0.3">
      <c r="A28" s="7" t="s">
        <v>53</v>
      </c>
    </row>
    <row r="29" spans="1:33" x14ac:dyDescent="0.3">
      <c r="A29" s="7" t="s">
        <v>54</v>
      </c>
    </row>
    <row r="30" spans="1:33" x14ac:dyDescent="0.3">
      <c r="A30" s="7" t="s">
        <v>55</v>
      </c>
      <c r="B30" s="7">
        <v>17.079999999999998</v>
      </c>
      <c r="C30" s="7">
        <v>195.9</v>
      </c>
      <c r="E30" s="7">
        <v>212.98000000000002</v>
      </c>
      <c r="X30" s="7">
        <v>1320.9</v>
      </c>
      <c r="Y30" s="7">
        <v>20.02</v>
      </c>
      <c r="AF30" s="7">
        <v>183.52399999999997</v>
      </c>
      <c r="AG30" s="7">
        <f t="shared" si="0"/>
        <v>1737.424</v>
      </c>
    </row>
    <row r="31" spans="1:33" x14ac:dyDescent="0.3">
      <c r="A31" s="7" t="s">
        <v>56</v>
      </c>
      <c r="F31" s="7">
        <v>1082.2</v>
      </c>
      <c r="X31" s="7">
        <v>374.85</v>
      </c>
      <c r="AF31" s="7">
        <v>127.10799999999999</v>
      </c>
      <c r="AG31" s="7">
        <f t="shared" si="0"/>
        <v>1584.1580000000001</v>
      </c>
    </row>
    <row r="32" spans="1:33" x14ac:dyDescent="0.3">
      <c r="A32" s="7" t="s">
        <v>57</v>
      </c>
      <c r="X32" s="7">
        <v>160.65</v>
      </c>
      <c r="AF32" s="7">
        <v>119.71199999999999</v>
      </c>
      <c r="AG32" s="7">
        <f t="shared" si="0"/>
        <v>280.36199999999997</v>
      </c>
    </row>
    <row r="33" spans="1:33" x14ac:dyDescent="0.3">
      <c r="A33" s="7" t="s">
        <v>58</v>
      </c>
    </row>
    <row r="34" spans="1:33" x14ac:dyDescent="0.3">
      <c r="A34" s="7" t="s">
        <v>59</v>
      </c>
      <c r="B34" s="7">
        <v>293.41000000000003</v>
      </c>
      <c r="C34" s="7">
        <v>384.3</v>
      </c>
      <c r="E34" s="7">
        <v>677.71</v>
      </c>
      <c r="F34" s="7">
        <v>188.9</v>
      </c>
      <c r="X34" s="7">
        <v>1424.85</v>
      </c>
      <c r="AF34" s="7">
        <v>433.52599999999995</v>
      </c>
      <c r="AG34" s="7">
        <f t="shared" si="0"/>
        <v>2724.9859999999999</v>
      </c>
    </row>
    <row r="36" spans="1:33" x14ac:dyDescent="0.3">
      <c r="A36" s="6" t="s">
        <v>60</v>
      </c>
      <c r="B36" s="7">
        <v>160.43</v>
      </c>
      <c r="C36" s="7">
        <v>73.5</v>
      </c>
      <c r="E36" s="7">
        <v>233.93</v>
      </c>
      <c r="F36" s="7">
        <v>1.4</v>
      </c>
      <c r="X36" s="7">
        <v>5896.8</v>
      </c>
      <c r="AF36" s="7">
        <v>13.673999999999999</v>
      </c>
      <c r="AG36" s="7">
        <f t="shared" si="0"/>
        <v>6145.8040000000001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3" spans="1:33" x14ac:dyDescent="0.3">
      <c r="A43" s="6" t="s">
        <v>66</v>
      </c>
      <c r="B43" s="7">
        <v>142.13</v>
      </c>
      <c r="C43" s="7">
        <v>1465.2</v>
      </c>
      <c r="D43" s="7">
        <v>127.71</v>
      </c>
      <c r="E43" s="7">
        <v>1735.04</v>
      </c>
      <c r="F43" s="7">
        <v>135.6</v>
      </c>
      <c r="X43" s="7">
        <v>3552.15</v>
      </c>
      <c r="Z43" s="7">
        <v>7276.9</v>
      </c>
      <c r="AE43" s="7">
        <v>60</v>
      </c>
      <c r="AF43" s="7">
        <v>547.73399999999992</v>
      </c>
      <c r="AG43" s="7">
        <f t="shared" si="0"/>
        <v>13307.423999999999</v>
      </c>
    </row>
    <row r="44" spans="1:33" x14ac:dyDescent="0.3">
      <c r="A44" s="7" t="s">
        <v>67</v>
      </c>
      <c r="B44" s="7">
        <v>142.13</v>
      </c>
      <c r="C44" s="7">
        <v>1465.2</v>
      </c>
      <c r="D44" s="7">
        <v>127.71</v>
      </c>
      <c r="E44" s="7">
        <v>1735.04</v>
      </c>
      <c r="F44" s="7">
        <v>135.6</v>
      </c>
      <c r="X44" s="7">
        <v>2630.25</v>
      </c>
      <c r="Z44" s="7">
        <v>7276.9</v>
      </c>
      <c r="AE44" s="7">
        <v>60</v>
      </c>
      <c r="AF44" s="7">
        <v>536.46799999999996</v>
      </c>
      <c r="AG44" s="7">
        <f t="shared" si="0"/>
        <v>12374.258</v>
      </c>
    </row>
    <row r="45" spans="1:33" x14ac:dyDescent="0.3">
      <c r="A45" s="7" t="s">
        <v>68</v>
      </c>
      <c r="X45" s="7">
        <v>921.9</v>
      </c>
      <c r="AF45" s="7">
        <v>11.265999999999998</v>
      </c>
      <c r="AG45" s="7">
        <f t="shared" si="0"/>
        <v>933.16599999999994</v>
      </c>
    </row>
    <row r="47" spans="1:33" x14ac:dyDescent="0.3">
      <c r="A47" s="6" t="s">
        <v>69</v>
      </c>
      <c r="X47" s="7">
        <v>726.6</v>
      </c>
      <c r="AG47" s="7">
        <f t="shared" si="0"/>
        <v>726.6</v>
      </c>
    </row>
    <row r="48" spans="1:33" x14ac:dyDescent="0.3">
      <c r="A48" s="7" t="s">
        <v>70</v>
      </c>
      <c r="X48" s="7">
        <v>247.8</v>
      </c>
      <c r="AG48" s="7">
        <f t="shared" si="0"/>
        <v>247.8</v>
      </c>
    </row>
    <row r="49" spans="24:33" x14ac:dyDescent="0.3">
      <c r="X49" s="7">
        <v>247.8</v>
      </c>
      <c r="AG49" s="7">
        <f t="shared" si="0"/>
        <v>247.8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7C2F-57AA-3148-AF73-C40E01FD2C2A}">
  <dimension ref="A1:AG48"/>
  <sheetViews>
    <sheetView topLeftCell="AC1" workbookViewId="0">
      <selection activeCell="AG1" sqref="AG1"/>
    </sheetView>
  </sheetViews>
  <sheetFormatPr defaultColWidth="11.453125" defaultRowHeight="13" x14ac:dyDescent="0.3"/>
  <cols>
    <col min="1" max="1" width="30" style="7" bestFit="1" customWidth="1"/>
    <col min="2" max="16384" width="11.453125" style="7"/>
  </cols>
  <sheetData>
    <row r="1" spans="1:33" ht="39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6" t="s">
        <v>71</v>
      </c>
    </row>
    <row r="2" spans="1:33" x14ac:dyDescent="0.3">
      <c r="A2" s="12" t="s">
        <v>32</v>
      </c>
      <c r="B2" s="12">
        <v>2471.11</v>
      </c>
      <c r="C2" s="12">
        <v>3343</v>
      </c>
      <c r="D2" s="12">
        <v>87.29</v>
      </c>
      <c r="E2" s="12">
        <v>5901.4000000000005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>
        <v>2972.55</v>
      </c>
      <c r="Y2" s="12">
        <v>30.94</v>
      </c>
      <c r="Z2" s="12">
        <v>7471.14</v>
      </c>
      <c r="AA2" s="12">
        <v>884.85399999999993</v>
      </c>
      <c r="AB2" s="12"/>
      <c r="AC2" s="12"/>
      <c r="AD2" s="12"/>
      <c r="AE2" s="12">
        <v>60</v>
      </c>
      <c r="AF2" s="12">
        <v>60</v>
      </c>
      <c r="AG2" s="7">
        <f>B2+C2+D2+F2+G2+H2+I2+J2+K2+L2+M2+N2+O2+P2+Q2+R2+S2+T2+U2+V2+W2+X2+Y2+Z2+AA2+AB2+AC2+AD2+AE2+AF2</f>
        <v>17380.884000000002</v>
      </c>
    </row>
    <row r="3" spans="1:33" x14ac:dyDescent="0.3">
      <c r="A3" s="12" t="s">
        <v>33</v>
      </c>
      <c r="B3" s="12">
        <v>503.86</v>
      </c>
      <c r="C3" s="12"/>
      <c r="D3" s="12"/>
      <c r="E3" s="12">
        <v>503.86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>
        <v>12455.1</v>
      </c>
      <c r="Y3" s="12"/>
      <c r="Z3" s="12"/>
      <c r="AA3" s="12"/>
      <c r="AB3" s="12"/>
      <c r="AC3" s="12"/>
      <c r="AD3" s="12"/>
      <c r="AE3" s="12"/>
      <c r="AF3" s="12"/>
      <c r="AG3" s="7">
        <f t="shared" ref="AG3:AG48" si="0">B3+C3+D3+F3+G3+H3+I3+J3+K3+L3+M3+N3+O3+P3+Q3+R3+S3+T3+U3+V3+W3+X3+Y3+Z3+AA3+AB3+AC3+AD3+AE3+AF3</f>
        <v>12958.960000000001</v>
      </c>
    </row>
    <row r="4" spans="1:33" x14ac:dyDescent="0.3">
      <c r="A4" s="12" t="s">
        <v>34</v>
      </c>
      <c r="B4" s="12">
        <v>1.22</v>
      </c>
      <c r="C4" s="12">
        <v>39.299999999999997</v>
      </c>
      <c r="D4" s="12"/>
      <c r="E4" s="12">
        <v>40.519999999999996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>
        <v>56.7</v>
      </c>
      <c r="Y4" s="12"/>
      <c r="Z4" s="12"/>
      <c r="AA4" s="12"/>
      <c r="AB4" s="12"/>
      <c r="AC4" s="12"/>
      <c r="AD4" s="12"/>
      <c r="AE4" s="12"/>
      <c r="AF4" s="12"/>
      <c r="AG4" s="7">
        <f t="shared" si="0"/>
        <v>97.22</v>
      </c>
    </row>
    <row r="5" spans="1:33" x14ac:dyDescent="0.3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45.15</v>
      </c>
      <c r="Y5" s="12"/>
      <c r="Z5" s="12"/>
      <c r="AA5" s="12"/>
      <c r="AB5" s="12"/>
      <c r="AC5" s="12"/>
      <c r="AD5" s="12"/>
      <c r="AE5" s="12"/>
      <c r="AF5" s="12"/>
      <c r="AG5" s="7">
        <f t="shared" si="0"/>
        <v>45.15</v>
      </c>
    </row>
    <row r="6" spans="1:33" x14ac:dyDescent="0.3">
      <c r="A6" s="12" t="s">
        <v>36</v>
      </c>
      <c r="B6" s="12">
        <v>14.03</v>
      </c>
      <c r="C6" s="12">
        <v>265.8</v>
      </c>
      <c r="D6" s="12"/>
      <c r="E6" s="12">
        <v>279.83</v>
      </c>
      <c r="F6" s="12">
        <v>-9.1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393.75</v>
      </c>
      <c r="Y6" s="12"/>
      <c r="Z6" s="12"/>
      <c r="AA6" s="12"/>
      <c r="AB6" s="12"/>
      <c r="AC6" s="12"/>
      <c r="AD6" s="12"/>
      <c r="AE6" s="12"/>
      <c r="AF6" s="12"/>
      <c r="AG6" s="7">
        <f t="shared" si="0"/>
        <v>664.48</v>
      </c>
    </row>
    <row r="7" spans="1:33" x14ac:dyDescent="0.3">
      <c r="A7" s="9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3" x14ac:dyDescent="0.3">
      <c r="A8" s="9" t="s">
        <v>37</v>
      </c>
      <c r="B8" s="12">
        <v>2987.78</v>
      </c>
      <c r="C8" s="12">
        <v>3569.5</v>
      </c>
      <c r="D8" s="12">
        <v>87.29</v>
      </c>
      <c r="E8" s="12">
        <v>6644.5700000000006</v>
      </c>
      <c r="F8" s="12">
        <v>-9.1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15535.8</v>
      </c>
      <c r="Y8" s="12">
        <v>30.94</v>
      </c>
      <c r="Z8" s="12">
        <v>7471.14</v>
      </c>
      <c r="AA8" s="12">
        <v>884.85399999999993</v>
      </c>
      <c r="AB8" s="12"/>
      <c r="AC8" s="12"/>
      <c r="AD8" s="12"/>
      <c r="AE8" s="12">
        <v>60</v>
      </c>
      <c r="AF8" s="12">
        <v>60</v>
      </c>
      <c r="AG8" s="7">
        <f t="shared" si="0"/>
        <v>30678.203999999998</v>
      </c>
    </row>
    <row r="9" spans="1:33" x14ac:dyDescent="0.3">
      <c r="A9" s="12" t="s">
        <v>38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3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3" x14ac:dyDescent="0.3">
      <c r="A11" s="9" t="s">
        <v>39</v>
      </c>
      <c r="B11" s="12">
        <v>-2411.33</v>
      </c>
      <c r="C11" s="12">
        <v>-1195.3</v>
      </c>
      <c r="D11" s="12"/>
      <c r="E11" s="12">
        <v>-3606.63</v>
      </c>
      <c r="F11" s="12">
        <v>1573.6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-3000.9</v>
      </c>
      <c r="Y11" s="12"/>
      <c r="Z11" s="12"/>
      <c r="AA11" s="12">
        <v>-884.85399999999993</v>
      </c>
      <c r="AB11" s="12"/>
      <c r="AC11" s="12"/>
      <c r="AD11" s="12"/>
      <c r="AE11" s="12"/>
      <c r="AF11" s="12"/>
      <c r="AG11" s="7">
        <f t="shared" si="0"/>
        <v>-5918.7840000000006</v>
      </c>
    </row>
    <row r="12" spans="1:33" x14ac:dyDescent="0.3">
      <c r="A12" s="12" t="s">
        <v>40</v>
      </c>
      <c r="B12" s="12">
        <v>-534.97</v>
      </c>
      <c r="C12" s="12">
        <v>-1190.2</v>
      </c>
      <c r="D12" s="12"/>
      <c r="E12" s="12">
        <v>-1725.1700000000003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-1611.7500000000002</v>
      </c>
      <c r="Y12" s="12"/>
      <c r="Z12" s="12"/>
      <c r="AA12" s="12">
        <v>-884.85399999999993</v>
      </c>
      <c r="AB12" s="12"/>
      <c r="AC12" s="12"/>
      <c r="AD12" s="12"/>
      <c r="AE12" s="12"/>
      <c r="AF12" s="12"/>
      <c r="AG12" s="7">
        <f t="shared" si="0"/>
        <v>-4221.7740000000003</v>
      </c>
    </row>
    <row r="13" spans="1:33" x14ac:dyDescent="0.3">
      <c r="A13" s="12" t="s">
        <v>41</v>
      </c>
      <c r="B13" s="12">
        <v>-1876.36</v>
      </c>
      <c r="C13" s="12">
        <v>-5.0999999999999996</v>
      </c>
      <c r="D13" s="12"/>
      <c r="E13" s="12">
        <v>-1881.4599999999998</v>
      </c>
      <c r="F13" s="12">
        <v>1574.6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>
        <v>-13.65</v>
      </c>
      <c r="Y13" s="12"/>
      <c r="Z13" s="12"/>
      <c r="AA13" s="12"/>
      <c r="AB13" s="12"/>
      <c r="AC13" s="12"/>
      <c r="AD13" s="12"/>
      <c r="AE13" s="12"/>
      <c r="AF13" s="12"/>
      <c r="AG13" s="7">
        <f t="shared" si="0"/>
        <v>-320.50999999999988</v>
      </c>
    </row>
    <row r="14" spans="1:33" x14ac:dyDescent="0.3">
      <c r="A14" s="12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>
        <v>-844.2</v>
      </c>
      <c r="Y14" s="12"/>
      <c r="Z14" s="12"/>
      <c r="AA14" s="12"/>
      <c r="AB14" s="12"/>
      <c r="AC14" s="12"/>
      <c r="AD14" s="12"/>
      <c r="AE14" s="12"/>
      <c r="AF14" s="12"/>
      <c r="AG14" s="7">
        <f t="shared" si="0"/>
        <v>-844.2</v>
      </c>
    </row>
    <row r="15" spans="1:33" x14ac:dyDescent="0.3">
      <c r="A15" s="12" t="s">
        <v>43</v>
      </c>
      <c r="B15" s="12"/>
      <c r="C15" s="12"/>
      <c r="D15" s="12"/>
      <c r="E15" s="12"/>
      <c r="F15" s="12">
        <v>-1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-531.29999999999995</v>
      </c>
      <c r="Y15" s="12"/>
      <c r="Z15" s="12"/>
      <c r="AA15" s="12"/>
      <c r="AB15" s="12"/>
      <c r="AC15" s="12"/>
      <c r="AD15" s="12"/>
      <c r="AE15" s="12"/>
      <c r="AF15" s="12"/>
      <c r="AG15" s="7">
        <f t="shared" si="0"/>
        <v>-532.29999999999995</v>
      </c>
    </row>
    <row r="16" spans="1:33" x14ac:dyDescent="0.3">
      <c r="A16" s="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3" x14ac:dyDescent="0.3">
      <c r="A17" s="9" t="s">
        <v>44</v>
      </c>
      <c r="B17" s="12">
        <v>576.45000000000073</v>
      </c>
      <c r="C17" s="12">
        <v>2374.1999999999998</v>
      </c>
      <c r="D17" s="12">
        <v>87.29</v>
      </c>
      <c r="E17" s="12">
        <v>3037.9400000000005</v>
      </c>
      <c r="F17" s="12">
        <v>1564.5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>
        <v>12534.9</v>
      </c>
      <c r="Y17" s="12">
        <v>30.94</v>
      </c>
      <c r="Z17" s="12">
        <v>7471.14</v>
      </c>
      <c r="AA17" s="12"/>
      <c r="AB17" s="12"/>
      <c r="AC17" s="12"/>
      <c r="AD17" s="12"/>
      <c r="AE17" s="12">
        <v>60</v>
      </c>
      <c r="AF17" s="12">
        <v>60</v>
      </c>
      <c r="AG17" s="7">
        <f t="shared" si="0"/>
        <v>24759.42</v>
      </c>
    </row>
    <row r="18" spans="1:33" x14ac:dyDescent="0.3">
      <c r="A18" s="12" t="s">
        <v>38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3" x14ac:dyDescent="0.3">
      <c r="A19" s="9" t="s">
        <v>45</v>
      </c>
      <c r="B19" s="12">
        <v>576.45000000000005</v>
      </c>
      <c r="C19" s="12">
        <v>2374.1999999999998</v>
      </c>
      <c r="D19" s="12">
        <v>87.29</v>
      </c>
      <c r="E19" s="12">
        <v>3037.9399999999996</v>
      </c>
      <c r="F19" s="12">
        <v>1564.5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12534.9</v>
      </c>
      <c r="Y19" s="12">
        <v>30.94</v>
      </c>
      <c r="Z19" s="12">
        <v>7471.14</v>
      </c>
      <c r="AA19" s="12"/>
      <c r="AB19" s="12"/>
      <c r="AC19" s="12"/>
      <c r="AD19" s="12"/>
      <c r="AE19" s="12">
        <v>60</v>
      </c>
      <c r="AF19" s="12">
        <v>60</v>
      </c>
      <c r="AG19" s="7">
        <f t="shared" si="0"/>
        <v>24759.42</v>
      </c>
    </row>
    <row r="20" spans="1:33" x14ac:dyDescent="0.3">
      <c r="A20" s="9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3" x14ac:dyDescent="0.3">
      <c r="A21" s="9" t="s">
        <v>46</v>
      </c>
      <c r="B21" s="12">
        <v>264.13</v>
      </c>
      <c r="C21" s="12">
        <v>1100.4000000000001</v>
      </c>
      <c r="D21" s="12"/>
      <c r="E21" s="12">
        <v>1364.5300000000002</v>
      </c>
      <c r="F21" s="12">
        <v>1431.6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>
        <v>3832.5</v>
      </c>
      <c r="Y21" s="12">
        <v>30.94</v>
      </c>
      <c r="Z21" s="12"/>
      <c r="AA21" s="12"/>
      <c r="AB21" s="12"/>
      <c r="AC21" s="12"/>
      <c r="AD21" s="12"/>
      <c r="AE21" s="12"/>
      <c r="AF21" s="12"/>
      <c r="AG21" s="7">
        <f t="shared" si="0"/>
        <v>6659.57</v>
      </c>
    </row>
    <row r="22" spans="1:33" x14ac:dyDescent="0.3">
      <c r="A22" s="12" t="s">
        <v>47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3" x14ac:dyDescent="0.3">
      <c r="A23" s="12" t="s">
        <v>48</v>
      </c>
      <c r="B23" s="12">
        <v>41.48</v>
      </c>
      <c r="C23" s="12">
        <v>206.7</v>
      </c>
      <c r="D23" s="12"/>
      <c r="E23" s="12">
        <v>248.17999999999998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>
        <v>173.25</v>
      </c>
      <c r="Y23" s="12"/>
      <c r="Z23" s="12"/>
      <c r="AA23" s="12"/>
      <c r="AB23" s="12"/>
      <c r="AC23" s="12"/>
      <c r="AD23" s="12"/>
      <c r="AE23" s="12"/>
      <c r="AF23" s="12"/>
      <c r="AG23" s="7">
        <f t="shared" si="0"/>
        <v>421.42999999999995</v>
      </c>
    </row>
    <row r="24" spans="1:33" x14ac:dyDescent="0.3">
      <c r="A24" s="12" t="s">
        <v>49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3" x14ac:dyDescent="0.3">
      <c r="A25" s="12" t="s">
        <v>50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3" x14ac:dyDescent="0.3">
      <c r="A26" s="12" t="s">
        <v>51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368.55</v>
      </c>
      <c r="Y26" s="12"/>
      <c r="Z26" s="12"/>
      <c r="AA26" s="12"/>
      <c r="AB26" s="12"/>
      <c r="AC26" s="12"/>
      <c r="AD26" s="12"/>
      <c r="AE26" s="12"/>
      <c r="AF26" s="12"/>
      <c r="AG26" s="7">
        <f t="shared" si="0"/>
        <v>368.55</v>
      </c>
    </row>
    <row r="27" spans="1:33" x14ac:dyDescent="0.3">
      <c r="A27" s="12" t="s">
        <v>52</v>
      </c>
      <c r="B27" s="12"/>
      <c r="C27" s="12">
        <v>175.8</v>
      </c>
      <c r="D27" s="12"/>
      <c r="E27" s="12">
        <v>175.8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165.9</v>
      </c>
      <c r="Y27" s="12"/>
      <c r="Z27" s="12"/>
      <c r="AA27" s="12"/>
      <c r="AB27" s="12"/>
      <c r="AC27" s="12"/>
      <c r="AD27" s="12"/>
      <c r="AE27" s="12"/>
      <c r="AF27" s="12"/>
      <c r="AG27" s="7">
        <f t="shared" si="0"/>
        <v>341.70000000000005</v>
      </c>
    </row>
    <row r="28" spans="1:33" x14ac:dyDescent="0.3">
      <c r="A28" s="12" t="s">
        <v>53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3" x14ac:dyDescent="0.3">
      <c r="A29" s="1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3" x14ac:dyDescent="0.3">
      <c r="A30" s="12" t="s">
        <v>55</v>
      </c>
      <c r="B30" s="12">
        <v>48.8</v>
      </c>
      <c r="C30" s="12">
        <v>219.6</v>
      </c>
      <c r="D30" s="12"/>
      <c r="E30" s="12">
        <v>268.39999999999998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>
        <v>1365</v>
      </c>
      <c r="Y30" s="12">
        <v>30.94</v>
      </c>
      <c r="Z30" s="12"/>
      <c r="AA30" s="12"/>
      <c r="AB30" s="12"/>
      <c r="AC30" s="12"/>
      <c r="AD30" s="12"/>
      <c r="AE30" s="12"/>
      <c r="AF30" s="12"/>
      <c r="AG30" s="7">
        <f t="shared" si="0"/>
        <v>1664.3400000000001</v>
      </c>
    </row>
    <row r="31" spans="1:33" x14ac:dyDescent="0.3">
      <c r="A31" s="12" t="s">
        <v>56</v>
      </c>
      <c r="B31" s="12"/>
      <c r="C31" s="12"/>
      <c r="D31" s="12"/>
      <c r="E31" s="12"/>
      <c r="F31" s="12">
        <v>1317.4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>
        <v>363.3</v>
      </c>
      <c r="Y31" s="12"/>
      <c r="Z31" s="12"/>
      <c r="AA31" s="12"/>
      <c r="AB31" s="12"/>
      <c r="AC31" s="12"/>
      <c r="AD31" s="12"/>
      <c r="AE31" s="12"/>
      <c r="AF31" s="12"/>
      <c r="AG31" s="7">
        <f t="shared" si="0"/>
        <v>1680.7</v>
      </c>
    </row>
    <row r="32" spans="1:33" x14ac:dyDescent="0.3">
      <c r="A32" s="12" t="s">
        <v>57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168</v>
      </c>
      <c r="Y32" s="12"/>
      <c r="Z32" s="12"/>
      <c r="AA32" s="12"/>
      <c r="AB32" s="12"/>
      <c r="AC32" s="12"/>
      <c r="AD32" s="12"/>
      <c r="AE32" s="12"/>
      <c r="AF32" s="12"/>
      <c r="AG32" s="7">
        <f t="shared" si="0"/>
        <v>168</v>
      </c>
    </row>
    <row r="33" spans="1:33" x14ac:dyDescent="0.3">
      <c r="A33" s="12" t="s">
        <v>58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3" x14ac:dyDescent="0.3">
      <c r="A34" s="12" t="s">
        <v>59</v>
      </c>
      <c r="B34" s="12">
        <v>173.85</v>
      </c>
      <c r="C34" s="12">
        <v>498</v>
      </c>
      <c r="D34" s="12"/>
      <c r="E34" s="12">
        <v>671.85</v>
      </c>
      <c r="F34" s="12">
        <v>114.2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>
        <v>984.9</v>
      </c>
      <c r="Y34" s="12"/>
      <c r="Z34" s="12"/>
      <c r="AA34" s="12"/>
      <c r="AB34" s="12"/>
      <c r="AC34" s="12"/>
      <c r="AD34" s="12"/>
      <c r="AE34" s="12"/>
      <c r="AF34" s="12"/>
      <c r="AG34" s="7">
        <f t="shared" si="0"/>
        <v>1770.95</v>
      </c>
    </row>
    <row r="35" spans="1:33" x14ac:dyDescent="0.3">
      <c r="A35" s="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3" x14ac:dyDescent="0.3">
      <c r="A36" s="9" t="s">
        <v>60</v>
      </c>
      <c r="B36" s="12">
        <v>140.91</v>
      </c>
      <c r="C36" s="12">
        <v>72.3</v>
      </c>
      <c r="D36" s="12"/>
      <c r="E36" s="12">
        <v>213.20999999999998</v>
      </c>
      <c r="F36" s="12">
        <v>1.4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>
        <v>5004.3</v>
      </c>
      <c r="Y36" s="12"/>
      <c r="Z36" s="12"/>
      <c r="AA36" s="12"/>
      <c r="AB36" s="12"/>
      <c r="AC36" s="12"/>
      <c r="AD36" s="12"/>
      <c r="AE36" s="12"/>
      <c r="AF36" s="12"/>
      <c r="AG36" s="7">
        <f t="shared" si="0"/>
        <v>5218.91</v>
      </c>
    </row>
    <row r="37" spans="1:33" x14ac:dyDescent="0.3">
      <c r="A37" s="12" t="s">
        <v>61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3" x14ac:dyDescent="0.3">
      <c r="A38" s="12" t="s">
        <v>62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3" x14ac:dyDescent="0.3">
      <c r="A39" s="12" t="s">
        <v>63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3" x14ac:dyDescent="0.3">
      <c r="A40" s="12" t="s">
        <v>64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3" x14ac:dyDescent="0.3">
      <c r="A41" s="12" t="s">
        <v>65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3" x14ac:dyDescent="0.3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3" x14ac:dyDescent="0.3">
      <c r="A43" s="9" t="s">
        <v>66</v>
      </c>
      <c r="B43" s="12">
        <v>171.41</v>
      </c>
      <c r="C43" s="12">
        <v>1201.5</v>
      </c>
      <c r="D43" s="12">
        <v>87.29</v>
      </c>
      <c r="E43" s="12">
        <v>1460.2</v>
      </c>
      <c r="F43" s="12">
        <v>131.5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>
        <v>3087</v>
      </c>
      <c r="Y43" s="12"/>
      <c r="Z43" s="12">
        <v>7471.14</v>
      </c>
      <c r="AA43" s="12"/>
      <c r="AB43" s="12"/>
      <c r="AC43" s="12"/>
      <c r="AD43" s="12"/>
      <c r="AE43" s="12">
        <v>60</v>
      </c>
      <c r="AF43" s="12">
        <v>60</v>
      </c>
      <c r="AG43" s="7">
        <f t="shared" si="0"/>
        <v>12269.84</v>
      </c>
    </row>
    <row r="44" spans="1:33" x14ac:dyDescent="0.3">
      <c r="A44" s="12" t="s">
        <v>67</v>
      </c>
      <c r="B44" s="12">
        <v>171.41</v>
      </c>
      <c r="C44" s="12">
        <v>1201.5</v>
      </c>
      <c r="D44" s="12">
        <v>87.29</v>
      </c>
      <c r="E44" s="12">
        <v>1460.2</v>
      </c>
      <c r="F44" s="12">
        <v>131.5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2302.65</v>
      </c>
      <c r="Y44" s="12"/>
      <c r="Z44" s="12">
        <v>7471.14</v>
      </c>
      <c r="AA44" s="12"/>
      <c r="AB44" s="12"/>
      <c r="AC44" s="12"/>
      <c r="AD44" s="12"/>
      <c r="AE44" s="12">
        <v>60</v>
      </c>
      <c r="AF44" s="12">
        <v>60</v>
      </c>
      <c r="AG44" s="7">
        <f t="shared" si="0"/>
        <v>11485.490000000002</v>
      </c>
    </row>
    <row r="45" spans="1:33" x14ac:dyDescent="0.3">
      <c r="A45" s="12" t="s">
        <v>68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>
        <v>784.35</v>
      </c>
      <c r="Y45" s="12"/>
      <c r="Z45" s="12"/>
      <c r="AA45" s="12"/>
      <c r="AB45" s="12"/>
      <c r="AC45" s="12"/>
      <c r="AD45" s="12"/>
      <c r="AE45" s="12"/>
      <c r="AF45" s="12"/>
      <c r="AG45" s="7">
        <f t="shared" si="0"/>
        <v>784.35</v>
      </c>
    </row>
    <row r="46" spans="1:33" x14ac:dyDescent="0.3">
      <c r="A46" s="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3" x14ac:dyDescent="0.3">
      <c r="A47" s="9" t="s">
        <v>69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611.1</v>
      </c>
      <c r="Y47" s="12"/>
      <c r="Z47" s="12"/>
      <c r="AA47" s="12"/>
      <c r="AB47" s="12"/>
      <c r="AC47" s="12"/>
      <c r="AD47" s="12"/>
      <c r="AE47" s="12"/>
      <c r="AF47" s="12"/>
      <c r="AG47" s="7">
        <f t="shared" si="0"/>
        <v>611.1</v>
      </c>
    </row>
    <row r="48" spans="1:33" x14ac:dyDescent="0.3">
      <c r="A48" s="12" t="s">
        <v>70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>
        <v>243.6</v>
      </c>
      <c r="Y48" s="12"/>
      <c r="Z48" s="12"/>
      <c r="AA48" s="12"/>
      <c r="AB48" s="12"/>
      <c r="AC48" s="12"/>
      <c r="AD48" s="12"/>
      <c r="AE48" s="12"/>
      <c r="AF48" s="12"/>
      <c r="AG48" s="7">
        <f t="shared" si="0"/>
        <v>243.6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EC55-BAF4-044D-A9EC-9257400F01BE}">
  <dimension ref="A1:AG48"/>
  <sheetViews>
    <sheetView workbookViewId="0">
      <selection activeCell="E5" sqref="E5"/>
    </sheetView>
  </sheetViews>
  <sheetFormatPr defaultColWidth="8.6328125" defaultRowHeight="13" x14ac:dyDescent="0.3"/>
  <cols>
    <col min="1" max="1" width="31.1796875" style="6" bestFit="1" customWidth="1"/>
    <col min="2" max="2" width="7.1796875" style="7" bestFit="1" customWidth="1"/>
    <col min="3" max="3" width="5.36328125" style="7" bestFit="1" customWidth="1"/>
    <col min="4" max="4" width="6.453125" style="7" bestFit="1" customWidth="1"/>
    <col min="5" max="5" width="7" style="7" bestFit="1" customWidth="1"/>
    <col min="6" max="6" width="8.1796875" style="7" bestFit="1" customWidth="1"/>
    <col min="7" max="8" width="5.453125" style="7" bestFit="1" customWidth="1"/>
    <col min="9" max="9" width="6.81640625" style="7" bestFit="1" customWidth="1"/>
    <col min="10" max="10" width="7" style="7" bestFit="1" customWidth="1"/>
    <col min="11" max="11" width="6.1796875" style="7" bestFit="1" customWidth="1"/>
    <col min="12" max="12" width="4.453125" style="7" bestFit="1" customWidth="1"/>
    <col min="13" max="13" width="7.1796875" style="7" bestFit="1" customWidth="1"/>
    <col min="14" max="14" width="8.1796875" style="7" bestFit="1" customWidth="1"/>
    <col min="15" max="15" width="8" style="7" bestFit="1" customWidth="1"/>
    <col min="16" max="16" width="5.1796875" style="7" bestFit="1" customWidth="1"/>
    <col min="17" max="17" width="6.81640625" style="7" bestFit="1" customWidth="1"/>
    <col min="18" max="18" width="6.453125" style="7" bestFit="1" customWidth="1"/>
    <col min="19" max="19" width="5.81640625" style="7" bestFit="1" customWidth="1"/>
    <col min="20" max="20" width="7.36328125" style="7" bestFit="1" customWidth="1"/>
    <col min="21" max="21" width="5.1796875" style="7" bestFit="1" customWidth="1"/>
    <col min="22" max="22" width="7.453125" style="7" bestFit="1" customWidth="1"/>
    <col min="23" max="23" width="8.453125" style="7" bestFit="1" customWidth="1"/>
    <col min="24" max="24" width="7.36328125" style="7" bestFit="1" customWidth="1"/>
    <col min="25" max="25" width="5.36328125" style="7" bestFit="1" customWidth="1"/>
    <col min="26" max="26" width="8.6328125" style="7"/>
    <col min="27" max="27" width="7.1796875" style="7" bestFit="1" customWidth="1"/>
    <col min="28" max="28" width="6.453125" style="7" bestFit="1" customWidth="1"/>
    <col min="29" max="29" width="5.81640625" style="7" bestFit="1" customWidth="1"/>
    <col min="30" max="31" width="8.453125" style="7" bestFit="1" customWidth="1"/>
    <col min="32" max="32" width="7.1796875" style="7" bestFit="1" customWidth="1"/>
    <col min="33" max="16384" width="8.6328125" style="7"/>
  </cols>
  <sheetData>
    <row r="1" spans="1:33" s="4" customFormat="1" ht="52" x14ac:dyDescent="0.3">
      <c r="A1" s="6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71</v>
      </c>
    </row>
    <row r="2" spans="1:33" x14ac:dyDescent="0.3">
      <c r="A2" s="7" t="s">
        <v>32</v>
      </c>
      <c r="B2" s="7">
        <v>2194.7800000000002</v>
      </c>
      <c r="C2" s="7">
        <v>3737.5</v>
      </c>
      <c r="D2" s="7">
        <v>239.94</v>
      </c>
      <c r="E2" s="7">
        <v>6172.22</v>
      </c>
      <c r="X2" s="7">
        <v>2446.5</v>
      </c>
      <c r="Y2" s="7">
        <v>20.93</v>
      </c>
      <c r="Z2" s="7">
        <v>7682.4699999999993</v>
      </c>
      <c r="AA2" s="7">
        <v>975.92799999999988</v>
      </c>
      <c r="AE2" s="7">
        <v>60</v>
      </c>
      <c r="AF2" s="7">
        <v>115.32599999999999</v>
      </c>
      <c r="AG2" s="7">
        <f>B2+C2+D2+F2+G2+H2+I2+J2+K2+L2+M2+N2+O2+P2+Q2+R2+S2+T2+U2+V2+W2+X2+Y2+Z2+AA2+AB2+AC2+AD2+AE2+AF2</f>
        <v>17473.374000000003</v>
      </c>
    </row>
    <row r="3" spans="1:33" x14ac:dyDescent="0.3">
      <c r="A3" s="7" t="s">
        <v>33</v>
      </c>
      <c r="B3" s="7">
        <v>576.45000000000005</v>
      </c>
      <c r="E3" s="7">
        <v>576.45000000000005</v>
      </c>
      <c r="X3" s="7">
        <v>14338.8</v>
      </c>
      <c r="AG3" s="7">
        <f t="shared" ref="AG3:AG48" si="0">B3+C3+D3+F3+G3+H3+I3+J3+K3+L3+M3+N3+O3+P3+Q3+R3+S3+T3+U3+V3+W3+X3+Y3+Z3+AA3+AB3+AC3+AD3+AE3+AF3</f>
        <v>14915.25</v>
      </c>
    </row>
    <row r="4" spans="1:33" x14ac:dyDescent="0.3">
      <c r="A4" s="7" t="s">
        <v>34</v>
      </c>
      <c r="B4" s="7">
        <v>1.22</v>
      </c>
      <c r="C4" s="7">
        <v>59.1</v>
      </c>
      <c r="E4" s="7">
        <v>60.32</v>
      </c>
      <c r="X4" s="7">
        <v>240.45</v>
      </c>
      <c r="AG4" s="7">
        <f t="shared" si="0"/>
        <v>300.77</v>
      </c>
    </row>
    <row r="5" spans="1:33" x14ac:dyDescent="0.3">
      <c r="A5" s="7" t="s">
        <v>35</v>
      </c>
      <c r="X5" s="7">
        <v>70.349999999999994</v>
      </c>
      <c r="AG5" s="7">
        <f t="shared" si="0"/>
        <v>70.349999999999994</v>
      </c>
    </row>
    <row r="6" spans="1:33" x14ac:dyDescent="0.3">
      <c r="A6" s="7" t="s">
        <v>36</v>
      </c>
      <c r="B6" s="7">
        <v>54.29</v>
      </c>
      <c r="C6" s="7">
        <v>291.3</v>
      </c>
      <c r="E6" s="7">
        <v>345.59000000000003</v>
      </c>
      <c r="F6" s="7">
        <v>10.4</v>
      </c>
      <c r="X6" s="7">
        <v>-368.55</v>
      </c>
      <c r="AG6" s="7">
        <f t="shared" si="0"/>
        <v>-12.560000000000002</v>
      </c>
    </row>
    <row r="7" spans="1:33" x14ac:dyDescent="0.3">
      <c r="AF7" s="7">
        <v>115.32599999999999</v>
      </c>
      <c r="AG7" s="7">
        <f t="shared" si="0"/>
        <v>115.32599999999999</v>
      </c>
    </row>
    <row r="8" spans="1:33" x14ac:dyDescent="0.3">
      <c r="A8" s="6" t="s">
        <v>37</v>
      </c>
      <c r="B8" s="7">
        <v>2824.3</v>
      </c>
      <c r="C8" s="7">
        <v>3969.7</v>
      </c>
      <c r="D8" s="7">
        <v>239.94</v>
      </c>
      <c r="E8" s="7">
        <v>7033.94</v>
      </c>
      <c r="F8" s="7">
        <v>10.4</v>
      </c>
      <c r="X8" s="7">
        <v>15997.8</v>
      </c>
      <c r="Y8" s="7">
        <v>20.93</v>
      </c>
      <c r="Z8" s="7">
        <v>7682.4699999999993</v>
      </c>
      <c r="AA8" s="7">
        <v>975.92799999999988</v>
      </c>
      <c r="AE8" s="7">
        <v>60</v>
      </c>
      <c r="AG8" s="7">
        <f t="shared" si="0"/>
        <v>31781.468000000001</v>
      </c>
    </row>
    <row r="9" spans="1:33" x14ac:dyDescent="0.3">
      <c r="A9" s="7" t="s">
        <v>38</v>
      </c>
      <c r="X9" s="7">
        <v>-108.15</v>
      </c>
      <c r="AG9" s="7">
        <f t="shared" si="0"/>
        <v>-108.15</v>
      </c>
    </row>
    <row r="10" spans="1:33" x14ac:dyDescent="0.3">
      <c r="A10" s="7"/>
      <c r="AF10" s="7">
        <v>1611.2959999999998</v>
      </c>
      <c r="AG10" s="7">
        <f t="shared" si="0"/>
        <v>1611.2959999999998</v>
      </c>
    </row>
    <row r="11" spans="1:33" x14ac:dyDescent="0.3">
      <c r="A11" s="6" t="s">
        <v>39</v>
      </c>
      <c r="B11" s="7">
        <v>-2202.1</v>
      </c>
      <c r="C11" s="7">
        <v>-1212.4000000000001</v>
      </c>
      <c r="E11" s="7">
        <v>-3414.5</v>
      </c>
      <c r="F11" s="7">
        <v>1477.3</v>
      </c>
      <c r="X11" s="7">
        <v>-3163.65</v>
      </c>
      <c r="AA11" s="7">
        <v>-975.92799999999988</v>
      </c>
      <c r="AF11" s="7">
        <f>AF10-AF13-AF14</f>
        <v>2001.6499999999999</v>
      </c>
      <c r="AG11" s="7">
        <f t="shared" si="0"/>
        <v>-4075.1280000000006</v>
      </c>
    </row>
    <row r="12" spans="1:33" x14ac:dyDescent="0.3">
      <c r="A12" s="7" t="s">
        <v>40</v>
      </c>
      <c r="B12" s="7">
        <v>-466.65000000000009</v>
      </c>
      <c r="C12" s="7">
        <v>-1206.4000000000001</v>
      </c>
      <c r="E12" s="7">
        <v>-1673.0500000000002</v>
      </c>
      <c r="X12" s="7">
        <v>-1669.5000000000002</v>
      </c>
      <c r="AA12" s="7">
        <v>-975.92799999999988</v>
      </c>
      <c r="AG12" s="7">
        <f t="shared" si="0"/>
        <v>-4318.4780000000001</v>
      </c>
    </row>
    <row r="13" spans="1:33" x14ac:dyDescent="0.3">
      <c r="A13" s="7" t="s">
        <v>41</v>
      </c>
      <c r="B13" s="7">
        <v>-1735.4499999999998</v>
      </c>
      <c r="C13" s="7">
        <v>-6</v>
      </c>
      <c r="E13" s="7">
        <v>-1741.4499999999998</v>
      </c>
      <c r="F13" s="7">
        <v>1478.8</v>
      </c>
      <c r="X13" s="7">
        <v>-14.700000000000001</v>
      </c>
      <c r="AF13" s="7">
        <v>-27.605999999999998</v>
      </c>
      <c r="AG13" s="7">
        <f t="shared" si="0"/>
        <v>-304.95599999999985</v>
      </c>
    </row>
    <row r="14" spans="1:33" x14ac:dyDescent="0.3">
      <c r="A14" s="7" t="s">
        <v>42</v>
      </c>
      <c r="X14" s="7">
        <v>-908.25</v>
      </c>
      <c r="AF14" s="7">
        <v>-362.74799999999999</v>
      </c>
      <c r="AG14" s="7">
        <f t="shared" si="0"/>
        <v>-1270.998</v>
      </c>
    </row>
    <row r="15" spans="1:33" x14ac:dyDescent="0.3">
      <c r="A15" s="7" t="s">
        <v>43</v>
      </c>
      <c r="F15" s="7">
        <v>-1.5</v>
      </c>
      <c r="X15" s="7">
        <v>-571.20000000000005</v>
      </c>
      <c r="AG15" s="7">
        <f t="shared" si="0"/>
        <v>-572.70000000000005</v>
      </c>
    </row>
    <row r="16" spans="1:33" x14ac:dyDescent="0.3">
      <c r="AF16" s="7">
        <v>1726.6219999999998</v>
      </c>
      <c r="AG16" s="7">
        <f t="shared" si="0"/>
        <v>1726.6219999999998</v>
      </c>
    </row>
    <row r="17" spans="1:33" x14ac:dyDescent="0.3">
      <c r="A17" s="6" t="s">
        <v>44</v>
      </c>
      <c r="B17" s="7">
        <v>622.20000000000005</v>
      </c>
      <c r="C17" s="7">
        <v>2757.3</v>
      </c>
      <c r="D17" s="7">
        <v>239.94</v>
      </c>
      <c r="E17" s="7">
        <v>3619.44</v>
      </c>
      <c r="F17" s="7">
        <v>1487.6999999999998</v>
      </c>
      <c r="X17" s="7">
        <v>12910.8</v>
      </c>
      <c r="Y17" s="7">
        <v>20.93</v>
      </c>
      <c r="Z17" s="7">
        <v>7682.4699999999993</v>
      </c>
      <c r="AE17" s="7">
        <v>60</v>
      </c>
      <c r="AG17" s="7">
        <f t="shared" si="0"/>
        <v>25781.339999999997</v>
      </c>
    </row>
    <row r="18" spans="1:33" x14ac:dyDescent="0.3">
      <c r="A18" s="7" t="s">
        <v>38</v>
      </c>
      <c r="AF18" s="7">
        <v>1726.6219999999998</v>
      </c>
      <c r="AG18" s="7">
        <f t="shared" si="0"/>
        <v>1726.6219999999998</v>
      </c>
    </row>
    <row r="19" spans="1:33" x14ac:dyDescent="0.3">
      <c r="A19" s="6" t="s">
        <v>45</v>
      </c>
      <c r="B19" s="7">
        <v>622.20000000000005</v>
      </c>
      <c r="C19" s="7">
        <v>2757.3</v>
      </c>
      <c r="D19" s="7">
        <v>239.94</v>
      </c>
      <c r="E19" s="7">
        <v>3619.44</v>
      </c>
      <c r="F19" s="7">
        <v>1487.6999999999998</v>
      </c>
      <c r="X19" s="7">
        <v>12910.8</v>
      </c>
      <c r="Y19" s="7">
        <v>20.93</v>
      </c>
      <c r="Z19" s="7">
        <v>7682.4699999999993</v>
      </c>
      <c r="AE19" s="7">
        <v>60</v>
      </c>
      <c r="AG19" s="7">
        <f t="shared" si="0"/>
        <v>25781.339999999997</v>
      </c>
    </row>
    <row r="20" spans="1:33" x14ac:dyDescent="0.3">
      <c r="AF20" s="7">
        <v>1091.0819999999999</v>
      </c>
      <c r="AG20" s="7">
        <f t="shared" si="0"/>
        <v>1091.0819999999999</v>
      </c>
    </row>
    <row r="21" spans="1:33" x14ac:dyDescent="0.3">
      <c r="A21" s="6" t="s">
        <v>46</v>
      </c>
      <c r="B21" s="7">
        <v>357.46</v>
      </c>
      <c r="C21" s="7">
        <v>1045.5</v>
      </c>
      <c r="E21" s="7">
        <v>1402.96</v>
      </c>
      <c r="F21" s="7">
        <v>1384.7</v>
      </c>
      <c r="X21" s="7">
        <v>4055.1</v>
      </c>
      <c r="Y21" s="7">
        <v>20.93</v>
      </c>
      <c r="AG21" s="7">
        <f t="shared" si="0"/>
        <v>6863.6900000000005</v>
      </c>
    </row>
    <row r="22" spans="1:33" x14ac:dyDescent="0.3">
      <c r="A22" s="7" t="s">
        <v>47</v>
      </c>
      <c r="AF22" s="7">
        <v>24.337999999999997</v>
      </c>
      <c r="AG22" s="7">
        <f t="shared" si="0"/>
        <v>24.337999999999997</v>
      </c>
    </row>
    <row r="23" spans="1:33" x14ac:dyDescent="0.3">
      <c r="A23" s="7" t="s">
        <v>48</v>
      </c>
      <c r="B23" s="7">
        <v>43.92</v>
      </c>
      <c r="C23" s="7">
        <v>164.4</v>
      </c>
      <c r="E23" s="7">
        <v>208.32</v>
      </c>
      <c r="F23" s="7">
        <v>24.5</v>
      </c>
      <c r="X23" s="7">
        <v>168</v>
      </c>
      <c r="AG23" s="7">
        <f t="shared" si="0"/>
        <v>400.82</v>
      </c>
    </row>
    <row r="24" spans="1:33" x14ac:dyDescent="0.3">
      <c r="A24" s="7" t="s">
        <v>49</v>
      </c>
      <c r="F24" s="7">
        <v>0</v>
      </c>
    </row>
    <row r="25" spans="1:33" x14ac:dyDescent="0.3">
      <c r="A25" s="7" t="s">
        <v>50</v>
      </c>
      <c r="AF25" s="7">
        <v>123.75399999999999</v>
      </c>
      <c r="AG25" s="7">
        <f t="shared" si="0"/>
        <v>123.75399999999999</v>
      </c>
    </row>
    <row r="26" spans="1:33" x14ac:dyDescent="0.3">
      <c r="A26" s="7" t="s">
        <v>51</v>
      </c>
      <c r="X26" s="7">
        <v>408.45</v>
      </c>
      <c r="AF26" s="7">
        <v>36.119999999999997</v>
      </c>
      <c r="AG26" s="7">
        <f t="shared" si="0"/>
        <v>444.57</v>
      </c>
    </row>
    <row r="27" spans="1:33" x14ac:dyDescent="0.3">
      <c r="A27" s="7" t="s">
        <v>52</v>
      </c>
      <c r="C27" s="7">
        <v>174.6</v>
      </c>
      <c r="E27" s="7">
        <v>174.6</v>
      </c>
      <c r="X27" s="7">
        <v>190.05</v>
      </c>
      <c r="AG27" s="7">
        <f t="shared" si="0"/>
        <v>364.65</v>
      </c>
    </row>
    <row r="28" spans="1:33" x14ac:dyDescent="0.3">
      <c r="A28" s="7" t="s">
        <v>53</v>
      </c>
    </row>
    <row r="29" spans="1:33" x14ac:dyDescent="0.3">
      <c r="A29" s="7" t="s">
        <v>54</v>
      </c>
      <c r="AF29" s="7">
        <v>172.172</v>
      </c>
      <c r="AG29" s="7">
        <f t="shared" si="0"/>
        <v>172.172</v>
      </c>
    </row>
    <row r="30" spans="1:33" x14ac:dyDescent="0.3">
      <c r="A30" s="7" t="s">
        <v>55</v>
      </c>
      <c r="B30" s="7">
        <v>67.709999999999994</v>
      </c>
      <c r="C30" s="7">
        <v>231.6</v>
      </c>
      <c r="E30" s="7">
        <v>299.31</v>
      </c>
      <c r="X30" s="7">
        <v>1227.45</v>
      </c>
      <c r="Y30" s="7">
        <v>20.93</v>
      </c>
      <c r="AF30" s="7">
        <v>156.86399999999998</v>
      </c>
      <c r="AG30" s="7">
        <f t="shared" si="0"/>
        <v>1704.5540000000001</v>
      </c>
    </row>
    <row r="31" spans="1:33" x14ac:dyDescent="0.3">
      <c r="A31" s="7" t="s">
        <v>56</v>
      </c>
      <c r="F31" s="7">
        <v>1228.5</v>
      </c>
      <c r="X31" s="7">
        <v>219.45</v>
      </c>
      <c r="AF31" s="7">
        <v>130.63399999999999</v>
      </c>
      <c r="AG31" s="7">
        <f t="shared" si="0"/>
        <v>1578.5840000000001</v>
      </c>
    </row>
    <row r="32" spans="1:33" x14ac:dyDescent="0.3">
      <c r="A32" s="7" t="s">
        <v>57</v>
      </c>
      <c r="X32" s="7">
        <v>178.5</v>
      </c>
      <c r="AG32" s="7">
        <f t="shared" si="0"/>
        <v>178.5</v>
      </c>
    </row>
    <row r="33" spans="1:33" x14ac:dyDescent="0.3">
      <c r="A33" s="7" t="s">
        <v>58</v>
      </c>
      <c r="AF33" s="7">
        <v>447.2</v>
      </c>
      <c r="AG33" s="7">
        <f t="shared" si="0"/>
        <v>447.2</v>
      </c>
    </row>
    <row r="34" spans="1:33" x14ac:dyDescent="0.3">
      <c r="A34" s="7" t="s">
        <v>59</v>
      </c>
      <c r="B34" s="7">
        <v>245.83</v>
      </c>
      <c r="C34" s="7">
        <v>474.6</v>
      </c>
      <c r="E34" s="7">
        <v>720.43000000000006</v>
      </c>
      <c r="F34" s="7">
        <v>131.69999999999999</v>
      </c>
      <c r="X34" s="7">
        <v>1429.05</v>
      </c>
      <c r="AG34" s="7">
        <f t="shared" si="0"/>
        <v>2281.1800000000003</v>
      </c>
    </row>
    <row r="35" spans="1:33" x14ac:dyDescent="0.3">
      <c r="AF35" s="7">
        <v>12.813999999999998</v>
      </c>
      <c r="AG35" s="7">
        <f t="shared" si="0"/>
        <v>12.813999999999998</v>
      </c>
    </row>
    <row r="36" spans="1:33" x14ac:dyDescent="0.3">
      <c r="A36" s="6" t="s">
        <v>60</v>
      </c>
      <c r="B36" s="7">
        <v>148.22999999999999</v>
      </c>
      <c r="C36" s="7">
        <v>37.5</v>
      </c>
      <c r="E36" s="7">
        <v>185.73</v>
      </c>
      <c r="F36" s="7">
        <v>1.4</v>
      </c>
      <c r="X36" s="7">
        <v>5030.55</v>
      </c>
      <c r="AG36" s="7">
        <f t="shared" si="0"/>
        <v>5217.68</v>
      </c>
    </row>
    <row r="37" spans="1:33" x14ac:dyDescent="0.3">
      <c r="A37" s="7" t="s">
        <v>61</v>
      </c>
    </row>
    <row r="38" spans="1:33" x14ac:dyDescent="0.3">
      <c r="A38" s="7" t="s">
        <v>62</v>
      </c>
    </row>
    <row r="39" spans="1:33" x14ac:dyDescent="0.3">
      <c r="A39" s="7" t="s">
        <v>63</v>
      </c>
    </row>
    <row r="40" spans="1:33" x14ac:dyDescent="0.3">
      <c r="A40" s="7" t="s">
        <v>64</v>
      </c>
    </row>
    <row r="41" spans="1:33" x14ac:dyDescent="0.3">
      <c r="A41" s="7" t="s">
        <v>65</v>
      </c>
    </row>
    <row r="42" spans="1:33" x14ac:dyDescent="0.3">
      <c r="AF42" s="7">
        <v>622.72599999999989</v>
      </c>
      <c r="AG42" s="7">
        <f t="shared" si="0"/>
        <v>622.72599999999989</v>
      </c>
    </row>
    <row r="43" spans="1:33" x14ac:dyDescent="0.3">
      <c r="A43" s="6" t="s">
        <v>66</v>
      </c>
      <c r="B43" s="7">
        <v>116.51</v>
      </c>
      <c r="C43" s="7">
        <v>1674.3</v>
      </c>
      <c r="D43" s="7">
        <v>239.94</v>
      </c>
      <c r="E43" s="7">
        <v>2030.75</v>
      </c>
      <c r="F43" s="7">
        <v>101.6</v>
      </c>
      <c r="X43" s="7">
        <v>3298.05</v>
      </c>
      <c r="Z43" s="7">
        <v>7682.4699999999993</v>
      </c>
      <c r="AE43" s="7">
        <v>60</v>
      </c>
      <c r="AF43" s="7">
        <v>608.96599999999989</v>
      </c>
      <c r="AG43" s="7">
        <f t="shared" si="0"/>
        <v>13781.835999999999</v>
      </c>
    </row>
    <row r="44" spans="1:33" x14ac:dyDescent="0.3">
      <c r="A44" s="7" t="s">
        <v>67</v>
      </c>
      <c r="B44" s="7">
        <v>116.51</v>
      </c>
      <c r="C44" s="7">
        <v>1674.3</v>
      </c>
      <c r="D44" s="7">
        <v>239.94</v>
      </c>
      <c r="E44" s="7">
        <v>2030.75</v>
      </c>
      <c r="F44" s="7">
        <v>101.6</v>
      </c>
      <c r="X44" s="7">
        <v>2348.85</v>
      </c>
      <c r="Z44" s="7">
        <v>7682.4699999999993</v>
      </c>
      <c r="AE44" s="7">
        <v>60</v>
      </c>
      <c r="AF44" s="7">
        <v>13.76</v>
      </c>
      <c r="AG44" s="7">
        <f t="shared" si="0"/>
        <v>12237.429999999998</v>
      </c>
    </row>
    <row r="45" spans="1:33" x14ac:dyDescent="0.3">
      <c r="A45" s="7" t="s">
        <v>68</v>
      </c>
      <c r="X45" s="7">
        <v>949.2</v>
      </c>
      <c r="AG45" s="7">
        <f t="shared" si="0"/>
        <v>949.2</v>
      </c>
    </row>
    <row r="47" spans="1:33" x14ac:dyDescent="0.3">
      <c r="A47" s="6" t="s">
        <v>69</v>
      </c>
      <c r="X47" s="7">
        <v>527.1</v>
      </c>
      <c r="AG47" s="7">
        <f t="shared" si="0"/>
        <v>527.1</v>
      </c>
    </row>
    <row r="48" spans="1:33" x14ac:dyDescent="0.3">
      <c r="A48" s="7" t="s">
        <v>70</v>
      </c>
      <c r="X48" s="7">
        <v>234.15</v>
      </c>
      <c r="AG48" s="7">
        <f t="shared" si="0"/>
        <v>234.15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1972</vt:lpstr>
      <vt:lpstr>1973</vt:lpstr>
      <vt:lpstr>1974</vt:lpstr>
      <vt:lpstr>1975 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Volkan Ediger</dc:creator>
  <cp:keywords/>
  <dc:description/>
  <cp:lastModifiedBy>Volkan Ediger</cp:lastModifiedBy>
  <cp:revision/>
  <dcterms:created xsi:type="dcterms:W3CDTF">2025-01-18T15:23:10Z</dcterms:created>
  <dcterms:modified xsi:type="dcterms:W3CDTF">2025-06-14T09:56:03Z</dcterms:modified>
  <cp:category/>
  <cp:contentStatus/>
</cp:coreProperties>
</file>