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6905" windowHeight="2835"/>
  </bookViews>
  <sheets>
    <sheet name="Sheet1" sheetId="1" r:id="rId1"/>
    <sheet name="Sheet2" sheetId="2" r:id="rId2"/>
    <sheet name="Sheet3" sheetId="3" r:id="rId3"/>
  </sheets>
  <definedNames>
    <definedName name="c_0">Sheet1!$G$2:$G$1048576</definedName>
    <definedName name="c_b">Sheet1!$J$2</definedName>
    <definedName name="cal_c">Sheet1!$B$4</definedName>
    <definedName name="cal_f">Sheet1!$B$5</definedName>
    <definedName name="cal_p">Sheet1!$B$6</definedName>
    <definedName name="ci_0">Sheet1!$D$2:$D$1048576</definedName>
    <definedName name="df_mol_b">Sheet1!$B$8</definedName>
    <definedName name="dnl_b">Sheet1!$O$2:$O$1048576</definedName>
    <definedName name="eff_c_dnl_b">Sheet1!$N$2</definedName>
    <definedName name="exog_glycerol_per_kcal_fat_intake">Sheet1!$B$10</definedName>
    <definedName name="f_0">Sheet1!$H$2:$H$1048576</definedName>
    <definedName name="f_b">Sheet1!$K$2</definedName>
    <definedName name="fi_0">Sheet1!$E$2:$E$1048576</definedName>
    <definedName name="gngf_b">Sheet1!$Q$2:$Q$1048576</definedName>
    <definedName name="gngf_end_b">Sheet1!$B$9</definedName>
    <definedName name="gngf_ex_b">Sheet1!$P$2:$P$1048576</definedName>
    <definedName name="gngp_b">Sheet1!$R$2:$R$1048576</definedName>
    <definedName name="hill_dnl">Sheet1!$B$2</definedName>
    <definedName name="k_dnl">Sheet1!$B$3</definedName>
    <definedName name="kc">Sheet1!$V$2:$V$1048576</definedName>
    <definedName name="kf">Sheet1!$W$2:$W$1048576</definedName>
    <definedName name="kp">Sheet1!$X$2:$X$1048576</definedName>
    <definedName name="mass_of_glycerol">Sheet1!$B$7</definedName>
    <definedName name="mass_tg">Sheet1!$B$11</definedName>
    <definedName name="mei_b">Sheet1!$S$2:$S$1048576</definedName>
    <definedName name="nc_b">Sheet1!$M$2</definedName>
    <definedName name="p_0">Sheet1!$I$2:$I$1048576</definedName>
    <definedName name="p_b">Sheet1!$L$2</definedName>
    <definedName name="pi_0">Sheet1!$F$2:$F$1048576</definedName>
    <definedName name="see_b">Sheet1!$U$2:$U$1048576</definedName>
    <definedName name="tee_b">Sheet1!$T$2:$T$1048576</definedName>
    <definedName name="wci">Sheet1!$Z$2:$Z$1048576</definedName>
    <definedName name="wf">Sheet1!$AB$2:$AB$1048576</definedName>
    <definedName name="wg">Sheet1!$AA$2:$AA$1048576</definedName>
    <definedName name="wpi">Sheet1!$Y$2:$Y$1048576</definedName>
  </definedNames>
  <calcPr calcId="124519"/>
</workbook>
</file>

<file path=xl/calcChain.xml><?xml version="1.0" encoding="utf-8"?>
<calcChain xmlns="http://schemas.openxmlformats.org/spreadsheetml/2006/main">
  <c r="X2" i="1"/>
  <c r="W2"/>
  <c r="V2"/>
  <c r="AB2" l="1"/>
  <c r="AD2" s="1"/>
  <c r="AA2"/>
  <c r="AC2" s="1"/>
  <c r="T2"/>
  <c r="U2" s="1"/>
  <c r="S2"/>
  <c r="Q2"/>
  <c r="P2"/>
  <c r="B10"/>
  <c r="B9"/>
  <c r="O2"/>
  <c r="L2"/>
  <c r="K2"/>
  <c r="J2"/>
  <c r="M2" s="1"/>
  <c r="N2" s="1"/>
</calcChain>
</file>

<file path=xl/sharedStrings.xml><?xml version="1.0" encoding="utf-8"?>
<sst xmlns="http://schemas.openxmlformats.org/spreadsheetml/2006/main" count="37" uniqueCount="37">
  <si>
    <t>hill_dnl</t>
  </si>
  <si>
    <t>k_dnl</t>
  </si>
  <si>
    <t>ci_0</t>
  </si>
  <si>
    <t>fi_0</t>
  </si>
  <si>
    <t>pi_0</t>
  </si>
  <si>
    <t>c_0</t>
  </si>
  <si>
    <t>p_0</t>
  </si>
  <si>
    <t>f_0</t>
  </si>
  <si>
    <t>cal_c</t>
  </si>
  <si>
    <t>cal_f</t>
  </si>
  <si>
    <t>cal_p</t>
  </si>
  <si>
    <t>dnl_b</t>
  </si>
  <si>
    <t>eff_c_dnl_b</t>
  </si>
  <si>
    <t>c_b</t>
  </si>
  <si>
    <t>f_b</t>
  </si>
  <si>
    <t>p_b</t>
  </si>
  <si>
    <t>nc_b</t>
  </si>
  <si>
    <t>mass_of_glycerol</t>
  </si>
  <si>
    <t>df_mol_b</t>
  </si>
  <si>
    <t>gngf_end_b</t>
  </si>
  <si>
    <t>exog_glycerol_per_kcal_fat_intake</t>
  </si>
  <si>
    <t>mass_tg</t>
  </si>
  <si>
    <t>gngf_ex_b</t>
  </si>
  <si>
    <t>gngf_b</t>
  </si>
  <si>
    <t>gngp_b</t>
  </si>
  <si>
    <t>mei_b</t>
  </si>
  <si>
    <t>tee_b</t>
  </si>
  <si>
    <t>see_b</t>
  </si>
  <si>
    <t>kc</t>
  </si>
  <si>
    <t>kf</t>
  </si>
  <si>
    <t>kp</t>
  </si>
  <si>
    <t>wpi</t>
  </si>
  <si>
    <t>wci</t>
  </si>
  <si>
    <t>wg</t>
  </si>
  <si>
    <t>wf</t>
  </si>
  <si>
    <t>z</t>
  </si>
  <si>
    <t>z_check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</si>
</sst>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1"/>
  <sheetViews>
    <sheetView tabSelected="1" topLeftCell="D1" workbookViewId="0">
      <selection activeCell="G2" sqref="G2"/>
    </sheetView>
  </sheetViews>
  <sheetFormatPr defaultRowHeight="15"/>
  <cols>
    <col min="1" max="1" width="19.7109375" customWidth="1"/>
    <col min="4" max="13" width="9.140625" style="1"/>
    <col min="14" max="14" width="12" style="2" customWidth="1"/>
    <col min="15" max="15" width="11.5703125" style="2" bestFit="1" customWidth="1"/>
    <col min="16" max="16" width="12.7109375" style="2" customWidth="1"/>
    <col min="17" max="21" width="9.140625" style="2"/>
    <col min="22" max="37" width="9.140625" style="1"/>
  </cols>
  <sheetData>
    <row r="1" spans="1:30"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12</v>
      </c>
      <c r="O1" s="1" t="s">
        <v>11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</row>
    <row r="2" spans="1:30">
      <c r="A2" t="s">
        <v>0</v>
      </c>
      <c r="B2">
        <v>4</v>
      </c>
      <c r="D2" s="4">
        <v>1500</v>
      </c>
      <c r="E2" s="4">
        <v>1000</v>
      </c>
      <c r="F2" s="4">
        <v>500</v>
      </c>
      <c r="G2" s="4">
        <v>500</v>
      </c>
      <c r="H2" s="4">
        <v>6000</v>
      </c>
      <c r="I2" s="4">
        <v>9500</v>
      </c>
      <c r="J2" s="1">
        <f xml:space="preserve"> c_0</f>
        <v>500</v>
      </c>
      <c r="K2" s="1">
        <f xml:space="preserve"> f_0</f>
        <v>6000</v>
      </c>
      <c r="L2" s="1">
        <f xml:space="preserve"> p_0</f>
        <v>9500</v>
      </c>
      <c r="M2" s="1">
        <f xml:space="preserve"> c_b / c_0</f>
        <v>1</v>
      </c>
      <c r="N2" s="2">
        <f xml:space="preserve"> nc_b ^ hill_dnl / ( k_dnl ^ hill_dnl + nc_b ^ hill_dnl )</f>
        <v>5.8823529411764705E-2</v>
      </c>
      <c r="O2" s="2">
        <f xml:space="preserve"> ci_0 * eff_c_dnl_b</f>
        <v>88.235294117647058</v>
      </c>
      <c r="P2" s="2">
        <f xml:space="preserve"> exog_glycerol_per_kcal_fat_intake * fi_0 * cal_c</f>
        <v>47.368939692550256</v>
      </c>
      <c r="Q2" s="2">
        <f xml:space="preserve"> gngf_end_b + gngf_ex_b</f>
        <v>108.89853969255026</v>
      </c>
      <c r="R2" s="2">
        <v>100</v>
      </c>
      <c r="S2" s="3">
        <f xml:space="preserve"> pi_0 + fi_0 + ci_0</f>
        <v>3000</v>
      </c>
      <c r="T2" s="3">
        <f xml:space="preserve"> mei_b</f>
        <v>3000</v>
      </c>
      <c r="U2" s="3">
        <f xml:space="preserve"> tee_b - gngp_b - gngf_b</f>
        <v>2791.1014603074495</v>
      </c>
      <c r="V2" s="2">
        <f xml:space="preserve"> ( ci_0 - dnl_b ) / see_b</f>
        <v>0.50580916744131621</v>
      </c>
      <c r="W2" s="2">
        <f xml:space="preserve"> ( fi_0 + dnl_b - gngf_b ) / see_b</f>
        <v>0.35087823511697763</v>
      </c>
      <c r="X2" s="2">
        <f xml:space="preserve"> ( pi_0 - gngp_b ) / see_b</f>
        <v>0.14331259744170627</v>
      </c>
      <c r="Y2" s="4">
        <v>2</v>
      </c>
      <c r="Z2" s="4">
        <v>3</v>
      </c>
      <c r="AA2" s="2">
        <f xml:space="preserve"> kc / kp * ( 1 + wpi )- wci</f>
        <v>7.5882352941176467</v>
      </c>
      <c r="AB2" s="2">
        <f xml:space="preserve"> (1 + wpi) * kf / kp</f>
        <v>7.3450256581882263</v>
      </c>
      <c r="AC2" s="5">
        <f>1+wpi+wci+wg+wf</f>
        <v>20.933260952305872</v>
      </c>
      <c r="AD2" s="5">
        <f>wf/kf</f>
        <v>20.933260952305872</v>
      </c>
    </row>
    <row r="3" spans="1:30">
      <c r="A3" t="s">
        <v>1</v>
      </c>
      <c r="B3">
        <v>2</v>
      </c>
    </row>
    <row r="4" spans="1:30">
      <c r="A4" t="s">
        <v>8</v>
      </c>
      <c r="B4">
        <v>4.18</v>
      </c>
    </row>
    <row r="5" spans="1:30">
      <c r="A5" t="s">
        <v>9</v>
      </c>
      <c r="B5">
        <v>9.44</v>
      </c>
    </row>
    <row r="6" spans="1:30">
      <c r="A6" t="s">
        <v>10</v>
      </c>
      <c r="B6">
        <v>4.7</v>
      </c>
    </row>
    <row r="7" spans="1:30">
      <c r="A7" t="s">
        <v>17</v>
      </c>
      <c r="B7">
        <v>92</v>
      </c>
    </row>
    <row r="8" spans="1:30">
      <c r="A8" t="s">
        <v>18</v>
      </c>
      <c r="B8">
        <v>0.16</v>
      </c>
    </row>
    <row r="9" spans="1:30">
      <c r="A9" t="s">
        <v>19</v>
      </c>
      <c r="B9" s="6">
        <f xml:space="preserve"> df_mol_b * mass_of_glycerol * cal_c</f>
        <v>61.529599999999995</v>
      </c>
    </row>
    <row r="10" spans="1:30">
      <c r="A10" t="s">
        <v>20</v>
      </c>
      <c r="B10" s="7">
        <f xml:space="preserve"> mass_of_glycerol / ( cal_f * mass_tg )</f>
        <v>1.1332282223098148E-2</v>
      </c>
    </row>
    <row r="11" spans="1:30">
      <c r="A11" t="s">
        <v>21</v>
      </c>
      <c r="B11">
        <v>860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size="38" baseType="lpstr">
      <vt:lpstr>Sheet1</vt:lpstr>
      <vt:lpstr>Sheet2</vt:lpstr>
      <vt:lpstr>Sheet3</vt:lpstr>
      <vt:lpstr>c_0</vt:lpstr>
      <vt:lpstr>c_b</vt:lpstr>
      <vt:lpstr>cal_c</vt:lpstr>
      <vt:lpstr>cal_f</vt:lpstr>
      <vt:lpstr>cal_p</vt:lpstr>
      <vt:lpstr>ci_0</vt:lpstr>
      <vt:lpstr>df_mol_b</vt:lpstr>
      <vt:lpstr>dnl_b</vt:lpstr>
      <vt:lpstr>eff_c_dnl_b</vt:lpstr>
      <vt:lpstr>exog_glycerol_per_kcal_fat_intake</vt:lpstr>
      <vt:lpstr>f_0</vt:lpstr>
      <vt:lpstr>f_b</vt:lpstr>
      <vt:lpstr>fi_0</vt:lpstr>
      <vt:lpstr>gngf_b</vt:lpstr>
      <vt:lpstr>gngf_end_b</vt:lpstr>
      <vt:lpstr>gngf_ex_b</vt:lpstr>
      <vt:lpstr>gngp_b</vt:lpstr>
      <vt:lpstr>hill_dnl</vt:lpstr>
      <vt:lpstr>k_dnl</vt:lpstr>
      <vt:lpstr>kc</vt:lpstr>
      <vt:lpstr>kf</vt:lpstr>
      <vt:lpstr>kp</vt:lpstr>
      <vt:lpstr>mass_of_glycerol</vt:lpstr>
      <vt:lpstr>mass_tg</vt:lpstr>
      <vt:lpstr>mei_b</vt:lpstr>
      <vt:lpstr>nc_b</vt:lpstr>
      <vt:lpstr>p_0</vt:lpstr>
      <vt:lpstr>p_b</vt:lpstr>
      <vt:lpstr>pi_0</vt:lpstr>
      <vt:lpstr>see_b</vt:lpstr>
      <vt:lpstr>tee_b</vt:lpstr>
      <vt:lpstr>wci</vt:lpstr>
      <vt:lpstr>wf</vt:lpstr>
      <vt:lpstr>wg</vt:lpstr>
      <vt:lpstr>wpi</vt:lpstr>
    </vt:vector>
  </TitlesOfParts>
  <Company>MN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2009-06-12T09:04:36Z</dcterms:created>
  <dcterms:modified xsi:type="dcterms:W3CDTF">2009-06-13T11:40:12Z</dcterms:modified>
</cp:coreProperties>
</file>