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5265" windowWidth="18420" windowHeight="5325"/>
  </bookViews>
  <sheets>
    <sheet name="Sheet1" sheetId="1" r:id="rId1"/>
    <sheet name="Sheet2" sheetId="2" r:id="rId2"/>
    <sheet name="Sheet3" sheetId="3" r:id="rId3"/>
  </sheets>
  <definedNames>
    <definedName name="bm_b">Sheet1!$H$2:$H$1048576</definedName>
    <definedName name="bw_b">Sheet1!$G$2:$G$1048576</definedName>
    <definedName name="c_0">Sheet1!$AM$2:$AM$1048576</definedName>
    <definedName name="c_b">Sheet1!$R$2</definedName>
    <definedName name="cal_c">Sheet1!$B$4</definedName>
    <definedName name="cal_f">Sheet1!$B$5</definedName>
    <definedName name="cal_p">Sheet1!$B$6</definedName>
    <definedName name="cell_mass_b">Sheet1!$K$2:$K$1048576</definedName>
    <definedName name="ci_0">Sheet1!$D$2:$D$1048576</definedName>
    <definedName name="ciw">Sheet1!$Q$2:$Q$1048576</definedName>
    <definedName name="df_mol_b">Sheet1!$B$8</definedName>
    <definedName name="dnl_b">Sheet1!$W$2:$W$1048576</definedName>
    <definedName name="ecw_b">Sheet1!$I$2:$I$1048576</definedName>
    <definedName name="eff_c_dnl_b">Sheet1!$V$2</definedName>
    <definedName name="exog_glycerol_per_kcal_fat_intake">Sheet1!$B$10</definedName>
    <definedName name="f_0">Sheet1!$AO$2:$AO$1048576</definedName>
    <definedName name="f_b">Sheet1!$S$2</definedName>
    <definedName name="fetw">Sheet1!$N$2:$N$1048576</definedName>
    <definedName name="fi_0">Sheet1!$E$2:$E$1048576</definedName>
    <definedName name="fi_net_0">Sheet1!#REF!</definedName>
    <definedName name="fiew">Sheet1!$O$2:$O$1048576</definedName>
    <definedName name="fw">Sheet1!$M$2:$M$1048576</definedName>
    <definedName name="fwcm">Sheet1!$P$2:$P$1048576</definedName>
    <definedName name="gngf_b">Sheet1!$Y$2:$Y$1048576</definedName>
    <definedName name="gngf_end_b">Sheet1!$B$9</definedName>
    <definedName name="gngf_ex_b">Sheet1!$X$2:$X$1048576</definedName>
    <definedName name="gngp_b">Sheet1!$Z$2:$Z$1048576</definedName>
    <definedName name="hc">Sheet1!$B$12</definedName>
    <definedName name="hill_dnl">Sheet1!$B$2</definedName>
    <definedName name="hp">Sheet1!$B$13</definedName>
    <definedName name="ics">Sheet1!$B$14</definedName>
    <definedName name="icw_b">Sheet1!$J$2:$J$1048576</definedName>
    <definedName name="k_dnl">Sheet1!$B$3</definedName>
    <definedName name="kc">Sheet1!$AD$2:$AD$1048576</definedName>
    <definedName name="kf">Sheet1!$AE$2:$AE$1048576</definedName>
    <definedName name="kp">Sheet1!$AF$2:$AF$1048576</definedName>
    <definedName name="lean_b">Sheet1!$L$2:$L$1048576</definedName>
    <definedName name="mass_ffa">Sheet1!$B$15</definedName>
    <definedName name="mass_of_glycerol">Sheet1!$B$7</definedName>
    <definedName name="mass_tg">Sheet1!$B$11</definedName>
    <definedName name="mei_b">Sheet1!$AA$2:$AA$1048576</definedName>
    <definedName name="nc_b">Sheet1!$U$2</definedName>
    <definedName name="p_0">Sheet1!$AN$2:$AN$1048576</definedName>
    <definedName name="p_b">Sheet1!$T$2</definedName>
    <definedName name="pi_0">Sheet1!$F$2:$F$1048576</definedName>
    <definedName name="see_b">Sheet1!$AC$2:$AC$1048576</definedName>
    <definedName name="tee_b">Sheet1!$AB$2:$AB$1048576</definedName>
    <definedName name="wci">Sheet1!$AH$2:$AH$1048576</definedName>
    <definedName name="wf">Sheet1!$AJ$2:$AJ$1048576</definedName>
    <definedName name="wg">Sheet1!$AI$2:$AI$1048576</definedName>
    <definedName name="wpi">Sheet1!$AG$2:$AG$1048576</definedName>
  </definedNames>
  <calcPr calcId="124519"/>
</workbook>
</file>

<file path=xl/calcChain.xml><?xml version="1.0" encoding="utf-8"?>
<calcChain xmlns="http://schemas.openxmlformats.org/spreadsheetml/2006/main">
  <c r="Q3" i="1"/>
  <c r="Q2"/>
  <c r="AM3"/>
  <c r="AN3"/>
  <c r="AO3"/>
  <c r="AO2"/>
  <c r="AN2"/>
  <c r="AM2"/>
  <c r="AA3"/>
  <c r="AB3"/>
  <c r="AA2"/>
  <c r="H3"/>
  <c r="M3"/>
  <c r="N3"/>
  <c r="O3"/>
  <c r="P3"/>
  <c r="U3"/>
  <c r="I3" l="1"/>
  <c r="J3" s="1"/>
  <c r="K3" s="1"/>
  <c r="U2"/>
  <c r="V3" s="1"/>
  <c r="H2"/>
  <c r="P2"/>
  <c r="N2"/>
  <c r="O2" s="1"/>
  <c r="M2"/>
  <c r="T3" l="1"/>
  <c r="L3"/>
  <c r="S3" s="1"/>
  <c r="B10"/>
  <c r="B9"/>
  <c r="X3" l="1"/>
  <c r="X2"/>
  <c r="Y3"/>
  <c r="AC3" s="1"/>
  <c r="AF3" s="1"/>
  <c r="V2"/>
  <c r="W2" l="1"/>
  <c r="W3"/>
  <c r="AD3" l="1"/>
  <c r="AE3"/>
  <c r="AI3"/>
  <c r="AJ3"/>
  <c r="AL3" s="1"/>
  <c r="I2"/>
  <c r="AK3" l="1"/>
  <c r="J2"/>
  <c r="K2" s="1"/>
  <c r="T2" s="1"/>
  <c r="L2"/>
  <c r="S2" s="1"/>
  <c r="Y2"/>
  <c r="AB2"/>
  <c r="AC2" l="1"/>
  <c r="AE2" s="1"/>
  <c r="AF2" l="1"/>
  <c r="AD2"/>
  <c r="AI2" s="1"/>
  <c r="AJ2"/>
  <c r="AL2" s="1"/>
  <c r="AK2" l="1"/>
</calcChain>
</file>

<file path=xl/sharedStrings.xml><?xml version="1.0" encoding="utf-8"?>
<sst xmlns="http://schemas.openxmlformats.org/spreadsheetml/2006/main" count="52" uniqueCount="52">
  <si>
    <t>hill_dnl</t>
  </si>
  <si>
    <t>k_dnl</t>
  </si>
  <si>
    <t>ci_0</t>
  </si>
  <si>
    <t>fi_0</t>
  </si>
  <si>
    <t>pi_0</t>
  </si>
  <si>
    <t>cal_c</t>
  </si>
  <si>
    <t>cal_f</t>
  </si>
  <si>
    <t>cal_p</t>
  </si>
  <si>
    <t>dnl_b</t>
  </si>
  <si>
    <t>eff_c_dnl_b</t>
  </si>
  <si>
    <t>c_b</t>
  </si>
  <si>
    <t>f_b</t>
  </si>
  <si>
    <t>p_b</t>
  </si>
  <si>
    <t>nc_b</t>
  </si>
  <si>
    <t>mass_of_glycerol</t>
  </si>
  <si>
    <t>df_mol_b</t>
  </si>
  <si>
    <t>gngf_end_b</t>
  </si>
  <si>
    <t>exog_glycerol_per_kcal_fat_intake</t>
  </si>
  <si>
    <t>mass_tg</t>
  </si>
  <si>
    <t>gngf_ex_b</t>
  </si>
  <si>
    <t>gngf_b</t>
  </si>
  <si>
    <t>gngp_b</t>
  </si>
  <si>
    <t>mei_b</t>
  </si>
  <si>
    <t>tee_b</t>
  </si>
  <si>
    <t>see_b</t>
  </si>
  <si>
    <t>kc</t>
  </si>
  <si>
    <t>kf</t>
  </si>
  <si>
    <t>kp</t>
  </si>
  <si>
    <t>wpi</t>
  </si>
  <si>
    <t>wci</t>
  </si>
  <si>
    <t>wg</t>
  </si>
  <si>
    <t>wf</t>
  </si>
  <si>
    <t>z</t>
  </si>
  <si>
    <t>z_check</t>
  </si>
  <si>
    <t>bw_b</t>
  </si>
  <si>
    <t>ecw_b</t>
  </si>
  <si>
    <t>icw_b</t>
  </si>
  <si>
    <t>cell_mass_b</t>
  </si>
  <si>
    <t>lean_b</t>
  </si>
  <si>
    <t>fw</t>
  </si>
  <si>
    <t>fetw</t>
  </si>
  <si>
    <t>fiew</t>
  </si>
  <si>
    <t>fwcm</t>
  </si>
  <si>
    <t>ciw</t>
  </si>
  <si>
    <t>hc</t>
  </si>
  <si>
    <t>hp</t>
  </si>
  <si>
    <t>bm_b</t>
  </si>
  <si>
    <t>ics</t>
  </si>
  <si>
    <t>mass_ffa</t>
  </si>
  <si>
    <t>c_0</t>
  </si>
  <si>
    <t>p_0</t>
  </si>
  <si>
    <t>f_0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</si>
</sst>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5"/>
  <sheetViews>
    <sheetView tabSelected="1" workbookViewId="0">
      <selection activeCell="D1" sqref="D1"/>
    </sheetView>
  </sheetViews>
  <sheetFormatPr defaultRowHeight="15"/>
  <cols>
    <col min="1" max="1" width="19.7109375" customWidth="1"/>
    <col min="4" max="10" width="9.140625" style="1"/>
    <col min="11" max="11" width="14" style="1" customWidth="1"/>
    <col min="12" max="21" width="9.140625" style="1"/>
    <col min="22" max="22" width="12" style="2" customWidth="1"/>
    <col min="23" max="23" width="11.5703125" style="2" bestFit="1" customWidth="1"/>
    <col min="24" max="24" width="12.7109375" style="2" customWidth="1"/>
    <col min="25" max="29" width="9.140625" style="2"/>
    <col min="30" max="45" width="9.140625" style="1"/>
  </cols>
  <sheetData>
    <row r="1" spans="1:41">
      <c r="D1" s="1" t="s">
        <v>2</v>
      </c>
      <c r="E1" s="1" t="s">
        <v>3</v>
      </c>
      <c r="F1" s="1" t="s">
        <v>4</v>
      </c>
      <c r="G1" s="1" t="s">
        <v>34</v>
      </c>
      <c r="H1" s="1" t="s">
        <v>46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9</v>
      </c>
      <c r="W1" s="1" t="s">
        <v>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49</v>
      </c>
      <c r="AN1" s="1" t="s">
        <v>50</v>
      </c>
      <c r="AO1" s="1" t="s">
        <v>51</v>
      </c>
    </row>
    <row r="2" spans="1:41">
      <c r="A2" t="s">
        <v>0</v>
      </c>
      <c r="B2">
        <v>4</v>
      </c>
      <c r="D2" s="4">
        <v>1500</v>
      </c>
      <c r="E2" s="4">
        <v>1000</v>
      </c>
      <c r="F2" s="4">
        <v>500</v>
      </c>
      <c r="G2" s="4">
        <v>70000</v>
      </c>
      <c r="H2" s="9">
        <f xml:space="preserve"> 0.04 * bw_b</f>
        <v>2800</v>
      </c>
      <c r="I2" s="8">
        <f xml:space="preserve"> fw * fetw * bw_b</f>
        <v>18374.999999999996</v>
      </c>
      <c r="J2" s="8">
        <f xml:space="preserve"> fiew * ecw_b</f>
        <v>30624.999999999996</v>
      </c>
      <c r="K2" s="8">
        <f xml:space="preserve"> 1/fwcm * icw_b</f>
        <v>43749.999999999993</v>
      </c>
      <c r="L2" s="8">
        <f xml:space="preserve"> bm_b + ecw_b + cell_mass_b</f>
        <v>64924.999999999985</v>
      </c>
      <c r="M2" s="8">
        <f xml:space="preserve"> 7/10</f>
        <v>0.7</v>
      </c>
      <c r="N2" s="8">
        <f>3/8</f>
        <v>0.375</v>
      </c>
      <c r="O2" s="8">
        <f xml:space="preserve"> (1-fetw)/fetw</f>
        <v>1.6666666666666667</v>
      </c>
      <c r="P2" s="8">
        <f xml:space="preserve"> 7/10</f>
        <v>0.7</v>
      </c>
      <c r="Q2" s="8">
        <f xml:space="preserve"> (fiew * ecw_b) - (hc * c_0 + hp * p_0)</f>
        <v>12029.560000000005</v>
      </c>
      <c r="R2" s="4">
        <v>400</v>
      </c>
      <c r="S2" s="1">
        <f xml:space="preserve"> bw_b - lean_b</f>
        <v>5075.0000000000146</v>
      </c>
      <c r="T2" s="1">
        <f xml:space="preserve"> cell_mass_b - icw_b - ics - c_b</f>
        <v>8757.7199999999957</v>
      </c>
      <c r="U2" s="1">
        <f xml:space="preserve"> 1</f>
        <v>1</v>
      </c>
      <c r="V2" s="2">
        <f xml:space="preserve"> nc_b ^ hill_dnl / ( k_dnl ^ hill_dnl + nc_b ^ hill_dnl )</f>
        <v>5.8823529411764705E-2</v>
      </c>
      <c r="W2" s="2">
        <f xml:space="preserve"> ci_0 * eff_c_dnl_b</f>
        <v>88.235294117647058</v>
      </c>
      <c r="X2" s="2">
        <f xml:space="preserve"> exog_glycerol_per_kcal_fat_intake * fi_0 * cal_c</f>
        <v>47.368939692550256</v>
      </c>
      <c r="Y2" s="2">
        <f xml:space="preserve"> gngf_end_b + gngf_ex_b</f>
        <v>108.89853969255026</v>
      </c>
      <c r="Z2" s="2">
        <v>100</v>
      </c>
      <c r="AA2" s="3">
        <f xml:space="preserve"> pi_0 + fi_0 + ci_0</f>
        <v>3000</v>
      </c>
      <c r="AB2" s="3">
        <f xml:space="preserve"> mei_b</f>
        <v>3000</v>
      </c>
      <c r="AC2" s="3">
        <f xml:space="preserve"> tee_b - gngp_b - gngf_b</f>
        <v>2791.1014603074495</v>
      </c>
      <c r="AD2" s="2">
        <f xml:space="preserve"> ( ci_0 - dnl_b ) / see_b</f>
        <v>0.50580916744131621</v>
      </c>
      <c r="AE2" s="2">
        <f xml:space="preserve"> ( fi_0 + dnl_b - gngf_b ) / see_b</f>
        <v>0.35087823511697763</v>
      </c>
      <c r="AF2" s="2">
        <f xml:space="preserve"> ( pi_0 - gngp_b ) / see_b</f>
        <v>0.14331259744170627</v>
      </c>
      <c r="AG2" s="4">
        <v>2</v>
      </c>
      <c r="AH2" s="4">
        <v>3</v>
      </c>
      <c r="AI2" s="2">
        <f xml:space="preserve"> kc / kp * ( 1 + wpi )- wci</f>
        <v>7.5882352941176467</v>
      </c>
      <c r="AJ2" s="2">
        <f xml:space="preserve"> (1 + wpi) * kf / kp</f>
        <v>7.3450256581882263</v>
      </c>
      <c r="AK2" s="5">
        <f>1+wpi+wci+wg+wf</f>
        <v>20.933260952305872</v>
      </c>
      <c r="AL2" s="5">
        <f>wf/kf</f>
        <v>20.933260952305872</v>
      </c>
      <c r="AM2" s="1">
        <f>c_b</f>
        <v>400</v>
      </c>
      <c r="AN2" s="1">
        <f>p_b</f>
        <v>8757.7199999999957</v>
      </c>
      <c r="AO2" s="1">
        <f>f_b</f>
        <v>5075.0000000000146</v>
      </c>
    </row>
    <row r="3" spans="1:41">
      <c r="A3" t="s">
        <v>1</v>
      </c>
      <c r="B3">
        <v>2</v>
      </c>
      <c r="D3" s="4">
        <v>1500</v>
      </c>
      <c r="E3" s="4">
        <v>1000</v>
      </c>
      <c r="F3" s="4">
        <v>500</v>
      </c>
      <c r="G3" s="4">
        <v>70000</v>
      </c>
      <c r="H3" s="9">
        <f xml:space="preserve"> 0.04 * bw_b</f>
        <v>2800</v>
      </c>
      <c r="I3" s="8">
        <f xml:space="preserve"> fw * fetw * bw_b</f>
        <v>18374.999999999996</v>
      </c>
      <c r="J3" s="8">
        <f xml:space="preserve"> fiew * ecw_b</f>
        <v>30624.999999999996</v>
      </c>
      <c r="K3" s="8">
        <f xml:space="preserve"> 1/fwcm * icw_b</f>
        <v>43749.999999999993</v>
      </c>
      <c r="L3" s="8">
        <f xml:space="preserve"> bm_b + ecw_b + cell_mass_b</f>
        <v>64924.999999999985</v>
      </c>
      <c r="M3" s="8">
        <f xml:space="preserve"> 7/10</f>
        <v>0.7</v>
      </c>
      <c r="N3" s="8">
        <f>3/8</f>
        <v>0.375</v>
      </c>
      <c r="O3" s="8">
        <f xml:space="preserve"> (1-fetw)/fetw</f>
        <v>1.6666666666666667</v>
      </c>
      <c r="P3" s="8">
        <f xml:space="preserve"> 7/10</f>
        <v>0.7</v>
      </c>
      <c r="Q3" s="8">
        <f xml:space="preserve"> (fiew * ecw_b) - (hc * c_0 + hp * p_0)</f>
        <v>12029.560000000005</v>
      </c>
      <c r="R3" s="4">
        <v>400</v>
      </c>
      <c r="S3" s="1">
        <f xml:space="preserve"> bw_b - lean_b</f>
        <v>5075.0000000000146</v>
      </c>
      <c r="T3" s="1">
        <f xml:space="preserve"> cell_mass_b - icw_b - ics - c_b</f>
        <v>8757.7199999999957</v>
      </c>
      <c r="U3" s="1">
        <f xml:space="preserve"> 1</f>
        <v>1</v>
      </c>
      <c r="V3" s="2">
        <f xml:space="preserve"> nc_b ^ hill_dnl / ( k_dnl ^ hill_dnl + nc_b ^ hill_dnl )</f>
        <v>5.8823529411764705E-2</v>
      </c>
      <c r="W3" s="2">
        <f xml:space="preserve"> ci_0 * eff_c_dnl_b</f>
        <v>88.235294117647058</v>
      </c>
      <c r="X3" s="2">
        <f xml:space="preserve"> exog_glycerol_per_kcal_fat_intake * fi_0 * cal_c</f>
        <v>47.368939692550256</v>
      </c>
      <c r="Y3" s="2">
        <f xml:space="preserve"> gngf_end_b + gngf_ex_b</f>
        <v>108.89853969255026</v>
      </c>
      <c r="Z3" s="2">
        <v>100</v>
      </c>
      <c r="AA3" s="3">
        <f xml:space="preserve"> pi_0 + fi_0 + ci_0</f>
        <v>3000</v>
      </c>
      <c r="AB3" s="3">
        <f xml:space="preserve"> mei_b</f>
        <v>3000</v>
      </c>
      <c r="AC3" s="3">
        <f xml:space="preserve"> tee_b - gngp_b - gngf_b</f>
        <v>2791.1014603074495</v>
      </c>
      <c r="AD3" s="2">
        <f xml:space="preserve"> ( ci_0 - dnl_b ) / see_b</f>
        <v>0.50580916744131621</v>
      </c>
      <c r="AE3" s="2">
        <f xml:space="preserve"> ( fi_0 + dnl_b - gngf_b ) / see_b</f>
        <v>0.35087823511697763</v>
      </c>
      <c r="AF3" s="2">
        <f xml:space="preserve"> ( pi_0 - gngp_b ) / see_b</f>
        <v>0.14331259744170627</v>
      </c>
      <c r="AG3" s="10">
        <v>0.10000000149011612</v>
      </c>
      <c r="AH3" s="10">
        <v>3.3141400814056396</v>
      </c>
      <c r="AI3" s="2">
        <f xml:space="preserve"> kc / kp * ( 1 + wpi )- wci</f>
        <v>0.56821286503006441</v>
      </c>
      <c r="AJ3" s="2">
        <f xml:space="preserve"> (1 + wpi) * kf / kp</f>
        <v>2.6931760783173302</v>
      </c>
      <c r="AK3" s="5">
        <f>1+wpi+wci+wg+wf</f>
        <v>7.6755290262431508</v>
      </c>
      <c r="AL3" s="5">
        <f>wf/kf</f>
        <v>7.6755290262431499</v>
      </c>
      <c r="AM3" s="1">
        <f>c_b</f>
        <v>400</v>
      </c>
      <c r="AN3" s="1">
        <f>p_b</f>
        <v>8757.7199999999957</v>
      </c>
      <c r="AO3" s="1">
        <f>f_b</f>
        <v>5075.0000000000146</v>
      </c>
    </row>
    <row r="4" spans="1:41">
      <c r="A4" t="s">
        <v>5</v>
      </c>
      <c r="B4">
        <v>4.18</v>
      </c>
    </row>
    <row r="5" spans="1:41">
      <c r="A5" t="s">
        <v>6</v>
      </c>
      <c r="B5">
        <v>9.44</v>
      </c>
    </row>
    <row r="6" spans="1:41">
      <c r="A6" t="s">
        <v>7</v>
      </c>
      <c r="B6">
        <v>4.7</v>
      </c>
    </row>
    <row r="7" spans="1:41">
      <c r="A7" t="s">
        <v>14</v>
      </c>
      <c r="B7">
        <v>92</v>
      </c>
    </row>
    <row r="8" spans="1:41">
      <c r="A8" t="s">
        <v>15</v>
      </c>
      <c r="B8">
        <v>0.16</v>
      </c>
    </row>
    <row r="9" spans="1:41">
      <c r="A9" t="s">
        <v>16</v>
      </c>
      <c r="B9" s="6">
        <f xml:space="preserve"> df_mol_b * mass_of_glycerol * cal_c</f>
        <v>61.529599999999995</v>
      </c>
    </row>
    <row r="10" spans="1:41">
      <c r="A10" t="s">
        <v>17</v>
      </c>
      <c r="B10" s="7">
        <f xml:space="preserve"> mass_of_glycerol / ( cal_f * mass_tg )</f>
        <v>1.1332282223098148E-2</v>
      </c>
    </row>
    <row r="11" spans="1:41">
      <c r="A11" t="s">
        <v>18</v>
      </c>
      <c r="B11">
        <v>860</v>
      </c>
    </row>
    <row r="12" spans="1:41">
      <c r="A12" t="s">
        <v>44</v>
      </c>
      <c r="B12">
        <v>2.7</v>
      </c>
    </row>
    <row r="13" spans="1:41">
      <c r="A13" t="s">
        <v>45</v>
      </c>
      <c r="B13">
        <v>2</v>
      </c>
    </row>
    <row r="14" spans="1:41">
      <c r="A14" t="s">
        <v>47</v>
      </c>
      <c r="B14">
        <v>3967.28</v>
      </c>
    </row>
    <row r="15" spans="1:41">
      <c r="A15" t="s">
        <v>48</v>
      </c>
      <c r="B15">
        <v>273.08755493164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50</vt:i4>
      </vt:variant>
    </vt:vector>
  </HeadingPairs>
  <TitlesOfParts>
    <vt:vector size="53" baseType="lpstr">
      <vt:lpstr>Sheet1</vt:lpstr>
      <vt:lpstr>Sheet2</vt:lpstr>
      <vt:lpstr>Sheet3</vt:lpstr>
      <vt:lpstr>bm_b</vt:lpstr>
      <vt:lpstr>bw_b</vt:lpstr>
      <vt:lpstr>c_0</vt:lpstr>
      <vt:lpstr>c_b</vt:lpstr>
      <vt:lpstr>cal_c</vt:lpstr>
      <vt:lpstr>cal_f</vt:lpstr>
      <vt:lpstr>cal_p</vt:lpstr>
      <vt:lpstr>cell_mass_b</vt:lpstr>
      <vt:lpstr>ci_0</vt:lpstr>
      <vt:lpstr>ciw</vt:lpstr>
      <vt:lpstr>df_mol_b</vt:lpstr>
      <vt:lpstr>dnl_b</vt:lpstr>
      <vt:lpstr>ecw_b</vt:lpstr>
      <vt:lpstr>eff_c_dnl_b</vt:lpstr>
      <vt:lpstr>exog_glycerol_per_kcal_fat_intake</vt:lpstr>
      <vt:lpstr>f_0</vt:lpstr>
      <vt:lpstr>f_b</vt:lpstr>
      <vt:lpstr>fetw</vt:lpstr>
      <vt:lpstr>fi_0</vt:lpstr>
      <vt:lpstr>fiew</vt:lpstr>
      <vt:lpstr>fw</vt:lpstr>
      <vt:lpstr>fwcm</vt:lpstr>
      <vt:lpstr>gngf_b</vt:lpstr>
      <vt:lpstr>gngf_end_b</vt:lpstr>
      <vt:lpstr>gngf_ex_b</vt:lpstr>
      <vt:lpstr>gngp_b</vt:lpstr>
      <vt:lpstr>hc</vt:lpstr>
      <vt:lpstr>hill_dnl</vt:lpstr>
      <vt:lpstr>hp</vt:lpstr>
      <vt:lpstr>ics</vt:lpstr>
      <vt:lpstr>icw_b</vt:lpstr>
      <vt:lpstr>k_dnl</vt:lpstr>
      <vt:lpstr>kc</vt:lpstr>
      <vt:lpstr>kf</vt:lpstr>
      <vt:lpstr>kp</vt:lpstr>
      <vt:lpstr>lean_b</vt:lpstr>
      <vt:lpstr>mass_ffa</vt:lpstr>
      <vt:lpstr>mass_of_glycerol</vt:lpstr>
      <vt:lpstr>mass_tg</vt:lpstr>
      <vt:lpstr>mei_b</vt:lpstr>
      <vt:lpstr>nc_b</vt:lpstr>
      <vt:lpstr>p_0</vt:lpstr>
      <vt:lpstr>p_b</vt:lpstr>
      <vt:lpstr>pi_0</vt:lpstr>
      <vt:lpstr>see_b</vt:lpstr>
      <vt:lpstr>tee_b</vt:lpstr>
      <vt:lpstr>wci</vt:lpstr>
      <vt:lpstr>wf</vt:lpstr>
      <vt:lpstr>wg</vt:lpstr>
      <vt:lpstr>wpi</vt:lpstr>
    </vt:vector>
  </TitlesOfParts>
  <Company>MN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MN</cp:lastModifiedBy>
  <dcterms:created xsi:type="dcterms:W3CDTF">2009-06-12T09:04:36Z</dcterms:created>
  <dcterms:modified xsi:type="dcterms:W3CDTF">2009-06-20T06:07:04Z</dcterms:modified>
</cp:coreProperties>
</file>